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36" activeTab="0"/>
  </bookViews>
  <sheets>
    <sheet name="Summary" sheetId="1" r:id="rId1"/>
    <sheet name="EKU" sheetId="2" r:id="rId2"/>
    <sheet name="JHB" sheetId="3" r:id="rId3"/>
    <sheet name="TSH" sheetId="4" r:id="rId4"/>
    <sheet name="GT421" sheetId="5" r:id="rId5"/>
    <sheet name="GT422" sheetId="6" r:id="rId6"/>
    <sheet name="GT423" sheetId="7" r:id="rId7"/>
    <sheet name="DC42" sheetId="8" r:id="rId8"/>
    <sheet name="GT481" sheetId="9" r:id="rId9"/>
    <sheet name="GT484" sheetId="10" r:id="rId10"/>
    <sheet name="GT485" sheetId="11" r:id="rId11"/>
    <sheet name="DC48" sheetId="12" r:id="rId12"/>
  </sheets>
  <definedNames>
    <definedName name="_xlnm.Print_Area" localSheetId="7">'DC42'!$A$1:$AA$45</definedName>
    <definedName name="_xlnm.Print_Area" localSheetId="11">'DC48'!$A$1:$AA$45</definedName>
    <definedName name="_xlnm.Print_Area" localSheetId="1">'EKU'!$A$1:$AA$45</definedName>
    <definedName name="_xlnm.Print_Area" localSheetId="4">'GT421'!$A$1:$AA$45</definedName>
    <definedName name="_xlnm.Print_Area" localSheetId="5">'GT422'!$A$1:$AA$45</definedName>
    <definedName name="_xlnm.Print_Area" localSheetId="6">'GT423'!$A$1:$AA$45</definedName>
    <definedName name="_xlnm.Print_Area" localSheetId="8">'GT481'!$A$1:$AA$45</definedName>
    <definedName name="_xlnm.Print_Area" localSheetId="9">'GT484'!$A$1:$AA$45</definedName>
    <definedName name="_xlnm.Print_Area" localSheetId="10">'GT485'!$A$1:$AA$45</definedName>
    <definedName name="_xlnm.Print_Area" localSheetId="2">'JHB'!$A$1:$AA$45</definedName>
    <definedName name="_xlnm.Print_Area" localSheetId="0">'Summary'!$A$1:$AA$45</definedName>
    <definedName name="_xlnm.Print_Area" localSheetId="3">'TSH'!$A$1:$AA$45</definedName>
  </definedNames>
  <calcPr calcMode="manual" fullCalcOnLoad="1"/>
</workbook>
</file>

<file path=xl/sharedStrings.xml><?xml version="1.0" encoding="utf-8"?>
<sst xmlns="http://schemas.openxmlformats.org/spreadsheetml/2006/main" count="852" uniqueCount="82">
  <si>
    <t>Gauteng: City of Ekurhuleni(EKU) - Table C5 Quarterly Budget Statement - Capital Expenditure by Standard Classification and Funding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</si>
  <si>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</si>
  <si>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</si>
  <si>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</si>
  <si>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</si>
  <si>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</si>
  <si>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</si>
  <si>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</si>
  <si>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</si>
  <si>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</si>
  <si>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</si>
  <si>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</si>
  <si>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</si>
  <si>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</si>
  <si>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</si>
  <si>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</si>
  <si>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</si>
  <si>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</si>
  <si>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</si>
  <si>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</si>
  <si>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</si>
  <si>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</si>
  <si>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</si>
  <si>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</si>
  <si>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</si>
  <si>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</si>
  <si>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</si>
  <si>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</si>
  <si>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</si>
  <si>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</si>
  <si>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</si>
  <si>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</si>
  <si>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</si>
  <si>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</si>
  <si>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</si>
  <si>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</si>
  <si>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</si>
  <si>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</si>
  <si>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</si>
  <si>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</si>
  <si>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</si>
  <si>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</si>
  <si>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</si>
  <si>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</si>
  <si>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</si>
  <si>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</si>
  <si>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</si>
  <si>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</si>
  <si>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</si>
  <si>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</si>
  <si>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</si>
  <si>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Total Capital Expenditure - Standard</t>
  </si>
  <si>
    <t>3</t>
  </si>
  <si>
    <t>Funded by:</t>
  </si>
  <si>
    <t>National Government</t>
  </si>
  <si>
    <t>Provincial Government</t>
  </si>
  <si>
    <t>District Municipality</t>
  </si>
  <si>
    <t>Other transfers and grants</t>
  </si>
  <si>
    <t>Transfers recognised - capital</t>
  </si>
  <si>
    <t>Public contributions and donations</t>
  </si>
  <si>
    <t>5</t>
  </si>
  <si>
    <t>Borrowing</t>
  </si>
  <si>
    <t>6</t>
  </si>
  <si>
    <t>Internally generated funds</t>
  </si>
  <si>
    <t>Total Capital Funding</t>
  </si>
  <si>
    <t>Gauteng: City of Johannesburg(JHB) - Table C5 Quarterly Budget Statement - Capital Expenditure by Standard Classification and Funding for 2nd Quarter ended 31 December 2018 (Figures Finalised as at 2019/01/30)</t>
  </si>
  <si>
    <t>Gauteng: City of Tshwane(TSH) - Table C5 Quarterly Budget Statement - Capital Expenditure by Standard Classification and Funding for 2nd Quarter ended 31 December 2018 (Figures Finalised as at 2019/01/30)</t>
  </si>
  <si>
    <t>Gauteng: Emfuleni(GT421) - Table C5 Quarterly Budget Statement - Capital Expenditure by Standard Classification and Funding for 2nd Quarter ended 31 December 2018 (Figures Finalised as at 2019/01/30)</t>
  </si>
  <si>
    <t>Gauteng: Midvaal(GT422) - Table C5 Quarterly Budget Statement - Capital Expenditure by Standard Classification and Funding for 2nd Quarter ended 31 December 2018 (Figures Finalised as at 2019/01/30)</t>
  </si>
  <si>
    <t>Gauteng: Lesedi(GT423) - Table C5 Quarterly Budget Statement - Capital Expenditure by Standard Classification and Funding for 2nd Quarter ended 31 December 2018 (Figures Finalised as at 2019/01/30)</t>
  </si>
  <si>
    <t>Gauteng: Sedibeng(DC42) - Table C5 Quarterly Budget Statement - Capital Expenditure by Standard Classification and Funding for 2nd Quarter ended 31 December 2018 (Figures Finalised as at 2019/01/30)</t>
  </si>
  <si>
    <t>Gauteng: Mogale City(GT481) - Table C5 Quarterly Budget Statement - Capital Expenditure by Standard Classification and Funding for 2nd Quarter ended 31 December 2018 (Figures Finalised as at 2019/01/30)</t>
  </si>
  <si>
    <t>Gauteng: Merafong City(GT484) - Table C5 Quarterly Budget Statement - Capital Expenditure by Standard Classification and Funding for 2nd Quarter ended 31 December 2018 (Figures Finalised as at 2019/01/30)</t>
  </si>
  <si>
    <t>Gauteng: Rand West City(GT485) - Table C5 Quarterly Budget Statement - Capital Expenditure by Standard Classification and Funding for 2nd Quarter ended 31 December 2018 (Figures Finalised as at 2019/01/30)</t>
  </si>
  <si>
    <t>Gauteng: West Rand(DC48) - Table C5 Quarterly Budget Statement - Capital Expenditure by Standard Classification and Funding for 2nd Quarter ended 31 December 2018 (Figures Finalised as at 2019/01/30)</t>
  </si>
  <si>
    <t>Summary - Table C5 Quarterly Budget Statement - Capital Expenditure by Standard Classification and Funding for 2nd Quarter ended 31 December 2018 (Figures Finalised as at 2019/01/30)</t>
  </si>
  <si>
    <t>Standard Classification Description</t>
  </si>
  <si>
    <t>References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</si>
  <si>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</si>
  <si>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</si>
  <si>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</si>
  <si>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Ref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</si>
</sst>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 * #,##0.00_ ;_ * \(#,##0.00\)_ ;_ * &quot;-&quot;??_ ;_ @_ "/>
    <numFmt numFmtId="179" formatCode="_(* #,##0,_);_(* \(#,##0,\);_(* &quot;–&quot;?_);_(@_)"/>
    <numFmt numFmtId="180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8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8" fontId="5" fillId="0" borderId="12" xfId="0" applyNumberFormat="1" applyFont="1" applyFill="1" applyBorder="1" applyAlignment="1" applyProtection="1">
      <alignment/>
      <protection/>
    </xf>
    <xf numFmtId="178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178" fontId="3" fillId="0" borderId="15" xfId="0" applyNumberFormat="1" applyFont="1" applyFill="1" applyBorder="1" applyAlignment="1" applyProtection="1">
      <alignment/>
      <protection/>
    </xf>
    <xf numFmtId="0" fontId="8" fillId="0" borderId="16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180" fontId="3" fillId="0" borderId="17" xfId="0" applyNumberFormat="1" applyFont="1" applyFill="1" applyBorder="1" applyAlignment="1" applyProtection="1">
      <alignment/>
      <protection/>
    </xf>
    <xf numFmtId="180" fontId="3" fillId="0" borderId="18" xfId="0" applyNumberFormat="1" applyFont="1" applyFill="1" applyBorder="1" applyAlignment="1" applyProtection="1">
      <alignment/>
      <protection/>
    </xf>
    <xf numFmtId="180" fontId="3" fillId="0" borderId="12" xfId="0" applyNumberFormat="1" applyFont="1" applyFill="1" applyBorder="1" applyAlignment="1" applyProtection="1">
      <alignment/>
      <protection/>
    </xf>
    <xf numFmtId="180" fontId="5" fillId="0" borderId="17" xfId="0" applyNumberFormat="1" applyFont="1" applyFill="1" applyBorder="1" applyAlignment="1" applyProtection="1">
      <alignment/>
      <protection/>
    </xf>
    <xf numFmtId="180" fontId="5" fillId="0" borderId="18" xfId="0" applyNumberFormat="1" applyFont="1" applyFill="1" applyBorder="1" applyAlignment="1" applyProtection="1">
      <alignment/>
      <protection/>
    </xf>
    <xf numFmtId="180" fontId="5" fillId="0" borderId="12" xfId="0" applyNumberFormat="1" applyFont="1" applyFill="1" applyBorder="1" applyAlignment="1" applyProtection="1">
      <alignment/>
      <protection/>
    </xf>
    <xf numFmtId="180" fontId="5" fillId="0" borderId="17" xfId="42" applyNumberFormat="1" applyFont="1" applyFill="1" applyBorder="1" applyAlignment="1" applyProtection="1">
      <alignment/>
      <protection/>
    </xf>
    <xf numFmtId="180" fontId="5" fillId="0" borderId="18" xfId="42" applyNumberFormat="1" applyFont="1" applyFill="1" applyBorder="1" applyAlignment="1" applyProtection="1">
      <alignment/>
      <protection/>
    </xf>
    <xf numFmtId="180" fontId="5" fillId="0" borderId="12" xfId="42" applyNumberFormat="1" applyFont="1" applyFill="1" applyBorder="1" applyAlignment="1" applyProtection="1">
      <alignment/>
      <protection/>
    </xf>
    <xf numFmtId="180" fontId="3" fillId="0" borderId="19" xfId="0" applyNumberFormat="1" applyFont="1" applyFill="1" applyBorder="1" applyAlignment="1" applyProtection="1">
      <alignment/>
      <protection/>
    </xf>
    <xf numFmtId="180" fontId="3" fillId="0" borderId="20" xfId="0" applyNumberFormat="1" applyFont="1" applyFill="1" applyBorder="1" applyAlignment="1" applyProtection="1">
      <alignment/>
      <protection/>
    </xf>
    <xf numFmtId="180" fontId="3" fillId="0" borderId="15" xfId="0" applyNumberFormat="1" applyFont="1" applyFill="1" applyBorder="1" applyAlignment="1" applyProtection="1">
      <alignment/>
      <protection/>
    </xf>
    <xf numFmtId="180" fontId="5" fillId="0" borderId="21" xfId="0" applyNumberFormat="1" applyFont="1" applyFill="1" applyBorder="1" applyAlignment="1" applyProtection="1">
      <alignment/>
      <protection/>
    </xf>
    <xf numFmtId="180" fontId="5" fillId="0" borderId="21" xfId="42" applyNumberFormat="1" applyFont="1" applyFill="1" applyBorder="1" applyAlignment="1" applyProtection="1">
      <alignment/>
      <protection/>
    </xf>
    <xf numFmtId="180" fontId="3" fillId="0" borderId="21" xfId="0" applyNumberFormat="1" applyFont="1" applyFill="1" applyBorder="1" applyAlignment="1" applyProtection="1">
      <alignment/>
      <protection/>
    </xf>
    <xf numFmtId="180" fontId="3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/>
      <protection/>
    </xf>
    <xf numFmtId="180" fontId="3" fillId="0" borderId="33" xfId="0" applyNumberFormat="1" applyFont="1" applyBorder="1" applyAlignment="1" applyProtection="1">
      <alignment horizontal="center"/>
      <protection/>
    </xf>
    <xf numFmtId="180" fontId="3" fillId="0" borderId="23" xfId="0" applyNumberFormat="1" applyFont="1" applyBorder="1" applyAlignment="1" applyProtection="1">
      <alignment horizontal="center"/>
      <protection/>
    </xf>
    <xf numFmtId="180" fontId="3" fillId="0" borderId="10" xfId="0" applyNumberFormat="1" applyFont="1" applyBorder="1" applyAlignment="1" applyProtection="1">
      <alignment horizontal="center"/>
      <protection/>
    </xf>
    <xf numFmtId="178" fontId="3" fillId="0" borderId="10" xfId="0" applyNumberFormat="1" applyFont="1" applyBorder="1" applyAlignment="1" applyProtection="1">
      <alignment horizontal="center"/>
      <protection/>
    </xf>
    <xf numFmtId="180" fontId="3" fillId="0" borderId="34" xfId="0" applyNumberFormat="1" applyFont="1" applyBorder="1" applyAlignment="1" applyProtection="1">
      <alignment horizontal="center"/>
      <protection/>
    </xf>
    <xf numFmtId="180" fontId="3" fillId="0" borderId="32" xfId="0" applyNumberFormat="1" applyFont="1" applyFill="1" applyBorder="1" applyAlignment="1" applyProtection="1">
      <alignment/>
      <protection/>
    </xf>
    <xf numFmtId="180" fontId="3" fillId="0" borderId="31" xfId="0" applyNumberFormat="1" applyFont="1" applyFill="1" applyBorder="1" applyAlignment="1" applyProtection="1">
      <alignment/>
      <protection/>
    </xf>
    <xf numFmtId="180" fontId="3" fillId="0" borderId="14" xfId="0" applyNumberFormat="1" applyFont="1" applyFill="1" applyBorder="1" applyAlignment="1" applyProtection="1">
      <alignment/>
      <protection/>
    </xf>
    <xf numFmtId="178" fontId="3" fillId="0" borderId="14" xfId="0" applyNumberFormat="1" applyFont="1" applyFill="1" applyBorder="1" applyAlignment="1" applyProtection="1">
      <alignment/>
      <protection/>
    </xf>
    <xf numFmtId="180" fontId="3" fillId="0" borderId="35" xfId="0" applyNumberFormat="1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indent="2"/>
      <protection/>
    </xf>
    <xf numFmtId="0" fontId="5" fillId="0" borderId="11" xfId="0" applyFont="1" applyFill="1" applyBorder="1" applyAlignment="1" applyProtection="1">
      <alignment horizontal="left" indent="2"/>
      <protection/>
    </xf>
    <xf numFmtId="0" fontId="3" fillId="0" borderId="11" xfId="0" applyFont="1" applyFill="1" applyBorder="1" applyAlignment="1" applyProtection="1">
      <alignment horizontal="left" indent="1"/>
      <protection/>
    </xf>
    <xf numFmtId="0" fontId="3" fillId="0" borderId="11" xfId="0" applyFont="1" applyBorder="1" applyAlignment="1" applyProtection="1">
      <alignment horizontal="left" indent="1"/>
      <protection/>
    </xf>
    <xf numFmtId="0" fontId="3" fillId="0" borderId="13" xfId="0" applyFont="1" applyBorder="1" applyAlignment="1" applyProtection="1">
      <alignment/>
      <protection/>
    </xf>
    <xf numFmtId="180" fontId="3" fillId="0" borderId="32" xfId="0" applyNumberFormat="1" applyFont="1" applyBorder="1" applyAlignment="1" applyProtection="1">
      <alignment/>
      <protection/>
    </xf>
    <xf numFmtId="180" fontId="3" fillId="0" borderId="31" xfId="0" applyNumberFormat="1" applyFont="1" applyBorder="1" applyAlignment="1" applyProtection="1">
      <alignment/>
      <protection/>
    </xf>
    <xf numFmtId="180" fontId="3" fillId="0" borderId="14" xfId="0" applyNumberFormat="1" applyFont="1" applyBorder="1" applyAlignment="1" applyProtection="1">
      <alignment/>
      <protection/>
    </xf>
    <xf numFmtId="178" fontId="3" fillId="0" borderId="14" xfId="0" applyNumberFormat="1" applyFont="1" applyBorder="1" applyAlignment="1" applyProtection="1">
      <alignment/>
      <protection/>
    </xf>
    <xf numFmtId="180" fontId="3" fillId="0" borderId="35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9" fillId="0" borderId="0" xfId="0" applyFont="1" applyBorder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2" fillId="0" borderId="36" xfId="0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76</v>
      </c>
      <c r="B2" s="1" t="s">
        <v>81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2903048082</v>
      </c>
      <c r="D5" s="16">
        <f>SUM(D6:D8)</f>
        <v>0</v>
      </c>
      <c r="E5" s="17">
        <f t="shared" si="0"/>
        <v>3048887223</v>
      </c>
      <c r="F5" s="18">
        <f t="shared" si="0"/>
        <v>3048887223</v>
      </c>
      <c r="G5" s="18">
        <f t="shared" si="0"/>
        <v>2553049</v>
      </c>
      <c r="H5" s="18">
        <f t="shared" si="0"/>
        <v>42409555</v>
      </c>
      <c r="I5" s="18">
        <f t="shared" si="0"/>
        <v>3216249</v>
      </c>
      <c r="J5" s="18">
        <f t="shared" si="0"/>
        <v>48178853</v>
      </c>
      <c r="K5" s="18">
        <f t="shared" si="0"/>
        <v>134337471</v>
      </c>
      <c r="L5" s="18">
        <f t="shared" si="0"/>
        <v>-74876686</v>
      </c>
      <c r="M5" s="18">
        <f t="shared" si="0"/>
        <v>73196358</v>
      </c>
      <c r="N5" s="18">
        <f t="shared" si="0"/>
        <v>132657143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180835996</v>
      </c>
      <c r="X5" s="18">
        <f t="shared" si="0"/>
        <v>1499576210</v>
      </c>
      <c r="Y5" s="18">
        <f t="shared" si="0"/>
        <v>-1318740214</v>
      </c>
      <c r="Z5" s="4">
        <f>+IF(X5&lt;&gt;0,+(Y5/X5)*100,0)</f>
        <v>-87.94085990467934</v>
      </c>
      <c r="AA5" s="16">
        <f>SUM(AA6:AA8)</f>
        <v>3048887223</v>
      </c>
    </row>
    <row r="6" spans="1:27" ht="12.75">
      <c r="A6" s="5" t="s">
        <v>32</v>
      </c>
      <c r="B6" s="3"/>
      <c r="C6" s="19">
        <v>272907784</v>
      </c>
      <c r="D6" s="19"/>
      <c r="E6" s="20">
        <v>812609971</v>
      </c>
      <c r="F6" s="21">
        <v>812609971</v>
      </c>
      <c r="G6" s="21"/>
      <c r="H6" s="21">
        <v>6181773</v>
      </c>
      <c r="I6" s="21">
        <v>211949</v>
      </c>
      <c r="J6" s="21">
        <v>6393722</v>
      </c>
      <c r="K6" s="21">
        <v>18359408</v>
      </c>
      <c r="L6" s="21">
        <v>2561696</v>
      </c>
      <c r="M6" s="21">
        <v>53446708</v>
      </c>
      <c r="N6" s="21">
        <v>74367812</v>
      </c>
      <c r="O6" s="21"/>
      <c r="P6" s="21"/>
      <c r="Q6" s="21"/>
      <c r="R6" s="21"/>
      <c r="S6" s="21"/>
      <c r="T6" s="21"/>
      <c r="U6" s="21"/>
      <c r="V6" s="21"/>
      <c r="W6" s="21">
        <v>80761534</v>
      </c>
      <c r="X6" s="21">
        <v>127781555</v>
      </c>
      <c r="Y6" s="21">
        <v>-47020021</v>
      </c>
      <c r="Z6" s="6">
        <v>-36.8</v>
      </c>
      <c r="AA6" s="28">
        <v>812609971</v>
      </c>
    </row>
    <row r="7" spans="1:27" ht="12.75">
      <c r="A7" s="5" t="s">
        <v>33</v>
      </c>
      <c r="B7" s="3"/>
      <c r="C7" s="22">
        <v>516553223</v>
      </c>
      <c r="D7" s="22"/>
      <c r="E7" s="23">
        <v>2195827252</v>
      </c>
      <c r="F7" s="24">
        <v>2195827252</v>
      </c>
      <c r="G7" s="24">
        <v>258483</v>
      </c>
      <c r="H7" s="24">
        <v>8142013</v>
      </c>
      <c r="I7" s="24">
        <v>1766646</v>
      </c>
      <c r="J7" s="24">
        <v>10167142</v>
      </c>
      <c r="K7" s="24">
        <v>13885828</v>
      </c>
      <c r="L7" s="24">
        <v>7266260</v>
      </c>
      <c r="M7" s="24">
        <v>13128671</v>
      </c>
      <c r="N7" s="24">
        <v>34280759</v>
      </c>
      <c r="O7" s="24"/>
      <c r="P7" s="24"/>
      <c r="Q7" s="24"/>
      <c r="R7" s="24"/>
      <c r="S7" s="24"/>
      <c r="T7" s="24"/>
      <c r="U7" s="24"/>
      <c r="V7" s="24"/>
      <c r="W7" s="24">
        <v>44447901</v>
      </c>
      <c r="X7" s="24">
        <v>1351794655</v>
      </c>
      <c r="Y7" s="24">
        <v>-1307346754</v>
      </c>
      <c r="Z7" s="7">
        <v>-96.71</v>
      </c>
      <c r="AA7" s="29">
        <v>2195827252</v>
      </c>
    </row>
    <row r="8" spans="1:27" ht="12.75">
      <c r="A8" s="5" t="s">
        <v>34</v>
      </c>
      <c r="B8" s="3"/>
      <c r="C8" s="19">
        <v>2113587075</v>
      </c>
      <c r="D8" s="19"/>
      <c r="E8" s="20">
        <v>40450000</v>
      </c>
      <c r="F8" s="21">
        <v>40450000</v>
      </c>
      <c r="G8" s="21">
        <v>2294566</v>
      </c>
      <c r="H8" s="21">
        <v>28085769</v>
      </c>
      <c r="I8" s="21">
        <v>1237654</v>
      </c>
      <c r="J8" s="21">
        <v>31617989</v>
      </c>
      <c r="K8" s="21">
        <v>102092235</v>
      </c>
      <c r="L8" s="21">
        <v>-84704642</v>
      </c>
      <c r="M8" s="21">
        <v>6620979</v>
      </c>
      <c r="N8" s="21">
        <v>24008572</v>
      </c>
      <c r="O8" s="21"/>
      <c r="P8" s="21"/>
      <c r="Q8" s="21"/>
      <c r="R8" s="21"/>
      <c r="S8" s="21"/>
      <c r="T8" s="21"/>
      <c r="U8" s="21"/>
      <c r="V8" s="21"/>
      <c r="W8" s="21">
        <v>55626561</v>
      </c>
      <c r="X8" s="21">
        <v>20000000</v>
      </c>
      <c r="Y8" s="21">
        <v>35626561</v>
      </c>
      <c r="Z8" s="6">
        <v>178.13</v>
      </c>
      <c r="AA8" s="28">
        <v>40450000</v>
      </c>
    </row>
    <row r="9" spans="1:27" ht="12.75">
      <c r="A9" s="2" t="s">
        <v>35</v>
      </c>
      <c r="B9" s="3"/>
      <c r="C9" s="16">
        <f aca="true" t="shared" si="1" ref="C9:Y9">SUM(C10:C14)</f>
        <v>4767443654</v>
      </c>
      <c r="D9" s="16">
        <f>SUM(D10:D14)</f>
        <v>0</v>
      </c>
      <c r="E9" s="17">
        <f t="shared" si="1"/>
        <v>5089692131</v>
      </c>
      <c r="F9" s="18">
        <f t="shared" si="1"/>
        <v>5089692131</v>
      </c>
      <c r="G9" s="18">
        <f t="shared" si="1"/>
        <v>26723132</v>
      </c>
      <c r="H9" s="18">
        <f t="shared" si="1"/>
        <v>26329997</v>
      </c>
      <c r="I9" s="18">
        <f t="shared" si="1"/>
        <v>73725939</v>
      </c>
      <c r="J9" s="18">
        <f t="shared" si="1"/>
        <v>126779068</v>
      </c>
      <c r="K9" s="18">
        <f t="shared" si="1"/>
        <v>181443605</v>
      </c>
      <c r="L9" s="18">
        <f t="shared" si="1"/>
        <v>341876823</v>
      </c>
      <c r="M9" s="18">
        <f t="shared" si="1"/>
        <v>509797860</v>
      </c>
      <c r="N9" s="18">
        <f t="shared" si="1"/>
        <v>1033118288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1159897356</v>
      </c>
      <c r="X9" s="18">
        <f t="shared" si="1"/>
        <v>2227018647</v>
      </c>
      <c r="Y9" s="18">
        <f t="shared" si="1"/>
        <v>-1067121291</v>
      </c>
      <c r="Z9" s="4">
        <f>+IF(X9&lt;&gt;0,+(Y9/X9)*100,0)</f>
        <v>-47.91703439203398</v>
      </c>
      <c r="AA9" s="30">
        <f>SUM(AA10:AA14)</f>
        <v>5089692131</v>
      </c>
    </row>
    <row r="10" spans="1:27" ht="12.75">
      <c r="A10" s="5" t="s">
        <v>36</v>
      </c>
      <c r="B10" s="3"/>
      <c r="C10" s="19">
        <v>199347337</v>
      </c>
      <c r="D10" s="19"/>
      <c r="E10" s="20">
        <v>505346726</v>
      </c>
      <c r="F10" s="21">
        <v>505346726</v>
      </c>
      <c r="G10" s="21">
        <v>699878</v>
      </c>
      <c r="H10" s="21">
        <v>6707765</v>
      </c>
      <c r="I10" s="21">
        <v>7874252</v>
      </c>
      <c r="J10" s="21">
        <v>15281895</v>
      </c>
      <c r="K10" s="21">
        <v>25348941</v>
      </c>
      <c r="L10" s="21">
        <v>25234797</v>
      </c>
      <c r="M10" s="21">
        <v>36868157</v>
      </c>
      <c r="N10" s="21">
        <v>87451895</v>
      </c>
      <c r="O10" s="21"/>
      <c r="P10" s="21"/>
      <c r="Q10" s="21"/>
      <c r="R10" s="21"/>
      <c r="S10" s="21"/>
      <c r="T10" s="21"/>
      <c r="U10" s="21"/>
      <c r="V10" s="21"/>
      <c r="W10" s="21">
        <v>102733790</v>
      </c>
      <c r="X10" s="21">
        <v>101805089</v>
      </c>
      <c r="Y10" s="21">
        <v>928701</v>
      </c>
      <c r="Z10" s="6">
        <v>0.91</v>
      </c>
      <c r="AA10" s="28">
        <v>505346726</v>
      </c>
    </row>
    <row r="11" spans="1:27" ht="12.75">
      <c r="A11" s="5" t="s">
        <v>37</v>
      </c>
      <c r="B11" s="3"/>
      <c r="C11" s="19">
        <v>451447799</v>
      </c>
      <c r="D11" s="19"/>
      <c r="E11" s="20">
        <v>220431531</v>
      </c>
      <c r="F11" s="21">
        <v>220431531</v>
      </c>
      <c r="G11" s="21">
        <v>116000</v>
      </c>
      <c r="H11" s="21">
        <v>4252687</v>
      </c>
      <c r="I11" s="21">
        <v>2952635</v>
      </c>
      <c r="J11" s="21">
        <v>7321322</v>
      </c>
      <c r="K11" s="21">
        <v>8190468</v>
      </c>
      <c r="L11" s="21">
        <v>9675964</v>
      </c>
      <c r="M11" s="21">
        <v>7190407</v>
      </c>
      <c r="N11" s="21">
        <v>25056839</v>
      </c>
      <c r="O11" s="21"/>
      <c r="P11" s="21"/>
      <c r="Q11" s="21"/>
      <c r="R11" s="21"/>
      <c r="S11" s="21"/>
      <c r="T11" s="21"/>
      <c r="U11" s="21"/>
      <c r="V11" s="21"/>
      <c r="W11" s="21">
        <v>32378161</v>
      </c>
      <c r="X11" s="21">
        <v>65175699</v>
      </c>
      <c r="Y11" s="21">
        <v>-32797538</v>
      </c>
      <c r="Z11" s="6">
        <v>-50.32</v>
      </c>
      <c r="AA11" s="28">
        <v>220431531</v>
      </c>
    </row>
    <row r="12" spans="1:27" ht="12.75">
      <c r="A12" s="5" t="s">
        <v>38</v>
      </c>
      <c r="B12" s="3"/>
      <c r="C12" s="19">
        <v>468837275</v>
      </c>
      <c r="D12" s="19"/>
      <c r="E12" s="20">
        <v>491470480</v>
      </c>
      <c r="F12" s="21">
        <v>491470480</v>
      </c>
      <c r="G12" s="21">
        <v>6127661</v>
      </c>
      <c r="H12" s="21">
        <v>4800923</v>
      </c>
      <c r="I12" s="21">
        <v>12368444</v>
      </c>
      <c r="J12" s="21">
        <v>23297028</v>
      </c>
      <c r="K12" s="21">
        <v>21156465</v>
      </c>
      <c r="L12" s="21">
        <v>7956639</v>
      </c>
      <c r="M12" s="21">
        <v>9201338</v>
      </c>
      <c r="N12" s="21">
        <v>38314442</v>
      </c>
      <c r="O12" s="21"/>
      <c r="P12" s="21"/>
      <c r="Q12" s="21"/>
      <c r="R12" s="21"/>
      <c r="S12" s="21"/>
      <c r="T12" s="21"/>
      <c r="U12" s="21"/>
      <c r="V12" s="21"/>
      <c r="W12" s="21">
        <v>61611470</v>
      </c>
      <c r="X12" s="21">
        <v>166881498</v>
      </c>
      <c r="Y12" s="21">
        <v>-105270028</v>
      </c>
      <c r="Z12" s="6">
        <v>-63.08</v>
      </c>
      <c r="AA12" s="28">
        <v>491470480</v>
      </c>
    </row>
    <row r="13" spans="1:27" ht="12.75">
      <c r="A13" s="5" t="s">
        <v>39</v>
      </c>
      <c r="B13" s="3"/>
      <c r="C13" s="19">
        <v>3305030398</v>
      </c>
      <c r="D13" s="19"/>
      <c r="E13" s="20">
        <v>3713468394</v>
      </c>
      <c r="F13" s="21">
        <v>3713468394</v>
      </c>
      <c r="G13" s="21">
        <v>16735290</v>
      </c>
      <c r="H13" s="21">
        <v>8003034</v>
      </c>
      <c r="I13" s="21">
        <v>38818961</v>
      </c>
      <c r="J13" s="21">
        <v>63557285</v>
      </c>
      <c r="K13" s="21">
        <v>118096738</v>
      </c>
      <c r="L13" s="21">
        <v>287102218</v>
      </c>
      <c r="M13" s="21">
        <v>434816816</v>
      </c>
      <c r="N13" s="21">
        <v>840015772</v>
      </c>
      <c r="O13" s="21"/>
      <c r="P13" s="21"/>
      <c r="Q13" s="21"/>
      <c r="R13" s="21"/>
      <c r="S13" s="21"/>
      <c r="T13" s="21"/>
      <c r="U13" s="21"/>
      <c r="V13" s="21"/>
      <c r="W13" s="21">
        <v>903573057</v>
      </c>
      <c r="X13" s="21">
        <v>1813668859</v>
      </c>
      <c r="Y13" s="21">
        <v>-910095802</v>
      </c>
      <c r="Z13" s="6">
        <v>-50.18</v>
      </c>
      <c r="AA13" s="28">
        <v>3713468394</v>
      </c>
    </row>
    <row r="14" spans="1:27" ht="12.75">
      <c r="A14" s="5" t="s">
        <v>40</v>
      </c>
      <c r="B14" s="3"/>
      <c r="C14" s="22">
        <v>342780845</v>
      </c>
      <c r="D14" s="22"/>
      <c r="E14" s="23">
        <v>158975000</v>
      </c>
      <c r="F14" s="24">
        <v>158975000</v>
      </c>
      <c r="G14" s="24">
        <v>3044303</v>
      </c>
      <c r="H14" s="24">
        <v>2565588</v>
      </c>
      <c r="I14" s="24">
        <v>11711647</v>
      </c>
      <c r="J14" s="24">
        <v>17321538</v>
      </c>
      <c r="K14" s="24">
        <v>8650993</v>
      </c>
      <c r="L14" s="24">
        <v>11907205</v>
      </c>
      <c r="M14" s="24">
        <v>21721142</v>
      </c>
      <c r="N14" s="24">
        <v>42279340</v>
      </c>
      <c r="O14" s="24"/>
      <c r="P14" s="24"/>
      <c r="Q14" s="24"/>
      <c r="R14" s="24"/>
      <c r="S14" s="24"/>
      <c r="T14" s="24"/>
      <c r="U14" s="24"/>
      <c r="V14" s="24"/>
      <c r="W14" s="24">
        <v>59600878</v>
      </c>
      <c r="X14" s="24">
        <v>79487502</v>
      </c>
      <c r="Y14" s="24">
        <v>-19886624</v>
      </c>
      <c r="Z14" s="7">
        <v>-25.02</v>
      </c>
      <c r="AA14" s="29">
        <v>158975000</v>
      </c>
    </row>
    <row r="15" spans="1:27" ht="12.75">
      <c r="A15" s="2" t="s">
        <v>41</v>
      </c>
      <c r="B15" s="8"/>
      <c r="C15" s="16">
        <f aca="true" t="shared" si="2" ref="C15:Y15">SUM(C16:C18)</f>
        <v>8871948193</v>
      </c>
      <c r="D15" s="16">
        <f>SUM(D16:D18)</f>
        <v>0</v>
      </c>
      <c r="E15" s="17">
        <f t="shared" si="2"/>
        <v>6032543181</v>
      </c>
      <c r="F15" s="18">
        <f t="shared" si="2"/>
        <v>6032543181</v>
      </c>
      <c r="G15" s="18">
        <f t="shared" si="2"/>
        <v>40284788</v>
      </c>
      <c r="H15" s="18">
        <f t="shared" si="2"/>
        <v>82961183</v>
      </c>
      <c r="I15" s="18">
        <f t="shared" si="2"/>
        <v>111380411</v>
      </c>
      <c r="J15" s="18">
        <f t="shared" si="2"/>
        <v>234626382</v>
      </c>
      <c r="K15" s="18">
        <f t="shared" si="2"/>
        <v>255989677</v>
      </c>
      <c r="L15" s="18">
        <f t="shared" si="2"/>
        <v>325923291</v>
      </c>
      <c r="M15" s="18">
        <f t="shared" si="2"/>
        <v>407056404</v>
      </c>
      <c r="N15" s="18">
        <f t="shared" si="2"/>
        <v>988969372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1223595754</v>
      </c>
      <c r="X15" s="18">
        <f t="shared" si="2"/>
        <v>3155185198</v>
      </c>
      <c r="Y15" s="18">
        <f t="shared" si="2"/>
        <v>-1931589444</v>
      </c>
      <c r="Z15" s="4">
        <f>+IF(X15&lt;&gt;0,+(Y15/X15)*100,0)</f>
        <v>-61.2195266770518</v>
      </c>
      <c r="AA15" s="30">
        <f>SUM(AA16:AA18)</f>
        <v>6032543181</v>
      </c>
    </row>
    <row r="16" spans="1:27" ht="12.75">
      <c r="A16" s="5" t="s">
        <v>42</v>
      </c>
      <c r="B16" s="3"/>
      <c r="C16" s="19">
        <v>1845853432</v>
      </c>
      <c r="D16" s="19"/>
      <c r="E16" s="20">
        <v>942719782</v>
      </c>
      <c r="F16" s="21">
        <v>942719782</v>
      </c>
      <c r="G16" s="21">
        <v>27776</v>
      </c>
      <c r="H16" s="21">
        <v>17505695</v>
      </c>
      <c r="I16" s="21">
        <v>25796028</v>
      </c>
      <c r="J16" s="21">
        <v>43329499</v>
      </c>
      <c r="K16" s="21">
        <v>46001633</v>
      </c>
      <c r="L16" s="21">
        <v>25583302</v>
      </c>
      <c r="M16" s="21">
        <v>86714827</v>
      </c>
      <c r="N16" s="21">
        <v>158299762</v>
      </c>
      <c r="O16" s="21"/>
      <c r="P16" s="21"/>
      <c r="Q16" s="21"/>
      <c r="R16" s="21"/>
      <c r="S16" s="21"/>
      <c r="T16" s="21"/>
      <c r="U16" s="21"/>
      <c r="V16" s="21"/>
      <c r="W16" s="21">
        <v>201629261</v>
      </c>
      <c r="X16" s="21">
        <v>542464022</v>
      </c>
      <c r="Y16" s="21">
        <v>-340834761</v>
      </c>
      <c r="Z16" s="6">
        <v>-62.83</v>
      </c>
      <c r="AA16" s="28">
        <v>942719782</v>
      </c>
    </row>
    <row r="17" spans="1:27" ht="12.75">
      <c r="A17" s="5" t="s">
        <v>43</v>
      </c>
      <c r="B17" s="3"/>
      <c r="C17" s="19">
        <v>6974615575</v>
      </c>
      <c r="D17" s="19"/>
      <c r="E17" s="20">
        <v>4995833399</v>
      </c>
      <c r="F17" s="21">
        <v>4995833399</v>
      </c>
      <c r="G17" s="21">
        <v>40257012</v>
      </c>
      <c r="H17" s="21">
        <v>65455488</v>
      </c>
      <c r="I17" s="21">
        <v>85584383</v>
      </c>
      <c r="J17" s="21">
        <v>191296883</v>
      </c>
      <c r="K17" s="21">
        <v>205974380</v>
      </c>
      <c r="L17" s="21">
        <v>295726561</v>
      </c>
      <c r="M17" s="21">
        <v>299327576</v>
      </c>
      <c r="N17" s="21">
        <v>801028517</v>
      </c>
      <c r="O17" s="21"/>
      <c r="P17" s="21"/>
      <c r="Q17" s="21"/>
      <c r="R17" s="21"/>
      <c r="S17" s="21"/>
      <c r="T17" s="21"/>
      <c r="U17" s="21"/>
      <c r="V17" s="21"/>
      <c r="W17" s="21">
        <v>992325400</v>
      </c>
      <c r="X17" s="21">
        <v>2560726179</v>
      </c>
      <c r="Y17" s="21">
        <v>-1568400779</v>
      </c>
      <c r="Z17" s="6">
        <v>-61.25</v>
      </c>
      <c r="AA17" s="28">
        <v>4995833399</v>
      </c>
    </row>
    <row r="18" spans="1:27" ht="12.75">
      <c r="A18" s="5" t="s">
        <v>44</v>
      </c>
      <c r="B18" s="3"/>
      <c r="C18" s="19">
        <v>51479186</v>
      </c>
      <c r="D18" s="19"/>
      <c r="E18" s="20">
        <v>93990000</v>
      </c>
      <c r="F18" s="21">
        <v>93990000</v>
      </c>
      <c r="G18" s="21"/>
      <c r="H18" s="21"/>
      <c r="I18" s="21"/>
      <c r="J18" s="21"/>
      <c r="K18" s="21">
        <v>4013664</v>
      </c>
      <c r="L18" s="21">
        <v>4613428</v>
      </c>
      <c r="M18" s="21">
        <v>21014001</v>
      </c>
      <c r="N18" s="21">
        <v>29641093</v>
      </c>
      <c r="O18" s="21"/>
      <c r="P18" s="21"/>
      <c r="Q18" s="21"/>
      <c r="R18" s="21"/>
      <c r="S18" s="21"/>
      <c r="T18" s="21"/>
      <c r="U18" s="21"/>
      <c r="V18" s="21"/>
      <c r="W18" s="21">
        <v>29641093</v>
      </c>
      <c r="X18" s="21">
        <v>51994997</v>
      </c>
      <c r="Y18" s="21">
        <v>-22353904</v>
      </c>
      <c r="Z18" s="6">
        <v>-42.99</v>
      </c>
      <c r="AA18" s="28">
        <v>93990000</v>
      </c>
    </row>
    <row r="19" spans="1:27" ht="12.75">
      <c r="A19" s="2" t="s">
        <v>45</v>
      </c>
      <c r="B19" s="8"/>
      <c r="C19" s="16">
        <f aca="true" t="shared" si="3" ref="C19:Y19">SUM(C20:C23)</f>
        <v>7929313302</v>
      </c>
      <c r="D19" s="16">
        <f>SUM(D20:D23)</f>
        <v>0</v>
      </c>
      <c r="E19" s="17">
        <f t="shared" si="3"/>
        <v>5950677090</v>
      </c>
      <c r="F19" s="18">
        <f t="shared" si="3"/>
        <v>5950677090</v>
      </c>
      <c r="G19" s="18">
        <f t="shared" si="3"/>
        <v>111325040</v>
      </c>
      <c r="H19" s="18">
        <f t="shared" si="3"/>
        <v>154429725</v>
      </c>
      <c r="I19" s="18">
        <f t="shared" si="3"/>
        <v>233038156</v>
      </c>
      <c r="J19" s="18">
        <f t="shared" si="3"/>
        <v>498792921</v>
      </c>
      <c r="K19" s="18">
        <f t="shared" si="3"/>
        <v>462637741</v>
      </c>
      <c r="L19" s="18">
        <f t="shared" si="3"/>
        <v>328409500</v>
      </c>
      <c r="M19" s="18">
        <f t="shared" si="3"/>
        <v>392745095</v>
      </c>
      <c r="N19" s="18">
        <f t="shared" si="3"/>
        <v>1183792336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1682585257</v>
      </c>
      <c r="X19" s="18">
        <f t="shared" si="3"/>
        <v>2866167160</v>
      </c>
      <c r="Y19" s="18">
        <f t="shared" si="3"/>
        <v>-1183581903</v>
      </c>
      <c r="Z19" s="4">
        <f>+IF(X19&lt;&gt;0,+(Y19/X19)*100,0)</f>
        <v>-41.294936300923915</v>
      </c>
      <c r="AA19" s="30">
        <f>SUM(AA20:AA23)</f>
        <v>5950677090</v>
      </c>
    </row>
    <row r="20" spans="1:27" ht="12.75">
      <c r="A20" s="5" t="s">
        <v>46</v>
      </c>
      <c r="B20" s="3"/>
      <c r="C20" s="19">
        <v>3680463966</v>
      </c>
      <c r="D20" s="19"/>
      <c r="E20" s="20">
        <v>2913019440</v>
      </c>
      <c r="F20" s="21">
        <v>2913019440</v>
      </c>
      <c r="G20" s="21">
        <v>17959159</v>
      </c>
      <c r="H20" s="21">
        <v>118313467</v>
      </c>
      <c r="I20" s="21">
        <v>68705989</v>
      </c>
      <c r="J20" s="21">
        <v>204978615</v>
      </c>
      <c r="K20" s="21">
        <v>146141846</v>
      </c>
      <c r="L20" s="21">
        <v>178458430</v>
      </c>
      <c r="M20" s="21">
        <v>78879005</v>
      </c>
      <c r="N20" s="21">
        <v>403479281</v>
      </c>
      <c r="O20" s="21"/>
      <c r="P20" s="21"/>
      <c r="Q20" s="21"/>
      <c r="R20" s="21"/>
      <c r="S20" s="21"/>
      <c r="T20" s="21"/>
      <c r="U20" s="21"/>
      <c r="V20" s="21"/>
      <c r="W20" s="21">
        <v>608457896</v>
      </c>
      <c r="X20" s="21">
        <v>1429981407</v>
      </c>
      <c r="Y20" s="21">
        <v>-821523511</v>
      </c>
      <c r="Z20" s="6">
        <v>-57.45</v>
      </c>
      <c r="AA20" s="28">
        <v>2913019440</v>
      </c>
    </row>
    <row r="21" spans="1:27" ht="12.75">
      <c r="A21" s="5" t="s">
        <v>47</v>
      </c>
      <c r="B21" s="3"/>
      <c r="C21" s="19">
        <v>2694580949</v>
      </c>
      <c r="D21" s="19"/>
      <c r="E21" s="20">
        <v>1767377324</v>
      </c>
      <c r="F21" s="21">
        <v>1767377324</v>
      </c>
      <c r="G21" s="21">
        <v>65180367</v>
      </c>
      <c r="H21" s="21">
        <v>30274850</v>
      </c>
      <c r="I21" s="21">
        <v>113145430</v>
      </c>
      <c r="J21" s="21">
        <v>208600647</v>
      </c>
      <c r="K21" s="21">
        <v>229474967</v>
      </c>
      <c r="L21" s="21">
        <v>50219601</v>
      </c>
      <c r="M21" s="21">
        <v>202454368</v>
      </c>
      <c r="N21" s="21">
        <v>482148936</v>
      </c>
      <c r="O21" s="21"/>
      <c r="P21" s="21"/>
      <c r="Q21" s="21"/>
      <c r="R21" s="21"/>
      <c r="S21" s="21"/>
      <c r="T21" s="21"/>
      <c r="U21" s="21"/>
      <c r="V21" s="21"/>
      <c r="W21" s="21">
        <v>690749583</v>
      </c>
      <c r="X21" s="21">
        <v>935735798</v>
      </c>
      <c r="Y21" s="21">
        <v>-244986215</v>
      </c>
      <c r="Z21" s="6">
        <v>-26.18</v>
      </c>
      <c r="AA21" s="28">
        <v>1767377324</v>
      </c>
    </row>
    <row r="22" spans="1:27" ht="12.75">
      <c r="A22" s="5" t="s">
        <v>48</v>
      </c>
      <c r="B22" s="3"/>
      <c r="C22" s="22">
        <v>1242473922</v>
      </c>
      <c r="D22" s="22"/>
      <c r="E22" s="23">
        <v>961251560</v>
      </c>
      <c r="F22" s="24">
        <v>961251560</v>
      </c>
      <c r="G22" s="24">
        <v>20714318</v>
      </c>
      <c r="H22" s="24">
        <v>-36335</v>
      </c>
      <c r="I22" s="24">
        <v>40066884</v>
      </c>
      <c r="J22" s="24">
        <v>60744867</v>
      </c>
      <c r="K22" s="24">
        <v>65590783</v>
      </c>
      <c r="L22" s="24">
        <v>86130607</v>
      </c>
      <c r="M22" s="24">
        <v>90559776</v>
      </c>
      <c r="N22" s="24">
        <v>242281166</v>
      </c>
      <c r="O22" s="24"/>
      <c r="P22" s="24"/>
      <c r="Q22" s="24"/>
      <c r="R22" s="24"/>
      <c r="S22" s="24"/>
      <c r="T22" s="24"/>
      <c r="U22" s="24"/>
      <c r="V22" s="24"/>
      <c r="W22" s="24">
        <v>303026033</v>
      </c>
      <c r="X22" s="24">
        <v>347886044</v>
      </c>
      <c r="Y22" s="24">
        <v>-44860011</v>
      </c>
      <c r="Z22" s="7">
        <v>-12.9</v>
      </c>
      <c r="AA22" s="29">
        <v>961251560</v>
      </c>
    </row>
    <row r="23" spans="1:27" ht="12.75">
      <c r="A23" s="5" t="s">
        <v>49</v>
      </c>
      <c r="B23" s="3"/>
      <c r="C23" s="19">
        <v>311794465</v>
      </c>
      <c r="D23" s="19"/>
      <c r="E23" s="20">
        <v>309028766</v>
      </c>
      <c r="F23" s="21">
        <v>309028766</v>
      </c>
      <c r="G23" s="21">
        <v>7471196</v>
      </c>
      <c r="H23" s="21">
        <v>5877743</v>
      </c>
      <c r="I23" s="21">
        <v>11119853</v>
      </c>
      <c r="J23" s="21">
        <v>24468792</v>
      </c>
      <c r="K23" s="21">
        <v>21430145</v>
      </c>
      <c r="L23" s="21">
        <v>13600862</v>
      </c>
      <c r="M23" s="21">
        <v>20851946</v>
      </c>
      <c r="N23" s="21">
        <v>55882953</v>
      </c>
      <c r="O23" s="21"/>
      <c r="P23" s="21"/>
      <c r="Q23" s="21"/>
      <c r="R23" s="21"/>
      <c r="S23" s="21"/>
      <c r="T23" s="21"/>
      <c r="U23" s="21"/>
      <c r="V23" s="21"/>
      <c r="W23" s="21">
        <v>80351745</v>
      </c>
      <c r="X23" s="21">
        <v>152563911</v>
      </c>
      <c r="Y23" s="21">
        <v>-72212166</v>
      </c>
      <c r="Z23" s="6">
        <v>-47.33</v>
      </c>
      <c r="AA23" s="28">
        <v>309028766</v>
      </c>
    </row>
    <row r="24" spans="1:27" ht="12.75">
      <c r="A24" s="2" t="s">
        <v>50</v>
      </c>
      <c r="B24" s="8"/>
      <c r="C24" s="16">
        <v>27502579</v>
      </c>
      <c r="D24" s="16"/>
      <c r="E24" s="17">
        <v>117819275</v>
      </c>
      <c r="F24" s="18">
        <v>117819275</v>
      </c>
      <c r="G24" s="18"/>
      <c r="H24" s="18"/>
      <c r="I24" s="18"/>
      <c r="J24" s="18"/>
      <c r="K24" s="18"/>
      <c r="L24" s="18"/>
      <c r="M24" s="18">
        <v>225871</v>
      </c>
      <c r="N24" s="18">
        <v>225871</v>
      </c>
      <c r="O24" s="18"/>
      <c r="P24" s="18"/>
      <c r="Q24" s="18"/>
      <c r="R24" s="18"/>
      <c r="S24" s="18"/>
      <c r="T24" s="18"/>
      <c r="U24" s="18"/>
      <c r="V24" s="18"/>
      <c r="W24" s="18">
        <v>225871</v>
      </c>
      <c r="X24" s="18">
        <v>28968170</v>
      </c>
      <c r="Y24" s="18">
        <v>-28742299</v>
      </c>
      <c r="Z24" s="4">
        <v>-99.22</v>
      </c>
      <c r="AA24" s="30">
        <v>117819275</v>
      </c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24499255810</v>
      </c>
      <c r="D25" s="50">
        <f>+D5+D9+D15+D19+D24</f>
        <v>0</v>
      </c>
      <c r="E25" s="51">
        <f t="shared" si="4"/>
        <v>20239618900</v>
      </c>
      <c r="F25" s="52">
        <f t="shared" si="4"/>
        <v>20239618900</v>
      </c>
      <c r="G25" s="52">
        <f t="shared" si="4"/>
        <v>180886009</v>
      </c>
      <c r="H25" s="52">
        <f t="shared" si="4"/>
        <v>306130460</v>
      </c>
      <c r="I25" s="52">
        <f t="shared" si="4"/>
        <v>421360755</v>
      </c>
      <c r="J25" s="52">
        <f t="shared" si="4"/>
        <v>908377224</v>
      </c>
      <c r="K25" s="52">
        <f t="shared" si="4"/>
        <v>1034408494</v>
      </c>
      <c r="L25" s="52">
        <f t="shared" si="4"/>
        <v>921332928</v>
      </c>
      <c r="M25" s="52">
        <f t="shared" si="4"/>
        <v>1383021588</v>
      </c>
      <c r="N25" s="52">
        <f t="shared" si="4"/>
        <v>3338763010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4247140234</v>
      </c>
      <c r="X25" s="52">
        <f t="shared" si="4"/>
        <v>9776915385</v>
      </c>
      <c r="Y25" s="52">
        <f t="shared" si="4"/>
        <v>-5529775151</v>
      </c>
      <c r="Z25" s="53">
        <f>+IF(X25&lt;&gt;0,+(Y25/X25)*100,0)</f>
        <v>-56.559507096521735</v>
      </c>
      <c r="AA25" s="54">
        <f>+AA5+AA9+AA15+AA19+AA24</f>
        <v>20239618900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6935423112</v>
      </c>
      <c r="D28" s="19"/>
      <c r="E28" s="20">
        <v>7989620691</v>
      </c>
      <c r="F28" s="21">
        <v>7989620691</v>
      </c>
      <c r="G28" s="21">
        <v>117608748</v>
      </c>
      <c r="H28" s="21">
        <v>69853839</v>
      </c>
      <c r="I28" s="21">
        <v>150496917</v>
      </c>
      <c r="J28" s="21">
        <v>337959504</v>
      </c>
      <c r="K28" s="21">
        <v>376562368</v>
      </c>
      <c r="L28" s="21">
        <v>482224218</v>
      </c>
      <c r="M28" s="21">
        <v>747775095</v>
      </c>
      <c r="N28" s="21">
        <v>1606561681</v>
      </c>
      <c r="O28" s="21"/>
      <c r="P28" s="21"/>
      <c r="Q28" s="21"/>
      <c r="R28" s="21"/>
      <c r="S28" s="21"/>
      <c r="T28" s="21"/>
      <c r="U28" s="21"/>
      <c r="V28" s="21"/>
      <c r="W28" s="21">
        <v>1944521185</v>
      </c>
      <c r="X28" s="21">
        <v>4873892337</v>
      </c>
      <c r="Y28" s="21">
        <v>-2929371152</v>
      </c>
      <c r="Z28" s="6">
        <v>-60.1</v>
      </c>
      <c r="AA28" s="19">
        <v>7989620691</v>
      </c>
    </row>
    <row r="29" spans="1:27" ht="12.75">
      <c r="A29" s="56" t="s">
        <v>55</v>
      </c>
      <c r="B29" s="3"/>
      <c r="C29" s="19">
        <v>306755948</v>
      </c>
      <c r="D29" s="19"/>
      <c r="E29" s="20">
        <v>326312186</v>
      </c>
      <c r="F29" s="21">
        <v>326312186</v>
      </c>
      <c r="G29" s="21">
        <v>1644552</v>
      </c>
      <c r="H29" s="21">
        <v>10216436</v>
      </c>
      <c r="I29" s="21">
        <v>13363650</v>
      </c>
      <c r="J29" s="21">
        <v>25224638</v>
      </c>
      <c r="K29" s="21">
        <v>36971015</v>
      </c>
      <c r="L29" s="21">
        <v>7141591</v>
      </c>
      <c r="M29" s="21">
        <v>10787628</v>
      </c>
      <c r="N29" s="21">
        <v>54900234</v>
      </c>
      <c r="O29" s="21"/>
      <c r="P29" s="21"/>
      <c r="Q29" s="21"/>
      <c r="R29" s="21"/>
      <c r="S29" s="21"/>
      <c r="T29" s="21"/>
      <c r="U29" s="21"/>
      <c r="V29" s="21"/>
      <c r="W29" s="21">
        <v>80124872</v>
      </c>
      <c r="X29" s="21">
        <v>161480858</v>
      </c>
      <c r="Y29" s="21">
        <v>-81355986</v>
      </c>
      <c r="Z29" s="6">
        <v>-50.38</v>
      </c>
      <c r="AA29" s="28">
        <v>326312186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>
        <v>823873515</v>
      </c>
      <c r="D31" s="19"/>
      <c r="E31" s="20">
        <v>16150000</v>
      </c>
      <c r="F31" s="21">
        <v>16150000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>
        <v>4579000</v>
      </c>
      <c r="Y31" s="21">
        <v>-4579000</v>
      </c>
      <c r="Z31" s="6">
        <v>-100</v>
      </c>
      <c r="AA31" s="28">
        <v>16150000</v>
      </c>
    </row>
    <row r="32" spans="1:27" ht="12.75">
      <c r="A32" s="58" t="s">
        <v>58</v>
      </c>
      <c r="B32" s="3"/>
      <c r="C32" s="25">
        <f aca="true" t="shared" si="5" ref="C32:Y32">SUM(C28:C31)</f>
        <v>8066052575</v>
      </c>
      <c r="D32" s="25">
        <f>SUM(D28:D31)</f>
        <v>0</v>
      </c>
      <c r="E32" s="26">
        <f t="shared" si="5"/>
        <v>8332082877</v>
      </c>
      <c r="F32" s="27">
        <f t="shared" si="5"/>
        <v>8332082877</v>
      </c>
      <c r="G32" s="27">
        <f t="shared" si="5"/>
        <v>119253300</v>
      </c>
      <c r="H32" s="27">
        <f t="shared" si="5"/>
        <v>80070275</v>
      </c>
      <c r="I32" s="27">
        <f t="shared" si="5"/>
        <v>163860567</v>
      </c>
      <c r="J32" s="27">
        <f t="shared" si="5"/>
        <v>363184142</v>
      </c>
      <c r="K32" s="27">
        <f t="shared" si="5"/>
        <v>413533383</v>
      </c>
      <c r="L32" s="27">
        <f t="shared" si="5"/>
        <v>489365809</v>
      </c>
      <c r="M32" s="27">
        <f t="shared" si="5"/>
        <v>758562723</v>
      </c>
      <c r="N32" s="27">
        <f t="shared" si="5"/>
        <v>1661461915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2024646057</v>
      </c>
      <c r="X32" s="27">
        <f t="shared" si="5"/>
        <v>5039952195</v>
      </c>
      <c r="Y32" s="27">
        <f t="shared" si="5"/>
        <v>-3015306138</v>
      </c>
      <c r="Z32" s="13">
        <f>+IF(X32&lt;&gt;0,+(Y32/X32)*100,0)</f>
        <v>-59.828070214463615</v>
      </c>
      <c r="AA32" s="31">
        <f>SUM(AA28:AA31)</f>
        <v>8332082877</v>
      </c>
    </row>
    <row r="33" spans="1:27" ht="12.75">
      <c r="A33" s="59" t="s">
        <v>59</v>
      </c>
      <c r="B33" s="3" t="s">
        <v>60</v>
      </c>
      <c r="C33" s="19">
        <v>2299945574</v>
      </c>
      <c r="D33" s="19"/>
      <c r="E33" s="20">
        <v>621278000</v>
      </c>
      <c r="F33" s="21">
        <v>621278000</v>
      </c>
      <c r="G33" s="21">
        <v>10871010</v>
      </c>
      <c r="H33" s="21">
        <v>42932438</v>
      </c>
      <c r="I33" s="21">
        <v>20346599</v>
      </c>
      <c r="J33" s="21">
        <v>74150047</v>
      </c>
      <c r="K33" s="21">
        <v>56920242</v>
      </c>
      <c r="L33" s="21">
        <v>100252997</v>
      </c>
      <c r="M33" s="21">
        <v>67112947</v>
      </c>
      <c r="N33" s="21">
        <v>224286186</v>
      </c>
      <c r="O33" s="21"/>
      <c r="P33" s="21"/>
      <c r="Q33" s="21"/>
      <c r="R33" s="21"/>
      <c r="S33" s="21"/>
      <c r="T33" s="21"/>
      <c r="U33" s="21"/>
      <c r="V33" s="21"/>
      <c r="W33" s="21">
        <v>298436233</v>
      </c>
      <c r="X33" s="21">
        <v>162168334</v>
      </c>
      <c r="Y33" s="21">
        <v>136267899</v>
      </c>
      <c r="Z33" s="6">
        <v>84.03</v>
      </c>
      <c r="AA33" s="28">
        <v>621278000</v>
      </c>
    </row>
    <row r="34" spans="1:27" ht="12.75">
      <c r="A34" s="59" t="s">
        <v>61</v>
      </c>
      <c r="B34" s="3" t="s">
        <v>62</v>
      </c>
      <c r="C34" s="19">
        <v>8567383165</v>
      </c>
      <c r="D34" s="19"/>
      <c r="E34" s="20">
        <v>7973320096</v>
      </c>
      <c r="F34" s="21">
        <v>7973320096</v>
      </c>
      <c r="G34" s="21">
        <v>26350597</v>
      </c>
      <c r="H34" s="21">
        <v>142524896</v>
      </c>
      <c r="I34" s="21">
        <v>155027138</v>
      </c>
      <c r="J34" s="21">
        <v>323902631</v>
      </c>
      <c r="K34" s="21">
        <v>295310285</v>
      </c>
      <c r="L34" s="21">
        <v>338789146</v>
      </c>
      <c r="M34" s="21">
        <v>440110003</v>
      </c>
      <c r="N34" s="21">
        <v>1074209434</v>
      </c>
      <c r="O34" s="21"/>
      <c r="P34" s="21"/>
      <c r="Q34" s="21"/>
      <c r="R34" s="21"/>
      <c r="S34" s="21"/>
      <c r="T34" s="21"/>
      <c r="U34" s="21"/>
      <c r="V34" s="21"/>
      <c r="W34" s="21">
        <v>1398112065</v>
      </c>
      <c r="X34" s="21">
        <v>3244162970</v>
      </c>
      <c r="Y34" s="21">
        <v>-1846050905</v>
      </c>
      <c r="Z34" s="6">
        <v>-56.9</v>
      </c>
      <c r="AA34" s="28">
        <v>7973320096</v>
      </c>
    </row>
    <row r="35" spans="1:27" ht="12.75">
      <c r="A35" s="59" t="s">
        <v>63</v>
      </c>
      <c r="B35" s="3"/>
      <c r="C35" s="19">
        <v>5565874500</v>
      </c>
      <c r="D35" s="19"/>
      <c r="E35" s="20">
        <v>3312937927</v>
      </c>
      <c r="F35" s="21">
        <v>3312937927</v>
      </c>
      <c r="G35" s="21">
        <v>24411103</v>
      </c>
      <c r="H35" s="21">
        <v>40602850</v>
      </c>
      <c r="I35" s="21">
        <v>82126452</v>
      </c>
      <c r="J35" s="21">
        <v>147140405</v>
      </c>
      <c r="K35" s="21">
        <v>268644583</v>
      </c>
      <c r="L35" s="21">
        <v>-7075022</v>
      </c>
      <c r="M35" s="21">
        <v>117235910</v>
      </c>
      <c r="N35" s="21">
        <v>378805471</v>
      </c>
      <c r="O35" s="21"/>
      <c r="P35" s="21"/>
      <c r="Q35" s="21"/>
      <c r="R35" s="21"/>
      <c r="S35" s="21"/>
      <c r="T35" s="21"/>
      <c r="U35" s="21"/>
      <c r="V35" s="21"/>
      <c r="W35" s="21">
        <v>525945876</v>
      </c>
      <c r="X35" s="21">
        <v>1530074641</v>
      </c>
      <c r="Y35" s="21">
        <v>-1004128765</v>
      </c>
      <c r="Z35" s="6">
        <v>-65.63</v>
      </c>
      <c r="AA35" s="28">
        <v>3312937927</v>
      </c>
    </row>
    <row r="36" spans="1:27" ht="12.75">
      <c r="A36" s="60" t="s">
        <v>64</v>
      </c>
      <c r="B36" s="10"/>
      <c r="C36" s="61">
        <f aca="true" t="shared" si="6" ref="C36:Y36">SUM(C32:C35)</f>
        <v>24499255814</v>
      </c>
      <c r="D36" s="61">
        <f>SUM(D32:D35)</f>
        <v>0</v>
      </c>
      <c r="E36" s="62">
        <f t="shared" si="6"/>
        <v>20239618900</v>
      </c>
      <c r="F36" s="63">
        <f t="shared" si="6"/>
        <v>20239618900</v>
      </c>
      <c r="G36" s="63">
        <f t="shared" si="6"/>
        <v>180886010</v>
      </c>
      <c r="H36" s="63">
        <f t="shared" si="6"/>
        <v>306130459</v>
      </c>
      <c r="I36" s="63">
        <f t="shared" si="6"/>
        <v>421360756</v>
      </c>
      <c r="J36" s="63">
        <f t="shared" si="6"/>
        <v>908377225</v>
      </c>
      <c r="K36" s="63">
        <f t="shared" si="6"/>
        <v>1034408493</v>
      </c>
      <c r="L36" s="63">
        <f t="shared" si="6"/>
        <v>921332930</v>
      </c>
      <c r="M36" s="63">
        <f t="shared" si="6"/>
        <v>1383021583</v>
      </c>
      <c r="N36" s="63">
        <f t="shared" si="6"/>
        <v>3338763006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4247140231</v>
      </c>
      <c r="X36" s="63">
        <f t="shared" si="6"/>
        <v>9976358140</v>
      </c>
      <c r="Y36" s="63">
        <f t="shared" si="6"/>
        <v>-5729217909</v>
      </c>
      <c r="Z36" s="64">
        <f>+IF(X36&lt;&gt;0,+(Y36/X36)*100,0)</f>
        <v>-57.42794944408441</v>
      </c>
      <c r="AA36" s="65">
        <f>SUM(AA32:AA35)</f>
        <v>20239618900</v>
      </c>
    </row>
    <row r="37" spans="1:27" ht="12.75">
      <c r="A37" s="14" t="s">
        <v>77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78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79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80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79380</v>
      </c>
      <c r="D5" s="16">
        <f>SUM(D6:D8)</f>
        <v>0</v>
      </c>
      <c r="E5" s="17">
        <f t="shared" si="0"/>
        <v>1460000</v>
      </c>
      <c r="F5" s="18">
        <f t="shared" si="0"/>
        <v>1460000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30000</v>
      </c>
      <c r="N5" s="18">
        <f t="shared" si="0"/>
        <v>30000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30000</v>
      </c>
      <c r="X5" s="18">
        <f t="shared" si="0"/>
        <v>730002</v>
      </c>
      <c r="Y5" s="18">
        <f t="shared" si="0"/>
        <v>-700002</v>
      </c>
      <c r="Z5" s="4">
        <f>+IF(X5&lt;&gt;0,+(Y5/X5)*100,0)</f>
        <v>-95.89042221802131</v>
      </c>
      <c r="AA5" s="16">
        <f>SUM(AA6:AA8)</f>
        <v>1460000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79380</v>
      </c>
      <c r="D7" s="22"/>
      <c r="E7" s="23">
        <v>1460000</v>
      </c>
      <c r="F7" s="24">
        <v>1460000</v>
      </c>
      <c r="G7" s="24"/>
      <c r="H7" s="24"/>
      <c r="I7" s="24"/>
      <c r="J7" s="24"/>
      <c r="K7" s="24"/>
      <c r="L7" s="24"/>
      <c r="M7" s="24">
        <v>30000</v>
      </c>
      <c r="N7" s="24">
        <v>30000</v>
      </c>
      <c r="O7" s="24"/>
      <c r="P7" s="24"/>
      <c r="Q7" s="24"/>
      <c r="R7" s="24"/>
      <c r="S7" s="24"/>
      <c r="T7" s="24"/>
      <c r="U7" s="24"/>
      <c r="V7" s="24"/>
      <c r="W7" s="24">
        <v>30000</v>
      </c>
      <c r="X7" s="24">
        <v>730002</v>
      </c>
      <c r="Y7" s="24">
        <v>-700002</v>
      </c>
      <c r="Z7" s="7">
        <v>-95.89</v>
      </c>
      <c r="AA7" s="29">
        <v>1460000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59342469</v>
      </c>
      <c r="D9" s="16">
        <f>SUM(D10:D14)</f>
        <v>0</v>
      </c>
      <c r="E9" s="17">
        <f t="shared" si="1"/>
        <v>19372736</v>
      </c>
      <c r="F9" s="18">
        <f t="shared" si="1"/>
        <v>19372736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674002</v>
      </c>
      <c r="L9" s="18">
        <f t="shared" si="1"/>
        <v>3503227</v>
      </c>
      <c r="M9" s="18">
        <f t="shared" si="1"/>
        <v>0</v>
      </c>
      <c r="N9" s="18">
        <f t="shared" si="1"/>
        <v>4177229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4177229</v>
      </c>
      <c r="X9" s="18">
        <f t="shared" si="1"/>
        <v>3224639</v>
      </c>
      <c r="Y9" s="18">
        <f t="shared" si="1"/>
        <v>952590</v>
      </c>
      <c r="Z9" s="4">
        <f>+IF(X9&lt;&gt;0,+(Y9/X9)*100,0)</f>
        <v>29.54098117649759</v>
      </c>
      <c r="AA9" s="30">
        <f>SUM(AA10:AA14)</f>
        <v>19372736</v>
      </c>
    </row>
    <row r="10" spans="1:27" ht="12.75">
      <c r="A10" s="5" t="s">
        <v>36</v>
      </c>
      <c r="B10" s="3"/>
      <c r="C10" s="19">
        <v>23294618</v>
      </c>
      <c r="D10" s="19"/>
      <c r="E10" s="20">
        <v>17372736</v>
      </c>
      <c r="F10" s="21">
        <v>17372736</v>
      </c>
      <c r="G10" s="21"/>
      <c r="H10" s="21"/>
      <c r="I10" s="21"/>
      <c r="J10" s="21"/>
      <c r="K10" s="21">
        <v>674002</v>
      </c>
      <c r="L10" s="21">
        <v>3503227</v>
      </c>
      <c r="M10" s="21"/>
      <c r="N10" s="21">
        <v>4177229</v>
      </c>
      <c r="O10" s="21"/>
      <c r="P10" s="21"/>
      <c r="Q10" s="21"/>
      <c r="R10" s="21"/>
      <c r="S10" s="21"/>
      <c r="T10" s="21"/>
      <c r="U10" s="21"/>
      <c r="V10" s="21"/>
      <c r="W10" s="21">
        <v>4177229</v>
      </c>
      <c r="X10" s="21">
        <v>1224639</v>
      </c>
      <c r="Y10" s="21">
        <v>2952590</v>
      </c>
      <c r="Z10" s="6">
        <v>241.1</v>
      </c>
      <c r="AA10" s="28">
        <v>17372736</v>
      </c>
    </row>
    <row r="11" spans="1:27" ht="12.75">
      <c r="A11" s="5" t="s">
        <v>37</v>
      </c>
      <c r="B11" s="3"/>
      <c r="C11" s="19"/>
      <c r="D11" s="19"/>
      <c r="E11" s="20">
        <v>2000000</v>
      </c>
      <c r="F11" s="21">
        <v>2000000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2000000</v>
      </c>
      <c r="Y11" s="21">
        <v>-2000000</v>
      </c>
      <c r="Z11" s="6">
        <v>-100</v>
      </c>
      <c r="AA11" s="28">
        <v>2000000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>
        <v>36047851</v>
      </c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38801368</v>
      </c>
      <c r="D15" s="16">
        <f>SUM(D16:D18)</f>
        <v>0</v>
      </c>
      <c r="E15" s="17">
        <f t="shared" si="2"/>
        <v>33612331</v>
      </c>
      <c r="F15" s="18">
        <f t="shared" si="2"/>
        <v>33612331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328247</v>
      </c>
      <c r="L15" s="18">
        <f t="shared" si="2"/>
        <v>0</v>
      </c>
      <c r="M15" s="18">
        <f t="shared" si="2"/>
        <v>157167</v>
      </c>
      <c r="N15" s="18">
        <f t="shared" si="2"/>
        <v>485414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485414</v>
      </c>
      <c r="X15" s="18">
        <f t="shared" si="2"/>
        <v>9923223</v>
      </c>
      <c r="Y15" s="18">
        <f t="shared" si="2"/>
        <v>-9437809</v>
      </c>
      <c r="Z15" s="4">
        <f>+IF(X15&lt;&gt;0,+(Y15/X15)*100,0)</f>
        <v>-95.10830301808193</v>
      </c>
      <c r="AA15" s="30">
        <f>SUM(AA16:AA18)</f>
        <v>33612331</v>
      </c>
    </row>
    <row r="16" spans="1:27" ht="12.75">
      <c r="A16" s="5" t="s">
        <v>42</v>
      </c>
      <c r="B16" s="3"/>
      <c r="C16" s="19"/>
      <c r="D16" s="19"/>
      <c r="E16" s="20">
        <v>3674000</v>
      </c>
      <c r="F16" s="21">
        <v>3674000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1224640</v>
      </c>
      <c r="Y16" s="21">
        <v>-1224640</v>
      </c>
      <c r="Z16" s="6">
        <v>-100</v>
      </c>
      <c r="AA16" s="28">
        <v>3674000</v>
      </c>
    </row>
    <row r="17" spans="1:27" ht="12.75">
      <c r="A17" s="5" t="s">
        <v>43</v>
      </c>
      <c r="B17" s="3"/>
      <c r="C17" s="19">
        <v>38801368</v>
      </c>
      <c r="D17" s="19"/>
      <c r="E17" s="20">
        <v>29938331</v>
      </c>
      <c r="F17" s="21">
        <v>29938331</v>
      </c>
      <c r="G17" s="21"/>
      <c r="H17" s="21"/>
      <c r="I17" s="21"/>
      <c r="J17" s="21"/>
      <c r="K17" s="21">
        <v>328247</v>
      </c>
      <c r="L17" s="21"/>
      <c r="M17" s="21">
        <v>157167</v>
      </c>
      <c r="N17" s="21">
        <v>485414</v>
      </c>
      <c r="O17" s="21"/>
      <c r="P17" s="21"/>
      <c r="Q17" s="21"/>
      <c r="R17" s="21"/>
      <c r="S17" s="21"/>
      <c r="T17" s="21"/>
      <c r="U17" s="21"/>
      <c r="V17" s="21"/>
      <c r="W17" s="21">
        <v>485414</v>
      </c>
      <c r="X17" s="21">
        <v>8698583</v>
      </c>
      <c r="Y17" s="21">
        <v>-8213169</v>
      </c>
      <c r="Z17" s="6">
        <v>-94.42</v>
      </c>
      <c r="AA17" s="28">
        <v>29938331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99864382</v>
      </c>
      <c r="D19" s="16">
        <f>SUM(D20:D23)</f>
        <v>0</v>
      </c>
      <c r="E19" s="17">
        <f t="shared" si="3"/>
        <v>200986552</v>
      </c>
      <c r="F19" s="18">
        <f t="shared" si="3"/>
        <v>200986552</v>
      </c>
      <c r="G19" s="18">
        <f t="shared" si="3"/>
        <v>11621472</v>
      </c>
      <c r="H19" s="18">
        <f t="shared" si="3"/>
        <v>14889515</v>
      </c>
      <c r="I19" s="18">
        <f t="shared" si="3"/>
        <v>4968189</v>
      </c>
      <c r="J19" s="18">
        <f t="shared" si="3"/>
        <v>31479176</v>
      </c>
      <c r="K19" s="18">
        <f t="shared" si="3"/>
        <v>14183605</v>
      </c>
      <c r="L19" s="18">
        <f t="shared" si="3"/>
        <v>10945443</v>
      </c>
      <c r="M19" s="18">
        <f t="shared" si="3"/>
        <v>11729957</v>
      </c>
      <c r="N19" s="18">
        <f t="shared" si="3"/>
        <v>36859005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68338181</v>
      </c>
      <c r="X19" s="18">
        <f t="shared" si="3"/>
        <v>63158254</v>
      </c>
      <c r="Y19" s="18">
        <f t="shared" si="3"/>
        <v>5179927</v>
      </c>
      <c r="Z19" s="4">
        <f>+IF(X19&lt;&gt;0,+(Y19/X19)*100,0)</f>
        <v>8.201504430442299</v>
      </c>
      <c r="AA19" s="30">
        <f>SUM(AA20:AA23)</f>
        <v>200986552</v>
      </c>
    </row>
    <row r="20" spans="1:27" ht="12.75">
      <c r="A20" s="5" t="s">
        <v>46</v>
      </c>
      <c r="B20" s="3"/>
      <c r="C20" s="19">
        <v>40595744</v>
      </c>
      <c r="D20" s="19"/>
      <c r="E20" s="20">
        <v>16000000</v>
      </c>
      <c r="F20" s="21">
        <v>16000000</v>
      </c>
      <c r="G20" s="21">
        <v>928261</v>
      </c>
      <c r="H20" s="21"/>
      <c r="I20" s="21"/>
      <c r="J20" s="21">
        <v>928261</v>
      </c>
      <c r="K20" s="21">
        <v>393660</v>
      </c>
      <c r="L20" s="21">
        <v>5178079</v>
      </c>
      <c r="M20" s="21">
        <v>4919606</v>
      </c>
      <c r="N20" s="21">
        <v>10491345</v>
      </c>
      <c r="O20" s="21"/>
      <c r="P20" s="21"/>
      <c r="Q20" s="21"/>
      <c r="R20" s="21"/>
      <c r="S20" s="21"/>
      <c r="T20" s="21"/>
      <c r="U20" s="21"/>
      <c r="V20" s="21"/>
      <c r="W20" s="21">
        <v>11419606</v>
      </c>
      <c r="X20" s="21">
        <v>12768999</v>
      </c>
      <c r="Y20" s="21">
        <v>-1349393</v>
      </c>
      <c r="Z20" s="6">
        <v>-10.57</v>
      </c>
      <c r="AA20" s="28">
        <v>16000000</v>
      </c>
    </row>
    <row r="21" spans="1:27" ht="12.75">
      <c r="A21" s="5" t="s">
        <v>47</v>
      </c>
      <c r="B21" s="3"/>
      <c r="C21" s="19">
        <v>24997549</v>
      </c>
      <c r="D21" s="19"/>
      <c r="E21" s="20">
        <v>168980436</v>
      </c>
      <c r="F21" s="21">
        <v>168980436</v>
      </c>
      <c r="G21" s="21">
        <v>3266015</v>
      </c>
      <c r="H21" s="21">
        <v>6317629</v>
      </c>
      <c r="I21" s="21">
        <v>4800676</v>
      </c>
      <c r="J21" s="21">
        <v>14384320</v>
      </c>
      <c r="K21" s="21">
        <v>8036330</v>
      </c>
      <c r="L21" s="21">
        <v>2071538</v>
      </c>
      <c r="M21" s="21">
        <v>5704606</v>
      </c>
      <c r="N21" s="21">
        <v>15812474</v>
      </c>
      <c r="O21" s="21"/>
      <c r="P21" s="21"/>
      <c r="Q21" s="21"/>
      <c r="R21" s="21"/>
      <c r="S21" s="21"/>
      <c r="T21" s="21"/>
      <c r="U21" s="21"/>
      <c r="V21" s="21"/>
      <c r="W21" s="21">
        <v>30196794</v>
      </c>
      <c r="X21" s="21">
        <v>42962883</v>
      </c>
      <c r="Y21" s="21">
        <v>-12766089</v>
      </c>
      <c r="Z21" s="6">
        <v>-29.71</v>
      </c>
      <c r="AA21" s="28">
        <v>168980436</v>
      </c>
    </row>
    <row r="22" spans="1:27" ht="12.75">
      <c r="A22" s="5" t="s">
        <v>48</v>
      </c>
      <c r="B22" s="3"/>
      <c r="C22" s="22"/>
      <c r="D22" s="22"/>
      <c r="E22" s="23">
        <v>16006116</v>
      </c>
      <c r="F22" s="24">
        <v>16006116</v>
      </c>
      <c r="G22" s="24"/>
      <c r="H22" s="24">
        <v>2986941</v>
      </c>
      <c r="I22" s="24">
        <v>167513</v>
      </c>
      <c r="J22" s="24">
        <v>3154454</v>
      </c>
      <c r="K22" s="24">
        <v>1689495</v>
      </c>
      <c r="L22" s="24">
        <v>3420445</v>
      </c>
      <c r="M22" s="24">
        <v>730562</v>
      </c>
      <c r="N22" s="24">
        <v>5840502</v>
      </c>
      <c r="O22" s="24"/>
      <c r="P22" s="24"/>
      <c r="Q22" s="24"/>
      <c r="R22" s="24"/>
      <c r="S22" s="24"/>
      <c r="T22" s="24"/>
      <c r="U22" s="24"/>
      <c r="V22" s="24"/>
      <c r="W22" s="24">
        <v>8994956</v>
      </c>
      <c r="X22" s="24">
        <v>7426372</v>
      </c>
      <c r="Y22" s="24">
        <v>1568584</v>
      </c>
      <c r="Z22" s="7">
        <v>21.12</v>
      </c>
      <c r="AA22" s="29">
        <v>16006116</v>
      </c>
    </row>
    <row r="23" spans="1:27" ht="12.75">
      <c r="A23" s="5" t="s">
        <v>49</v>
      </c>
      <c r="B23" s="3"/>
      <c r="C23" s="19">
        <v>34271089</v>
      </c>
      <c r="D23" s="19"/>
      <c r="E23" s="20"/>
      <c r="F23" s="21"/>
      <c r="G23" s="21">
        <v>7427196</v>
      </c>
      <c r="H23" s="21">
        <v>5584945</v>
      </c>
      <c r="I23" s="21"/>
      <c r="J23" s="21">
        <v>13012141</v>
      </c>
      <c r="K23" s="21">
        <v>4064120</v>
      </c>
      <c r="L23" s="21">
        <v>275381</v>
      </c>
      <c r="M23" s="21">
        <v>375183</v>
      </c>
      <c r="N23" s="21">
        <v>4714684</v>
      </c>
      <c r="O23" s="21"/>
      <c r="P23" s="21"/>
      <c r="Q23" s="21"/>
      <c r="R23" s="21"/>
      <c r="S23" s="21"/>
      <c r="T23" s="21"/>
      <c r="U23" s="21"/>
      <c r="V23" s="21"/>
      <c r="W23" s="21">
        <v>17726825</v>
      </c>
      <c r="X23" s="21"/>
      <c r="Y23" s="21">
        <v>17726825</v>
      </c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198087599</v>
      </c>
      <c r="D25" s="50">
        <f>+D5+D9+D15+D19+D24</f>
        <v>0</v>
      </c>
      <c r="E25" s="51">
        <f t="shared" si="4"/>
        <v>255431619</v>
      </c>
      <c r="F25" s="52">
        <f t="shared" si="4"/>
        <v>255431619</v>
      </c>
      <c r="G25" s="52">
        <f t="shared" si="4"/>
        <v>11621472</v>
      </c>
      <c r="H25" s="52">
        <f t="shared" si="4"/>
        <v>14889515</v>
      </c>
      <c r="I25" s="52">
        <f t="shared" si="4"/>
        <v>4968189</v>
      </c>
      <c r="J25" s="52">
        <f t="shared" si="4"/>
        <v>31479176</v>
      </c>
      <c r="K25" s="52">
        <f t="shared" si="4"/>
        <v>15185854</v>
      </c>
      <c r="L25" s="52">
        <f t="shared" si="4"/>
        <v>14448670</v>
      </c>
      <c r="M25" s="52">
        <f t="shared" si="4"/>
        <v>11917124</v>
      </c>
      <c r="N25" s="52">
        <f t="shared" si="4"/>
        <v>41551648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73030824</v>
      </c>
      <c r="X25" s="52">
        <f t="shared" si="4"/>
        <v>77036118</v>
      </c>
      <c r="Y25" s="52">
        <f t="shared" si="4"/>
        <v>-4005294</v>
      </c>
      <c r="Z25" s="53">
        <f>+IF(X25&lt;&gt;0,+(Y25/X25)*100,0)</f>
        <v>-5.199241737492535</v>
      </c>
      <c r="AA25" s="54">
        <f>+AA5+AA9+AA15+AA19+AA24</f>
        <v>255431619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82212942</v>
      </c>
      <c r="D28" s="19"/>
      <c r="E28" s="20">
        <v>132691183</v>
      </c>
      <c r="F28" s="21">
        <v>132691183</v>
      </c>
      <c r="G28" s="21">
        <v>11621472</v>
      </c>
      <c r="H28" s="21">
        <v>9403275</v>
      </c>
      <c r="I28" s="21">
        <v>4968189</v>
      </c>
      <c r="J28" s="21">
        <v>25992936</v>
      </c>
      <c r="K28" s="21">
        <v>7974229</v>
      </c>
      <c r="L28" s="21">
        <v>14244536</v>
      </c>
      <c r="M28" s="21">
        <v>8332291</v>
      </c>
      <c r="N28" s="21">
        <v>30551056</v>
      </c>
      <c r="O28" s="21"/>
      <c r="P28" s="21"/>
      <c r="Q28" s="21"/>
      <c r="R28" s="21"/>
      <c r="S28" s="21"/>
      <c r="T28" s="21"/>
      <c r="U28" s="21"/>
      <c r="V28" s="21"/>
      <c r="W28" s="21">
        <v>56543992</v>
      </c>
      <c r="X28" s="21">
        <v>88460734</v>
      </c>
      <c r="Y28" s="21">
        <v>-31916742</v>
      </c>
      <c r="Z28" s="6">
        <v>-36.08</v>
      </c>
      <c r="AA28" s="19">
        <v>132691183</v>
      </c>
    </row>
    <row r="29" spans="1:27" ht="12.75">
      <c r="A29" s="56" t="s">
        <v>55</v>
      </c>
      <c r="B29" s="3"/>
      <c r="C29" s="19">
        <v>113803743</v>
      </c>
      <c r="D29" s="19"/>
      <c r="E29" s="20">
        <v>119280436</v>
      </c>
      <c r="F29" s="21">
        <v>119280436</v>
      </c>
      <c r="G29" s="21"/>
      <c r="H29" s="21">
        <v>5486240</v>
      </c>
      <c r="I29" s="21"/>
      <c r="J29" s="21">
        <v>5486240</v>
      </c>
      <c r="K29" s="21">
        <v>7211625</v>
      </c>
      <c r="L29" s="21">
        <v>204134</v>
      </c>
      <c r="M29" s="21">
        <v>3554833</v>
      </c>
      <c r="N29" s="21">
        <v>10970592</v>
      </c>
      <c r="O29" s="21"/>
      <c r="P29" s="21"/>
      <c r="Q29" s="21"/>
      <c r="R29" s="21"/>
      <c r="S29" s="21"/>
      <c r="T29" s="21"/>
      <c r="U29" s="21"/>
      <c r="V29" s="21"/>
      <c r="W29" s="21">
        <v>16456832</v>
      </c>
      <c r="X29" s="21">
        <v>72853624</v>
      </c>
      <c r="Y29" s="21">
        <v>-56396792</v>
      </c>
      <c r="Z29" s="6">
        <v>-77.41</v>
      </c>
      <c r="AA29" s="28">
        <v>119280436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196016685</v>
      </c>
      <c r="D32" s="25">
        <f>SUM(D28:D31)</f>
        <v>0</v>
      </c>
      <c r="E32" s="26">
        <f t="shared" si="5"/>
        <v>251971619</v>
      </c>
      <c r="F32" s="27">
        <f t="shared" si="5"/>
        <v>251971619</v>
      </c>
      <c r="G32" s="27">
        <f t="shared" si="5"/>
        <v>11621472</v>
      </c>
      <c r="H32" s="27">
        <f t="shared" si="5"/>
        <v>14889515</v>
      </c>
      <c r="I32" s="27">
        <f t="shared" si="5"/>
        <v>4968189</v>
      </c>
      <c r="J32" s="27">
        <f t="shared" si="5"/>
        <v>31479176</v>
      </c>
      <c r="K32" s="27">
        <f t="shared" si="5"/>
        <v>15185854</v>
      </c>
      <c r="L32" s="27">
        <f t="shared" si="5"/>
        <v>14448670</v>
      </c>
      <c r="M32" s="27">
        <f t="shared" si="5"/>
        <v>11887124</v>
      </c>
      <c r="N32" s="27">
        <f t="shared" si="5"/>
        <v>41521648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73000824</v>
      </c>
      <c r="X32" s="27">
        <f t="shared" si="5"/>
        <v>161314358</v>
      </c>
      <c r="Y32" s="27">
        <f t="shared" si="5"/>
        <v>-88313534</v>
      </c>
      <c r="Z32" s="13">
        <f>+IF(X32&lt;&gt;0,+(Y32/X32)*100,0)</f>
        <v>-54.746232818283914</v>
      </c>
      <c r="AA32" s="31">
        <f>SUM(AA28:AA31)</f>
        <v>251971619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>
        <v>1991535</v>
      </c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79380</v>
      </c>
      <c r="D35" s="19"/>
      <c r="E35" s="20">
        <v>3460000</v>
      </c>
      <c r="F35" s="21">
        <v>3460000</v>
      </c>
      <c r="G35" s="21"/>
      <c r="H35" s="21"/>
      <c r="I35" s="21"/>
      <c r="J35" s="21"/>
      <c r="K35" s="21"/>
      <c r="L35" s="21"/>
      <c r="M35" s="21">
        <v>30000</v>
      </c>
      <c r="N35" s="21">
        <v>30000</v>
      </c>
      <c r="O35" s="21"/>
      <c r="P35" s="21"/>
      <c r="Q35" s="21"/>
      <c r="R35" s="21"/>
      <c r="S35" s="21"/>
      <c r="T35" s="21"/>
      <c r="U35" s="21"/>
      <c r="V35" s="21"/>
      <c r="W35" s="21">
        <v>30000</v>
      </c>
      <c r="X35" s="21">
        <v>1729998</v>
      </c>
      <c r="Y35" s="21">
        <v>-1699998</v>
      </c>
      <c r="Z35" s="6">
        <v>-98.27</v>
      </c>
      <c r="AA35" s="28">
        <v>3460000</v>
      </c>
    </row>
    <row r="36" spans="1:27" ht="12.75">
      <c r="A36" s="60" t="s">
        <v>64</v>
      </c>
      <c r="B36" s="10"/>
      <c r="C36" s="61">
        <f aca="true" t="shared" si="6" ref="C36:Y36">SUM(C32:C35)</f>
        <v>198087600</v>
      </c>
      <c r="D36" s="61">
        <f>SUM(D32:D35)</f>
        <v>0</v>
      </c>
      <c r="E36" s="62">
        <f t="shared" si="6"/>
        <v>255431619</v>
      </c>
      <c r="F36" s="63">
        <f t="shared" si="6"/>
        <v>255431619</v>
      </c>
      <c r="G36" s="63">
        <f t="shared" si="6"/>
        <v>11621472</v>
      </c>
      <c r="H36" s="63">
        <f t="shared" si="6"/>
        <v>14889515</v>
      </c>
      <c r="I36" s="63">
        <f t="shared" si="6"/>
        <v>4968189</v>
      </c>
      <c r="J36" s="63">
        <f t="shared" si="6"/>
        <v>31479176</v>
      </c>
      <c r="K36" s="63">
        <f t="shared" si="6"/>
        <v>15185854</v>
      </c>
      <c r="L36" s="63">
        <f t="shared" si="6"/>
        <v>14448670</v>
      </c>
      <c r="M36" s="63">
        <f t="shared" si="6"/>
        <v>11917124</v>
      </c>
      <c r="N36" s="63">
        <f t="shared" si="6"/>
        <v>41551648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73030824</v>
      </c>
      <c r="X36" s="63">
        <f t="shared" si="6"/>
        <v>163044356</v>
      </c>
      <c r="Y36" s="63">
        <f t="shared" si="6"/>
        <v>-90013532</v>
      </c>
      <c r="Z36" s="64">
        <f>+IF(X36&lt;&gt;0,+(Y36/X36)*100,0)</f>
        <v>-55.20800241622592</v>
      </c>
      <c r="AA36" s="65">
        <f>SUM(AA32:AA35)</f>
        <v>255431619</v>
      </c>
    </row>
    <row r="37" spans="1:27" ht="12.75">
      <c r="A37" s="14" t="s">
        <v>77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78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79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80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712060</v>
      </c>
      <c r="D5" s="16">
        <f>SUM(D6:D8)</f>
        <v>0</v>
      </c>
      <c r="E5" s="17">
        <f t="shared" si="0"/>
        <v>-454</v>
      </c>
      <c r="F5" s="18">
        <f t="shared" si="0"/>
        <v>-454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-454</v>
      </c>
    </row>
    <row r="6" spans="1:27" ht="12.75">
      <c r="A6" s="5" t="s">
        <v>32</v>
      </c>
      <c r="B6" s="3"/>
      <c r="C6" s="19"/>
      <c r="D6" s="19"/>
      <c r="E6" s="20">
        <v>-454</v>
      </c>
      <c r="F6" s="21">
        <v>-454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-454</v>
      </c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>
        <v>712060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31770485</v>
      </c>
      <c r="D9" s="16">
        <f>SUM(D10:D14)</f>
        <v>0</v>
      </c>
      <c r="E9" s="17">
        <f t="shared" si="1"/>
        <v>24257454</v>
      </c>
      <c r="F9" s="18">
        <f t="shared" si="1"/>
        <v>24257454</v>
      </c>
      <c r="G9" s="18">
        <f t="shared" si="1"/>
        <v>0</v>
      </c>
      <c r="H9" s="18">
        <f t="shared" si="1"/>
        <v>1832785</v>
      </c>
      <c r="I9" s="18">
        <f t="shared" si="1"/>
        <v>0</v>
      </c>
      <c r="J9" s="18">
        <f t="shared" si="1"/>
        <v>1832785</v>
      </c>
      <c r="K9" s="18">
        <f t="shared" si="1"/>
        <v>300000</v>
      </c>
      <c r="L9" s="18">
        <f t="shared" si="1"/>
        <v>700000</v>
      </c>
      <c r="M9" s="18">
        <f t="shared" si="1"/>
        <v>0</v>
      </c>
      <c r="N9" s="18">
        <f t="shared" si="1"/>
        <v>1000000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2832785</v>
      </c>
      <c r="X9" s="18">
        <f t="shared" si="1"/>
        <v>7941667</v>
      </c>
      <c r="Y9" s="18">
        <f t="shared" si="1"/>
        <v>-5108882</v>
      </c>
      <c r="Z9" s="4">
        <f>+IF(X9&lt;&gt;0,+(Y9/X9)*100,0)</f>
        <v>-64.33009593577772</v>
      </c>
      <c r="AA9" s="30">
        <f>SUM(AA10:AA14)</f>
        <v>24257454</v>
      </c>
    </row>
    <row r="10" spans="1:27" ht="12.75">
      <c r="A10" s="5" t="s">
        <v>36</v>
      </c>
      <c r="B10" s="3"/>
      <c r="C10" s="19">
        <v>31770485</v>
      </c>
      <c r="D10" s="19"/>
      <c r="E10" s="20">
        <v>3000000</v>
      </c>
      <c r="F10" s="21">
        <v>3000000</v>
      </c>
      <c r="G10" s="21"/>
      <c r="H10" s="21"/>
      <c r="I10" s="21"/>
      <c r="J10" s="21"/>
      <c r="K10" s="21">
        <v>300000</v>
      </c>
      <c r="L10" s="21">
        <v>700000</v>
      </c>
      <c r="M10" s="21"/>
      <c r="N10" s="21">
        <v>1000000</v>
      </c>
      <c r="O10" s="21"/>
      <c r="P10" s="21"/>
      <c r="Q10" s="21"/>
      <c r="R10" s="21"/>
      <c r="S10" s="21"/>
      <c r="T10" s="21"/>
      <c r="U10" s="21"/>
      <c r="V10" s="21"/>
      <c r="W10" s="21">
        <v>1000000</v>
      </c>
      <c r="X10" s="21">
        <v>600000</v>
      </c>
      <c r="Y10" s="21">
        <v>400000</v>
      </c>
      <c r="Z10" s="6">
        <v>66.67</v>
      </c>
      <c r="AA10" s="28">
        <v>3000000</v>
      </c>
    </row>
    <row r="11" spans="1:27" ht="12.75">
      <c r="A11" s="5" t="s">
        <v>37</v>
      </c>
      <c r="B11" s="3"/>
      <c r="C11" s="19"/>
      <c r="D11" s="19"/>
      <c r="E11" s="20">
        <v>13257454</v>
      </c>
      <c r="F11" s="21">
        <v>13257454</v>
      </c>
      <c r="G11" s="21"/>
      <c r="H11" s="21">
        <v>1832785</v>
      </c>
      <c r="I11" s="21"/>
      <c r="J11" s="21">
        <v>1832785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1832785</v>
      </c>
      <c r="X11" s="21">
        <v>4341667</v>
      </c>
      <c r="Y11" s="21">
        <v>-2508882</v>
      </c>
      <c r="Z11" s="6">
        <v>-57.79</v>
      </c>
      <c r="AA11" s="28">
        <v>13257454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>
        <v>8000000</v>
      </c>
      <c r="F13" s="21">
        <v>8000000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3000000</v>
      </c>
      <c r="Y13" s="21">
        <v>-3000000</v>
      </c>
      <c r="Z13" s="6">
        <v>-100</v>
      </c>
      <c r="AA13" s="28">
        <v>8000000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72593154</v>
      </c>
      <c r="D15" s="16">
        <f>SUM(D16:D18)</f>
        <v>0</v>
      </c>
      <c r="E15" s="17">
        <f t="shared" si="2"/>
        <v>75334557</v>
      </c>
      <c r="F15" s="18">
        <f t="shared" si="2"/>
        <v>75334557</v>
      </c>
      <c r="G15" s="18">
        <f t="shared" si="2"/>
        <v>77581</v>
      </c>
      <c r="H15" s="18">
        <f t="shared" si="2"/>
        <v>1493029</v>
      </c>
      <c r="I15" s="18">
        <f t="shared" si="2"/>
        <v>6006173</v>
      </c>
      <c r="J15" s="18">
        <f t="shared" si="2"/>
        <v>7576783</v>
      </c>
      <c r="K15" s="18">
        <f t="shared" si="2"/>
        <v>3869649</v>
      </c>
      <c r="L15" s="18">
        <f t="shared" si="2"/>
        <v>5238900</v>
      </c>
      <c r="M15" s="18">
        <f t="shared" si="2"/>
        <v>3688295</v>
      </c>
      <c r="N15" s="18">
        <f t="shared" si="2"/>
        <v>12796844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20373627</v>
      </c>
      <c r="X15" s="18">
        <f t="shared" si="2"/>
        <v>22725977</v>
      </c>
      <c r="Y15" s="18">
        <f t="shared" si="2"/>
        <v>-2352350</v>
      </c>
      <c r="Z15" s="4">
        <f>+IF(X15&lt;&gt;0,+(Y15/X15)*100,0)</f>
        <v>-10.350930127228414</v>
      </c>
      <c r="AA15" s="30">
        <f>SUM(AA16:AA18)</f>
        <v>75334557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72593154</v>
      </c>
      <c r="D17" s="19"/>
      <c r="E17" s="20">
        <v>75334557</v>
      </c>
      <c r="F17" s="21">
        <v>75334557</v>
      </c>
      <c r="G17" s="21">
        <v>77581</v>
      </c>
      <c r="H17" s="21">
        <v>1493029</v>
      </c>
      <c r="I17" s="21">
        <v>6006173</v>
      </c>
      <c r="J17" s="21">
        <v>7576783</v>
      </c>
      <c r="K17" s="21">
        <v>3869649</v>
      </c>
      <c r="L17" s="21">
        <v>5238900</v>
      </c>
      <c r="M17" s="21">
        <v>3688295</v>
      </c>
      <c r="N17" s="21">
        <v>12796844</v>
      </c>
      <c r="O17" s="21"/>
      <c r="P17" s="21"/>
      <c r="Q17" s="21"/>
      <c r="R17" s="21"/>
      <c r="S17" s="21"/>
      <c r="T17" s="21"/>
      <c r="U17" s="21"/>
      <c r="V17" s="21"/>
      <c r="W17" s="21">
        <v>20373627</v>
      </c>
      <c r="X17" s="21">
        <v>22725977</v>
      </c>
      <c r="Y17" s="21">
        <v>-2352350</v>
      </c>
      <c r="Z17" s="6">
        <v>-10.35</v>
      </c>
      <c r="AA17" s="28">
        <v>75334557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107435355</v>
      </c>
      <c r="D19" s="16">
        <f>SUM(D20:D23)</f>
        <v>0</v>
      </c>
      <c r="E19" s="17">
        <f t="shared" si="3"/>
        <v>220002239</v>
      </c>
      <c r="F19" s="18">
        <f t="shared" si="3"/>
        <v>220002239</v>
      </c>
      <c r="G19" s="18">
        <f t="shared" si="3"/>
        <v>9306571</v>
      </c>
      <c r="H19" s="18">
        <f t="shared" si="3"/>
        <v>22788922</v>
      </c>
      <c r="I19" s="18">
        <f t="shared" si="3"/>
        <v>10752078</v>
      </c>
      <c r="J19" s="18">
        <f t="shared" si="3"/>
        <v>42847571</v>
      </c>
      <c r="K19" s="18">
        <f t="shared" si="3"/>
        <v>28153003</v>
      </c>
      <c r="L19" s="18">
        <f t="shared" si="3"/>
        <v>21817464</v>
      </c>
      <c r="M19" s="18">
        <f t="shared" si="3"/>
        <v>1012654</v>
      </c>
      <c r="N19" s="18">
        <f t="shared" si="3"/>
        <v>50983121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93830692</v>
      </c>
      <c r="X19" s="18">
        <f t="shared" si="3"/>
        <v>69000000</v>
      </c>
      <c r="Y19" s="18">
        <f t="shared" si="3"/>
        <v>24830692</v>
      </c>
      <c r="Z19" s="4">
        <f>+IF(X19&lt;&gt;0,+(Y19/X19)*100,0)</f>
        <v>35.986510144927536</v>
      </c>
      <c r="AA19" s="30">
        <f>SUM(AA20:AA23)</f>
        <v>220002239</v>
      </c>
    </row>
    <row r="20" spans="1:27" ht="12.75">
      <c r="A20" s="5" t="s">
        <v>46</v>
      </c>
      <c r="B20" s="3"/>
      <c r="C20" s="19">
        <v>35296521</v>
      </c>
      <c r="D20" s="19"/>
      <c r="E20" s="20">
        <v>75000000</v>
      </c>
      <c r="F20" s="21">
        <v>75000000</v>
      </c>
      <c r="G20" s="21"/>
      <c r="H20" s="21">
        <v>7079850</v>
      </c>
      <c r="I20" s="21">
        <v>3334472</v>
      </c>
      <c r="J20" s="21">
        <v>10414322</v>
      </c>
      <c r="K20" s="21">
        <v>9802068</v>
      </c>
      <c r="L20" s="21">
        <v>9451060</v>
      </c>
      <c r="M20" s="21">
        <v>837437</v>
      </c>
      <c r="N20" s="21">
        <v>20090565</v>
      </c>
      <c r="O20" s="21"/>
      <c r="P20" s="21"/>
      <c r="Q20" s="21"/>
      <c r="R20" s="21"/>
      <c r="S20" s="21"/>
      <c r="T20" s="21"/>
      <c r="U20" s="21"/>
      <c r="V20" s="21"/>
      <c r="W20" s="21">
        <v>30504887</v>
      </c>
      <c r="X20" s="21">
        <v>22500000</v>
      </c>
      <c r="Y20" s="21">
        <v>8004887</v>
      </c>
      <c r="Z20" s="6">
        <v>35.58</v>
      </c>
      <c r="AA20" s="28">
        <v>75000000</v>
      </c>
    </row>
    <row r="21" spans="1:27" ht="12.75">
      <c r="A21" s="5" t="s">
        <v>47</v>
      </c>
      <c r="B21" s="3"/>
      <c r="C21" s="19"/>
      <c r="D21" s="19"/>
      <c r="E21" s="20">
        <v>145002239</v>
      </c>
      <c r="F21" s="21">
        <v>145002239</v>
      </c>
      <c r="G21" s="21">
        <v>9306571</v>
      </c>
      <c r="H21" s="21">
        <v>15709072</v>
      </c>
      <c r="I21" s="21">
        <v>7417606</v>
      </c>
      <c r="J21" s="21">
        <v>32433249</v>
      </c>
      <c r="K21" s="21">
        <v>18350935</v>
      </c>
      <c r="L21" s="21">
        <v>12366404</v>
      </c>
      <c r="M21" s="21">
        <v>175217</v>
      </c>
      <c r="N21" s="21">
        <v>30892556</v>
      </c>
      <c r="O21" s="21"/>
      <c r="P21" s="21"/>
      <c r="Q21" s="21"/>
      <c r="R21" s="21"/>
      <c r="S21" s="21"/>
      <c r="T21" s="21"/>
      <c r="U21" s="21"/>
      <c r="V21" s="21"/>
      <c r="W21" s="21">
        <v>63325805</v>
      </c>
      <c r="X21" s="21">
        <v>46500000</v>
      </c>
      <c r="Y21" s="21">
        <v>16825805</v>
      </c>
      <c r="Z21" s="6">
        <v>36.18</v>
      </c>
      <c r="AA21" s="28">
        <v>145002239</v>
      </c>
    </row>
    <row r="22" spans="1:27" ht="12.75">
      <c r="A22" s="5" t="s">
        <v>48</v>
      </c>
      <c r="B22" s="3"/>
      <c r="C22" s="22">
        <v>72138834</v>
      </c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>
        <v>5271275</v>
      </c>
      <c r="F24" s="18">
        <v>5271275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1400000</v>
      </c>
      <c r="Y24" s="18">
        <v>-1400000</v>
      </c>
      <c r="Z24" s="4">
        <v>-100</v>
      </c>
      <c r="AA24" s="30">
        <v>5271275</v>
      </c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212511054</v>
      </c>
      <c r="D25" s="50">
        <f>+D5+D9+D15+D19+D24</f>
        <v>0</v>
      </c>
      <c r="E25" s="51">
        <f t="shared" si="4"/>
        <v>324865071</v>
      </c>
      <c r="F25" s="52">
        <f t="shared" si="4"/>
        <v>324865071</v>
      </c>
      <c r="G25" s="52">
        <f t="shared" si="4"/>
        <v>9384152</v>
      </c>
      <c r="H25" s="52">
        <f t="shared" si="4"/>
        <v>26114736</v>
      </c>
      <c r="I25" s="52">
        <f t="shared" si="4"/>
        <v>16758251</v>
      </c>
      <c r="J25" s="52">
        <f t="shared" si="4"/>
        <v>52257139</v>
      </c>
      <c r="K25" s="52">
        <f t="shared" si="4"/>
        <v>32322652</v>
      </c>
      <c r="L25" s="52">
        <f t="shared" si="4"/>
        <v>27756364</v>
      </c>
      <c r="M25" s="52">
        <f t="shared" si="4"/>
        <v>4700949</v>
      </c>
      <c r="N25" s="52">
        <f t="shared" si="4"/>
        <v>64779965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117037104</v>
      </c>
      <c r="X25" s="52">
        <f t="shared" si="4"/>
        <v>101067644</v>
      </c>
      <c r="Y25" s="52">
        <f t="shared" si="4"/>
        <v>15969460</v>
      </c>
      <c r="Z25" s="53">
        <f>+IF(X25&lt;&gt;0,+(Y25/X25)*100,0)</f>
        <v>15.800764090236436</v>
      </c>
      <c r="AA25" s="54">
        <f>+AA5+AA9+AA15+AA19+AA24</f>
        <v>324865071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142889675</v>
      </c>
      <c r="D28" s="19"/>
      <c r="E28" s="20">
        <v>302593796</v>
      </c>
      <c r="F28" s="21">
        <v>302593796</v>
      </c>
      <c r="G28" s="21">
        <v>9384152</v>
      </c>
      <c r="H28" s="21">
        <v>26114736</v>
      </c>
      <c r="I28" s="21">
        <v>16758251</v>
      </c>
      <c r="J28" s="21">
        <v>52257139</v>
      </c>
      <c r="K28" s="21">
        <v>12380142</v>
      </c>
      <c r="L28" s="21">
        <v>27056364</v>
      </c>
      <c r="M28" s="21">
        <v>3863512</v>
      </c>
      <c r="N28" s="21">
        <v>43300018</v>
      </c>
      <c r="O28" s="21"/>
      <c r="P28" s="21"/>
      <c r="Q28" s="21"/>
      <c r="R28" s="21"/>
      <c r="S28" s="21"/>
      <c r="T28" s="21"/>
      <c r="U28" s="21"/>
      <c r="V28" s="21"/>
      <c r="W28" s="21">
        <v>95557157</v>
      </c>
      <c r="X28" s="21">
        <v>206364750</v>
      </c>
      <c r="Y28" s="21">
        <v>-110807593</v>
      </c>
      <c r="Z28" s="6">
        <v>-53.7</v>
      </c>
      <c r="AA28" s="19">
        <v>302593796</v>
      </c>
    </row>
    <row r="29" spans="1:27" ht="12.75">
      <c r="A29" s="56" t="s">
        <v>55</v>
      </c>
      <c r="B29" s="3"/>
      <c r="C29" s="19"/>
      <c r="D29" s="19"/>
      <c r="E29" s="20">
        <v>3000000</v>
      </c>
      <c r="F29" s="21">
        <v>3000000</v>
      </c>
      <c r="G29" s="21"/>
      <c r="H29" s="21"/>
      <c r="I29" s="21"/>
      <c r="J29" s="21"/>
      <c r="K29" s="21">
        <v>19942510</v>
      </c>
      <c r="L29" s="21">
        <v>700000</v>
      </c>
      <c r="M29" s="21">
        <v>837437</v>
      </c>
      <c r="N29" s="21">
        <v>21479947</v>
      </c>
      <c r="O29" s="21"/>
      <c r="P29" s="21"/>
      <c r="Q29" s="21"/>
      <c r="R29" s="21"/>
      <c r="S29" s="21"/>
      <c r="T29" s="21"/>
      <c r="U29" s="21"/>
      <c r="V29" s="21"/>
      <c r="W29" s="21">
        <v>21479947</v>
      </c>
      <c r="X29" s="21">
        <v>3000000</v>
      </c>
      <c r="Y29" s="21">
        <v>18479947</v>
      </c>
      <c r="Z29" s="6">
        <v>616</v>
      </c>
      <c r="AA29" s="28">
        <v>3000000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142889675</v>
      </c>
      <c r="D32" s="25">
        <f>SUM(D28:D31)</f>
        <v>0</v>
      </c>
      <c r="E32" s="26">
        <f t="shared" si="5"/>
        <v>305593796</v>
      </c>
      <c r="F32" s="27">
        <f t="shared" si="5"/>
        <v>305593796</v>
      </c>
      <c r="G32" s="27">
        <f t="shared" si="5"/>
        <v>9384152</v>
      </c>
      <c r="H32" s="27">
        <f t="shared" si="5"/>
        <v>26114736</v>
      </c>
      <c r="I32" s="27">
        <f t="shared" si="5"/>
        <v>16758251</v>
      </c>
      <c r="J32" s="27">
        <f t="shared" si="5"/>
        <v>52257139</v>
      </c>
      <c r="K32" s="27">
        <f t="shared" si="5"/>
        <v>32322652</v>
      </c>
      <c r="L32" s="27">
        <f t="shared" si="5"/>
        <v>27756364</v>
      </c>
      <c r="M32" s="27">
        <f t="shared" si="5"/>
        <v>4700949</v>
      </c>
      <c r="N32" s="27">
        <f t="shared" si="5"/>
        <v>64779965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117037104</v>
      </c>
      <c r="X32" s="27">
        <f t="shared" si="5"/>
        <v>209364750</v>
      </c>
      <c r="Y32" s="27">
        <f t="shared" si="5"/>
        <v>-92327646</v>
      </c>
      <c r="Z32" s="13">
        <f>+IF(X32&lt;&gt;0,+(Y32/X32)*100,0)</f>
        <v>-44.09894502298023</v>
      </c>
      <c r="AA32" s="31">
        <f>SUM(AA28:AA31)</f>
        <v>305593796</v>
      </c>
    </row>
    <row r="33" spans="1:27" ht="12.75">
      <c r="A33" s="59" t="s">
        <v>59</v>
      </c>
      <c r="B33" s="3" t="s">
        <v>60</v>
      </c>
      <c r="C33" s="19">
        <v>69621379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/>
      <c r="D35" s="19"/>
      <c r="E35" s="20">
        <v>19271275</v>
      </c>
      <c r="F35" s="21">
        <v>19271275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9635640</v>
      </c>
      <c r="Y35" s="21">
        <v>-9635640</v>
      </c>
      <c r="Z35" s="6">
        <v>-100</v>
      </c>
      <c r="AA35" s="28">
        <v>19271275</v>
      </c>
    </row>
    <row r="36" spans="1:27" ht="12.75">
      <c r="A36" s="60" t="s">
        <v>64</v>
      </c>
      <c r="B36" s="10"/>
      <c r="C36" s="61">
        <f aca="true" t="shared" si="6" ref="C36:Y36">SUM(C32:C35)</f>
        <v>212511054</v>
      </c>
      <c r="D36" s="61">
        <f>SUM(D32:D35)</f>
        <v>0</v>
      </c>
      <c r="E36" s="62">
        <f t="shared" si="6"/>
        <v>324865071</v>
      </c>
      <c r="F36" s="63">
        <f t="shared" si="6"/>
        <v>324865071</v>
      </c>
      <c r="G36" s="63">
        <f t="shared" si="6"/>
        <v>9384152</v>
      </c>
      <c r="H36" s="63">
        <f t="shared" si="6"/>
        <v>26114736</v>
      </c>
      <c r="I36" s="63">
        <f t="shared" si="6"/>
        <v>16758251</v>
      </c>
      <c r="J36" s="63">
        <f t="shared" si="6"/>
        <v>52257139</v>
      </c>
      <c r="K36" s="63">
        <f t="shared" si="6"/>
        <v>32322652</v>
      </c>
      <c r="L36" s="63">
        <f t="shared" si="6"/>
        <v>27756364</v>
      </c>
      <c r="M36" s="63">
        <f t="shared" si="6"/>
        <v>4700949</v>
      </c>
      <c r="N36" s="63">
        <f t="shared" si="6"/>
        <v>64779965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117037104</v>
      </c>
      <c r="X36" s="63">
        <f t="shared" si="6"/>
        <v>219000390</v>
      </c>
      <c r="Y36" s="63">
        <f t="shared" si="6"/>
        <v>-101963286</v>
      </c>
      <c r="Z36" s="64">
        <f>+IF(X36&lt;&gt;0,+(Y36/X36)*100,0)</f>
        <v>-46.55849516980312</v>
      </c>
      <c r="AA36" s="65">
        <f>SUM(AA32:AA35)</f>
        <v>324865071</v>
      </c>
    </row>
    <row r="37" spans="1:27" ht="12.75">
      <c r="A37" s="14" t="s">
        <v>77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78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79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80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14340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>
        <v>13157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1183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9655245</v>
      </c>
      <c r="D15" s="16">
        <f>SUM(D16:D18)</f>
        <v>0</v>
      </c>
      <c r="E15" s="17">
        <f t="shared" si="2"/>
        <v>43277000</v>
      </c>
      <c r="F15" s="18">
        <f t="shared" si="2"/>
        <v>43277000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10819250</v>
      </c>
      <c r="Y15" s="18">
        <f t="shared" si="2"/>
        <v>-10819250</v>
      </c>
      <c r="Z15" s="4">
        <f>+IF(X15&lt;&gt;0,+(Y15/X15)*100,0)</f>
        <v>-100</v>
      </c>
      <c r="AA15" s="30">
        <f>SUM(AA16:AA18)</f>
        <v>43277000</v>
      </c>
    </row>
    <row r="16" spans="1:27" ht="12.75">
      <c r="A16" s="5" t="s">
        <v>42</v>
      </c>
      <c r="B16" s="3"/>
      <c r="C16" s="19">
        <v>9655245</v>
      </c>
      <c r="D16" s="19"/>
      <c r="E16" s="20">
        <v>43277000</v>
      </c>
      <c r="F16" s="21">
        <v>43277000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10819250</v>
      </c>
      <c r="Y16" s="21">
        <v>-10819250</v>
      </c>
      <c r="Z16" s="6">
        <v>-100</v>
      </c>
      <c r="AA16" s="28">
        <v>43277000</v>
      </c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9669585</v>
      </c>
      <c r="D25" s="50">
        <f>+D5+D9+D15+D19+D24</f>
        <v>0</v>
      </c>
      <c r="E25" s="51">
        <f t="shared" si="4"/>
        <v>43277000</v>
      </c>
      <c r="F25" s="52">
        <f t="shared" si="4"/>
        <v>43277000</v>
      </c>
      <c r="G25" s="52">
        <f t="shared" si="4"/>
        <v>0</v>
      </c>
      <c r="H25" s="52">
        <f t="shared" si="4"/>
        <v>0</v>
      </c>
      <c r="I25" s="52">
        <f t="shared" si="4"/>
        <v>0</v>
      </c>
      <c r="J25" s="52">
        <f t="shared" si="4"/>
        <v>0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0</v>
      </c>
      <c r="X25" s="52">
        <f t="shared" si="4"/>
        <v>10819250</v>
      </c>
      <c r="Y25" s="52">
        <f t="shared" si="4"/>
        <v>-10819250</v>
      </c>
      <c r="Z25" s="53">
        <f>+IF(X25&lt;&gt;0,+(Y25/X25)*100,0)</f>
        <v>-100</v>
      </c>
      <c r="AA25" s="54">
        <f>+AA5+AA9+AA15+AA19+AA24</f>
        <v>43277000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9655245</v>
      </c>
      <c r="D28" s="19"/>
      <c r="E28" s="20">
        <v>43277000</v>
      </c>
      <c r="F28" s="21">
        <v>43277000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>
        <v>43277000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9655245</v>
      </c>
      <c r="D32" s="25">
        <f>SUM(D28:D31)</f>
        <v>0</v>
      </c>
      <c r="E32" s="26">
        <f t="shared" si="5"/>
        <v>43277000</v>
      </c>
      <c r="F32" s="27">
        <f t="shared" si="5"/>
        <v>43277000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43277000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14340</v>
      </c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0" t="s">
        <v>64</v>
      </c>
      <c r="B36" s="10"/>
      <c r="C36" s="61">
        <f aca="true" t="shared" si="6" ref="C36:Y36">SUM(C32:C35)</f>
        <v>9669585</v>
      </c>
      <c r="D36" s="61">
        <f>SUM(D32:D35)</f>
        <v>0</v>
      </c>
      <c r="E36" s="62">
        <f t="shared" si="6"/>
        <v>43277000</v>
      </c>
      <c r="F36" s="63">
        <f t="shared" si="6"/>
        <v>43277000</v>
      </c>
      <c r="G36" s="63">
        <f t="shared" si="6"/>
        <v>0</v>
      </c>
      <c r="H36" s="63">
        <f t="shared" si="6"/>
        <v>0</v>
      </c>
      <c r="I36" s="63">
        <f t="shared" si="6"/>
        <v>0</v>
      </c>
      <c r="J36" s="63">
        <f t="shared" si="6"/>
        <v>0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0</v>
      </c>
      <c r="X36" s="63">
        <f t="shared" si="6"/>
        <v>0</v>
      </c>
      <c r="Y36" s="63">
        <f t="shared" si="6"/>
        <v>0</v>
      </c>
      <c r="Z36" s="64">
        <f>+IF(X36&lt;&gt;0,+(Y36/X36)*100,0)</f>
        <v>0</v>
      </c>
      <c r="AA36" s="65">
        <f>SUM(AA32:AA35)</f>
        <v>43277000</v>
      </c>
    </row>
    <row r="37" spans="1:27" ht="12.75">
      <c r="A37" s="14" t="s">
        <v>77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78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79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80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1274162823</v>
      </c>
      <c r="D5" s="16">
        <f>SUM(D6:D8)</f>
        <v>0</v>
      </c>
      <c r="E5" s="17">
        <f t="shared" si="0"/>
        <v>1498253546</v>
      </c>
      <c r="F5" s="18">
        <f t="shared" si="0"/>
        <v>1498253546</v>
      </c>
      <c r="G5" s="18">
        <f t="shared" si="0"/>
        <v>147400</v>
      </c>
      <c r="H5" s="18">
        <f t="shared" si="0"/>
        <v>14190368</v>
      </c>
      <c r="I5" s="18">
        <f t="shared" si="0"/>
        <v>1345989</v>
      </c>
      <c r="J5" s="18">
        <f t="shared" si="0"/>
        <v>15683757</v>
      </c>
      <c r="K5" s="18">
        <f t="shared" si="0"/>
        <v>28693960</v>
      </c>
      <c r="L5" s="18">
        <f t="shared" si="0"/>
        <v>6434424</v>
      </c>
      <c r="M5" s="18">
        <f t="shared" si="0"/>
        <v>37395699</v>
      </c>
      <c r="N5" s="18">
        <f t="shared" si="0"/>
        <v>72524083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88207840</v>
      </c>
      <c r="X5" s="18">
        <f t="shared" si="0"/>
        <v>749126778</v>
      </c>
      <c r="Y5" s="18">
        <f t="shared" si="0"/>
        <v>-660918938</v>
      </c>
      <c r="Z5" s="4">
        <f>+IF(X5&lt;&gt;0,+(Y5/X5)*100,0)</f>
        <v>-88.22524536694642</v>
      </c>
      <c r="AA5" s="16">
        <f>SUM(AA6:AA8)</f>
        <v>1498253546</v>
      </c>
    </row>
    <row r="6" spans="1:27" ht="12.75">
      <c r="A6" s="5" t="s">
        <v>32</v>
      </c>
      <c r="B6" s="3"/>
      <c r="C6" s="19">
        <v>123697220</v>
      </c>
      <c r="D6" s="19"/>
      <c r="E6" s="20">
        <v>683659375</v>
      </c>
      <c r="F6" s="21">
        <v>683659375</v>
      </c>
      <c r="G6" s="21"/>
      <c r="H6" s="21">
        <v>6161773</v>
      </c>
      <c r="I6" s="21">
        <v>208949</v>
      </c>
      <c r="J6" s="21">
        <v>6370722</v>
      </c>
      <c r="K6" s="21">
        <v>18165356</v>
      </c>
      <c r="L6" s="21">
        <v>1401456</v>
      </c>
      <c r="M6" s="21">
        <v>26682697</v>
      </c>
      <c r="N6" s="21">
        <v>46249509</v>
      </c>
      <c r="O6" s="21"/>
      <c r="P6" s="21"/>
      <c r="Q6" s="21"/>
      <c r="R6" s="21"/>
      <c r="S6" s="21"/>
      <c r="T6" s="21"/>
      <c r="U6" s="21"/>
      <c r="V6" s="21"/>
      <c r="W6" s="21">
        <v>52620231</v>
      </c>
      <c r="X6" s="21">
        <v>63307428</v>
      </c>
      <c r="Y6" s="21">
        <v>-10687197</v>
      </c>
      <c r="Z6" s="6">
        <v>-16.88</v>
      </c>
      <c r="AA6" s="28">
        <v>683659375</v>
      </c>
    </row>
    <row r="7" spans="1:27" ht="12.75">
      <c r="A7" s="5" t="s">
        <v>33</v>
      </c>
      <c r="B7" s="3"/>
      <c r="C7" s="22">
        <v>484793750</v>
      </c>
      <c r="D7" s="22"/>
      <c r="E7" s="23">
        <v>814144171</v>
      </c>
      <c r="F7" s="24">
        <v>814144171</v>
      </c>
      <c r="G7" s="24">
        <v>147400</v>
      </c>
      <c r="H7" s="24">
        <v>8028595</v>
      </c>
      <c r="I7" s="24">
        <v>1137040</v>
      </c>
      <c r="J7" s="24">
        <v>9313035</v>
      </c>
      <c r="K7" s="24">
        <v>10528604</v>
      </c>
      <c r="L7" s="24">
        <v>5032968</v>
      </c>
      <c r="M7" s="24">
        <v>10713002</v>
      </c>
      <c r="N7" s="24">
        <v>26274574</v>
      </c>
      <c r="O7" s="24"/>
      <c r="P7" s="24"/>
      <c r="Q7" s="24"/>
      <c r="R7" s="24"/>
      <c r="S7" s="24"/>
      <c r="T7" s="24"/>
      <c r="U7" s="24"/>
      <c r="V7" s="24"/>
      <c r="W7" s="24">
        <v>35587609</v>
      </c>
      <c r="X7" s="24">
        <v>685819350</v>
      </c>
      <c r="Y7" s="24">
        <v>-650231741</v>
      </c>
      <c r="Z7" s="7">
        <v>-94.81</v>
      </c>
      <c r="AA7" s="29">
        <v>814144171</v>
      </c>
    </row>
    <row r="8" spans="1:27" ht="12.75">
      <c r="A8" s="5" t="s">
        <v>34</v>
      </c>
      <c r="B8" s="3"/>
      <c r="C8" s="19">
        <v>665671853</v>
      </c>
      <c r="D8" s="19"/>
      <c r="E8" s="20">
        <v>450000</v>
      </c>
      <c r="F8" s="21">
        <v>450000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>
        <v>450000</v>
      </c>
    </row>
    <row r="9" spans="1:27" ht="12.75">
      <c r="A9" s="2" t="s">
        <v>35</v>
      </c>
      <c r="B9" s="3"/>
      <c r="C9" s="16">
        <f aca="true" t="shared" si="1" ref="C9:Y9">SUM(C10:C14)</f>
        <v>1491022147</v>
      </c>
      <c r="D9" s="16">
        <f>SUM(D10:D14)</f>
        <v>0</v>
      </c>
      <c r="E9" s="17">
        <f t="shared" si="1"/>
        <v>1968656175</v>
      </c>
      <c r="F9" s="18">
        <f t="shared" si="1"/>
        <v>1968656175</v>
      </c>
      <c r="G9" s="18">
        <f t="shared" si="1"/>
        <v>6154047</v>
      </c>
      <c r="H9" s="18">
        <f t="shared" si="1"/>
        <v>20208332</v>
      </c>
      <c r="I9" s="18">
        <f t="shared" si="1"/>
        <v>32540533</v>
      </c>
      <c r="J9" s="18">
        <f t="shared" si="1"/>
        <v>58902912</v>
      </c>
      <c r="K9" s="18">
        <f t="shared" si="1"/>
        <v>58156332</v>
      </c>
      <c r="L9" s="18">
        <f t="shared" si="1"/>
        <v>84838295</v>
      </c>
      <c r="M9" s="18">
        <f t="shared" si="1"/>
        <v>156125912</v>
      </c>
      <c r="N9" s="18">
        <f t="shared" si="1"/>
        <v>299120539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358023451</v>
      </c>
      <c r="X9" s="18">
        <f t="shared" si="1"/>
        <v>725603586</v>
      </c>
      <c r="Y9" s="18">
        <f t="shared" si="1"/>
        <v>-367580135</v>
      </c>
      <c r="Z9" s="4">
        <f>+IF(X9&lt;&gt;0,+(Y9/X9)*100,0)</f>
        <v>-50.65853340476738</v>
      </c>
      <c r="AA9" s="30">
        <f>SUM(AA10:AA14)</f>
        <v>1968656175</v>
      </c>
    </row>
    <row r="10" spans="1:27" ht="12.75">
      <c r="A10" s="5" t="s">
        <v>36</v>
      </c>
      <c r="B10" s="3"/>
      <c r="C10" s="19"/>
      <c r="D10" s="19"/>
      <c r="E10" s="20">
        <v>278650000</v>
      </c>
      <c r="F10" s="21">
        <v>278650000</v>
      </c>
      <c r="G10" s="21"/>
      <c r="H10" s="21">
        <v>4226192</v>
      </c>
      <c r="I10" s="21">
        <v>743088</v>
      </c>
      <c r="J10" s="21">
        <v>4969280</v>
      </c>
      <c r="K10" s="21">
        <v>16542348</v>
      </c>
      <c r="L10" s="21">
        <v>10824710</v>
      </c>
      <c r="M10" s="21">
        <v>19504121</v>
      </c>
      <c r="N10" s="21">
        <v>46871179</v>
      </c>
      <c r="O10" s="21"/>
      <c r="P10" s="21"/>
      <c r="Q10" s="21"/>
      <c r="R10" s="21"/>
      <c r="S10" s="21"/>
      <c r="T10" s="21"/>
      <c r="U10" s="21"/>
      <c r="V10" s="21"/>
      <c r="W10" s="21">
        <v>51840459</v>
      </c>
      <c r="X10" s="21"/>
      <c r="Y10" s="21">
        <v>51840459</v>
      </c>
      <c r="Z10" s="6"/>
      <c r="AA10" s="28">
        <v>278650000</v>
      </c>
    </row>
    <row r="11" spans="1:27" ht="12.75">
      <c r="A11" s="5" t="s">
        <v>37</v>
      </c>
      <c r="B11" s="3"/>
      <c r="C11" s="19">
        <v>292278227</v>
      </c>
      <c r="D11" s="19"/>
      <c r="E11" s="20">
        <v>88000000</v>
      </c>
      <c r="F11" s="21">
        <v>88000000</v>
      </c>
      <c r="G11" s="21"/>
      <c r="H11" s="21">
        <v>333028</v>
      </c>
      <c r="I11" s="21">
        <v>234129</v>
      </c>
      <c r="J11" s="21">
        <v>567157</v>
      </c>
      <c r="K11" s="21">
        <v>2248533</v>
      </c>
      <c r="L11" s="21">
        <v>6727217</v>
      </c>
      <c r="M11" s="21">
        <v>3063298</v>
      </c>
      <c r="N11" s="21">
        <v>12039048</v>
      </c>
      <c r="O11" s="21"/>
      <c r="P11" s="21"/>
      <c r="Q11" s="21"/>
      <c r="R11" s="21"/>
      <c r="S11" s="21"/>
      <c r="T11" s="21"/>
      <c r="U11" s="21"/>
      <c r="V11" s="21"/>
      <c r="W11" s="21">
        <v>12606205</v>
      </c>
      <c r="X11" s="21"/>
      <c r="Y11" s="21">
        <v>12606205</v>
      </c>
      <c r="Z11" s="6"/>
      <c r="AA11" s="28">
        <v>88000000</v>
      </c>
    </row>
    <row r="12" spans="1:27" ht="12.75">
      <c r="A12" s="5" t="s">
        <v>38</v>
      </c>
      <c r="B12" s="3"/>
      <c r="C12" s="19">
        <v>190435609</v>
      </c>
      <c r="D12" s="19"/>
      <c r="E12" s="20">
        <v>337240000</v>
      </c>
      <c r="F12" s="21">
        <v>337240000</v>
      </c>
      <c r="G12" s="21">
        <v>6127661</v>
      </c>
      <c r="H12" s="21">
        <v>582923</v>
      </c>
      <c r="I12" s="21">
        <v>10772239</v>
      </c>
      <c r="J12" s="21">
        <v>17482823</v>
      </c>
      <c r="K12" s="21">
        <v>9566318</v>
      </c>
      <c r="L12" s="21">
        <v>10975869</v>
      </c>
      <c r="M12" s="21">
        <v>8800383</v>
      </c>
      <c r="N12" s="21">
        <v>29342570</v>
      </c>
      <c r="O12" s="21"/>
      <c r="P12" s="21"/>
      <c r="Q12" s="21"/>
      <c r="R12" s="21"/>
      <c r="S12" s="21"/>
      <c r="T12" s="21"/>
      <c r="U12" s="21"/>
      <c r="V12" s="21"/>
      <c r="W12" s="21">
        <v>46825393</v>
      </c>
      <c r="X12" s="21">
        <v>91069998</v>
      </c>
      <c r="Y12" s="21">
        <v>-44244605</v>
      </c>
      <c r="Z12" s="6">
        <v>-48.58</v>
      </c>
      <c r="AA12" s="28">
        <v>337240000</v>
      </c>
    </row>
    <row r="13" spans="1:27" ht="12.75">
      <c r="A13" s="5" t="s">
        <v>39</v>
      </c>
      <c r="B13" s="3"/>
      <c r="C13" s="19">
        <v>921542124</v>
      </c>
      <c r="D13" s="19"/>
      <c r="E13" s="20">
        <v>1222491175</v>
      </c>
      <c r="F13" s="21">
        <v>1222491175</v>
      </c>
      <c r="G13" s="21">
        <v>26386</v>
      </c>
      <c r="H13" s="21">
        <v>14866714</v>
      </c>
      <c r="I13" s="21">
        <v>20299784</v>
      </c>
      <c r="J13" s="21">
        <v>35192884</v>
      </c>
      <c r="K13" s="21">
        <v>28353667</v>
      </c>
      <c r="L13" s="21">
        <v>53289862</v>
      </c>
      <c r="M13" s="21">
        <v>118324356</v>
      </c>
      <c r="N13" s="21">
        <v>199967885</v>
      </c>
      <c r="O13" s="21"/>
      <c r="P13" s="21"/>
      <c r="Q13" s="21"/>
      <c r="R13" s="21"/>
      <c r="S13" s="21"/>
      <c r="T13" s="21"/>
      <c r="U13" s="21"/>
      <c r="V13" s="21"/>
      <c r="W13" s="21">
        <v>235160769</v>
      </c>
      <c r="X13" s="21">
        <v>613396086</v>
      </c>
      <c r="Y13" s="21">
        <v>-378235317</v>
      </c>
      <c r="Z13" s="6">
        <v>-61.66</v>
      </c>
      <c r="AA13" s="28">
        <v>1222491175</v>
      </c>
    </row>
    <row r="14" spans="1:27" ht="12.75">
      <c r="A14" s="5" t="s">
        <v>40</v>
      </c>
      <c r="B14" s="3"/>
      <c r="C14" s="22">
        <v>86766187</v>
      </c>
      <c r="D14" s="22"/>
      <c r="E14" s="23">
        <v>42275000</v>
      </c>
      <c r="F14" s="24">
        <v>42275000</v>
      </c>
      <c r="G14" s="24"/>
      <c r="H14" s="24">
        <v>199475</v>
      </c>
      <c r="I14" s="24">
        <v>491293</v>
      </c>
      <c r="J14" s="24">
        <v>690768</v>
      </c>
      <c r="K14" s="24">
        <v>1445466</v>
      </c>
      <c r="L14" s="24">
        <v>3020637</v>
      </c>
      <c r="M14" s="24">
        <v>6433754</v>
      </c>
      <c r="N14" s="24">
        <v>10899857</v>
      </c>
      <c r="O14" s="24"/>
      <c r="P14" s="24"/>
      <c r="Q14" s="24"/>
      <c r="R14" s="24"/>
      <c r="S14" s="24"/>
      <c r="T14" s="24"/>
      <c r="U14" s="24"/>
      <c r="V14" s="24"/>
      <c r="W14" s="24">
        <v>11590625</v>
      </c>
      <c r="X14" s="24">
        <v>21137502</v>
      </c>
      <c r="Y14" s="24">
        <v>-9546877</v>
      </c>
      <c r="Z14" s="7">
        <v>-45.17</v>
      </c>
      <c r="AA14" s="29">
        <v>42275000</v>
      </c>
    </row>
    <row r="15" spans="1:27" ht="12.75">
      <c r="A15" s="2" t="s">
        <v>41</v>
      </c>
      <c r="B15" s="8"/>
      <c r="C15" s="16">
        <f aca="true" t="shared" si="2" ref="C15:Y15">SUM(C16:C18)</f>
        <v>2150469155</v>
      </c>
      <c r="D15" s="16">
        <f>SUM(D16:D18)</f>
        <v>0</v>
      </c>
      <c r="E15" s="17">
        <f t="shared" si="2"/>
        <v>1669048000</v>
      </c>
      <c r="F15" s="18">
        <f t="shared" si="2"/>
        <v>1669048000</v>
      </c>
      <c r="G15" s="18">
        <f t="shared" si="2"/>
        <v>11609</v>
      </c>
      <c r="H15" s="18">
        <f t="shared" si="2"/>
        <v>7446079</v>
      </c>
      <c r="I15" s="18">
        <f t="shared" si="2"/>
        <v>14878921</v>
      </c>
      <c r="J15" s="18">
        <f t="shared" si="2"/>
        <v>22336609</v>
      </c>
      <c r="K15" s="18">
        <f t="shared" si="2"/>
        <v>48720895</v>
      </c>
      <c r="L15" s="18">
        <f t="shared" si="2"/>
        <v>33319135</v>
      </c>
      <c r="M15" s="18">
        <f t="shared" si="2"/>
        <v>63917681</v>
      </c>
      <c r="N15" s="18">
        <f t="shared" si="2"/>
        <v>145957711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168294320</v>
      </c>
      <c r="X15" s="18">
        <f t="shared" si="2"/>
        <v>1118274000</v>
      </c>
      <c r="Y15" s="18">
        <f t="shared" si="2"/>
        <v>-949979680</v>
      </c>
      <c r="Z15" s="4">
        <f>+IF(X15&lt;&gt;0,+(Y15/X15)*100,0)</f>
        <v>-84.95052911898158</v>
      </c>
      <c r="AA15" s="30">
        <f>SUM(AA16:AA18)</f>
        <v>1669048000</v>
      </c>
    </row>
    <row r="16" spans="1:27" ht="12.75">
      <c r="A16" s="5" t="s">
        <v>42</v>
      </c>
      <c r="B16" s="3"/>
      <c r="C16" s="19">
        <v>184369080</v>
      </c>
      <c r="D16" s="19"/>
      <c r="E16" s="20">
        <v>189250000</v>
      </c>
      <c r="F16" s="21">
        <v>189250000</v>
      </c>
      <c r="G16" s="21"/>
      <c r="H16" s="21"/>
      <c r="I16" s="21">
        <v>41995</v>
      </c>
      <c r="J16" s="21">
        <v>41995</v>
      </c>
      <c r="K16" s="21">
        <v>865287</v>
      </c>
      <c r="L16" s="21">
        <v>239622</v>
      </c>
      <c r="M16" s="21">
        <v>606006</v>
      </c>
      <c r="N16" s="21">
        <v>1710915</v>
      </c>
      <c r="O16" s="21"/>
      <c r="P16" s="21"/>
      <c r="Q16" s="21"/>
      <c r="R16" s="21"/>
      <c r="S16" s="21"/>
      <c r="T16" s="21"/>
      <c r="U16" s="21"/>
      <c r="V16" s="21"/>
      <c r="W16" s="21">
        <v>1752910</v>
      </c>
      <c r="X16" s="21">
        <v>286000002</v>
      </c>
      <c r="Y16" s="21">
        <v>-284247092</v>
      </c>
      <c r="Z16" s="6">
        <v>-99.39</v>
      </c>
      <c r="AA16" s="28">
        <v>189250000</v>
      </c>
    </row>
    <row r="17" spans="1:27" ht="12.75">
      <c r="A17" s="5" t="s">
        <v>43</v>
      </c>
      <c r="B17" s="3"/>
      <c r="C17" s="19">
        <v>1955719688</v>
      </c>
      <c r="D17" s="19"/>
      <c r="E17" s="20">
        <v>1428498000</v>
      </c>
      <c r="F17" s="21">
        <v>1428498000</v>
      </c>
      <c r="G17" s="21">
        <v>11609</v>
      </c>
      <c r="H17" s="21">
        <v>7446079</v>
      </c>
      <c r="I17" s="21">
        <v>14836926</v>
      </c>
      <c r="J17" s="21">
        <v>22294614</v>
      </c>
      <c r="K17" s="21">
        <v>43841944</v>
      </c>
      <c r="L17" s="21">
        <v>28466085</v>
      </c>
      <c r="M17" s="21">
        <v>60797674</v>
      </c>
      <c r="N17" s="21">
        <v>133105703</v>
      </c>
      <c r="O17" s="21"/>
      <c r="P17" s="21"/>
      <c r="Q17" s="21"/>
      <c r="R17" s="21"/>
      <c r="S17" s="21"/>
      <c r="T17" s="21"/>
      <c r="U17" s="21"/>
      <c r="V17" s="21"/>
      <c r="W17" s="21">
        <v>155400317</v>
      </c>
      <c r="X17" s="21">
        <v>801624000</v>
      </c>
      <c r="Y17" s="21">
        <v>-646223683</v>
      </c>
      <c r="Z17" s="6">
        <v>-80.61</v>
      </c>
      <c r="AA17" s="28">
        <v>1428498000</v>
      </c>
    </row>
    <row r="18" spans="1:27" ht="12.75">
      <c r="A18" s="5" t="s">
        <v>44</v>
      </c>
      <c r="B18" s="3"/>
      <c r="C18" s="19">
        <v>10380387</v>
      </c>
      <c r="D18" s="19"/>
      <c r="E18" s="20">
        <v>51300000</v>
      </c>
      <c r="F18" s="21">
        <v>51300000</v>
      </c>
      <c r="G18" s="21"/>
      <c r="H18" s="21"/>
      <c r="I18" s="21"/>
      <c r="J18" s="21"/>
      <c r="K18" s="21">
        <v>4013664</v>
      </c>
      <c r="L18" s="21">
        <v>4613428</v>
      </c>
      <c r="M18" s="21">
        <v>2514001</v>
      </c>
      <c r="N18" s="21">
        <v>11141093</v>
      </c>
      <c r="O18" s="21"/>
      <c r="P18" s="21"/>
      <c r="Q18" s="21"/>
      <c r="R18" s="21"/>
      <c r="S18" s="21"/>
      <c r="T18" s="21"/>
      <c r="U18" s="21"/>
      <c r="V18" s="21"/>
      <c r="W18" s="21">
        <v>11141093</v>
      </c>
      <c r="X18" s="21">
        <v>30649998</v>
      </c>
      <c r="Y18" s="21">
        <v>-19508905</v>
      </c>
      <c r="Z18" s="6">
        <v>-63.65</v>
      </c>
      <c r="AA18" s="28">
        <v>51300000</v>
      </c>
    </row>
    <row r="19" spans="1:27" ht="12.75">
      <c r="A19" s="2" t="s">
        <v>45</v>
      </c>
      <c r="B19" s="8"/>
      <c r="C19" s="16">
        <f aca="true" t="shared" si="3" ref="C19:Y19">SUM(C20:C23)</f>
        <v>1530816855</v>
      </c>
      <c r="D19" s="16">
        <f>SUM(D20:D23)</f>
        <v>0</v>
      </c>
      <c r="E19" s="17">
        <f t="shared" si="3"/>
        <v>1768254890</v>
      </c>
      <c r="F19" s="18">
        <f t="shared" si="3"/>
        <v>1768254890</v>
      </c>
      <c r="G19" s="18">
        <f t="shared" si="3"/>
        <v>6138518</v>
      </c>
      <c r="H19" s="18">
        <f t="shared" si="3"/>
        <v>21581560</v>
      </c>
      <c r="I19" s="18">
        <f t="shared" si="3"/>
        <v>38671245</v>
      </c>
      <c r="J19" s="18">
        <f t="shared" si="3"/>
        <v>66391323</v>
      </c>
      <c r="K19" s="18">
        <f t="shared" si="3"/>
        <v>87506219</v>
      </c>
      <c r="L19" s="18">
        <f t="shared" si="3"/>
        <v>106283480</v>
      </c>
      <c r="M19" s="18">
        <f t="shared" si="3"/>
        <v>114496241</v>
      </c>
      <c r="N19" s="18">
        <f t="shared" si="3"/>
        <v>308285940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374677263</v>
      </c>
      <c r="X19" s="18">
        <f t="shared" si="3"/>
        <v>884127444</v>
      </c>
      <c r="Y19" s="18">
        <f t="shared" si="3"/>
        <v>-509450181</v>
      </c>
      <c r="Z19" s="4">
        <f>+IF(X19&lt;&gt;0,+(Y19/X19)*100,0)</f>
        <v>-57.621803786016166</v>
      </c>
      <c r="AA19" s="30">
        <f>SUM(AA20:AA23)</f>
        <v>1768254890</v>
      </c>
    </row>
    <row r="20" spans="1:27" ht="12.75">
      <c r="A20" s="5" t="s">
        <v>46</v>
      </c>
      <c r="B20" s="3"/>
      <c r="C20" s="19">
        <v>708401759</v>
      </c>
      <c r="D20" s="19"/>
      <c r="E20" s="20">
        <v>736700000</v>
      </c>
      <c r="F20" s="21">
        <v>736700000</v>
      </c>
      <c r="G20" s="21">
        <v>4828622</v>
      </c>
      <c r="H20" s="21">
        <v>7759174</v>
      </c>
      <c r="I20" s="21">
        <v>7122218</v>
      </c>
      <c r="J20" s="21">
        <v>19710014</v>
      </c>
      <c r="K20" s="21">
        <v>35787186</v>
      </c>
      <c r="L20" s="21">
        <v>19190409</v>
      </c>
      <c r="M20" s="21">
        <v>10582749</v>
      </c>
      <c r="N20" s="21">
        <v>65560344</v>
      </c>
      <c r="O20" s="21"/>
      <c r="P20" s="21"/>
      <c r="Q20" s="21"/>
      <c r="R20" s="21"/>
      <c r="S20" s="21"/>
      <c r="T20" s="21"/>
      <c r="U20" s="21"/>
      <c r="V20" s="21"/>
      <c r="W20" s="21">
        <v>85270358</v>
      </c>
      <c r="X20" s="21">
        <v>368350002</v>
      </c>
      <c r="Y20" s="21">
        <v>-283079644</v>
      </c>
      <c r="Z20" s="6">
        <v>-76.85</v>
      </c>
      <c r="AA20" s="28">
        <v>736700000</v>
      </c>
    </row>
    <row r="21" spans="1:27" ht="12.75">
      <c r="A21" s="5" t="s">
        <v>47</v>
      </c>
      <c r="B21" s="3"/>
      <c r="C21" s="19">
        <v>591641022</v>
      </c>
      <c r="D21" s="19"/>
      <c r="E21" s="20">
        <v>481870000</v>
      </c>
      <c r="F21" s="21">
        <v>481870000</v>
      </c>
      <c r="G21" s="21">
        <v>1190887</v>
      </c>
      <c r="H21" s="21">
        <v>8760445</v>
      </c>
      <c r="I21" s="21">
        <v>7621200</v>
      </c>
      <c r="J21" s="21">
        <v>17572532</v>
      </c>
      <c r="K21" s="21">
        <v>19489538</v>
      </c>
      <c r="L21" s="21">
        <v>34783774</v>
      </c>
      <c r="M21" s="21">
        <v>51692520</v>
      </c>
      <c r="N21" s="21">
        <v>105965832</v>
      </c>
      <c r="O21" s="21"/>
      <c r="P21" s="21"/>
      <c r="Q21" s="21"/>
      <c r="R21" s="21"/>
      <c r="S21" s="21"/>
      <c r="T21" s="21"/>
      <c r="U21" s="21"/>
      <c r="V21" s="21"/>
      <c r="W21" s="21">
        <v>123538364</v>
      </c>
      <c r="X21" s="21">
        <v>372124998</v>
      </c>
      <c r="Y21" s="21">
        <v>-248586634</v>
      </c>
      <c r="Z21" s="6">
        <v>-66.8</v>
      </c>
      <c r="AA21" s="28">
        <v>481870000</v>
      </c>
    </row>
    <row r="22" spans="1:27" ht="12.75">
      <c r="A22" s="5" t="s">
        <v>48</v>
      </c>
      <c r="B22" s="3"/>
      <c r="C22" s="22">
        <v>93030364</v>
      </c>
      <c r="D22" s="22"/>
      <c r="E22" s="23">
        <v>384184890</v>
      </c>
      <c r="F22" s="24">
        <v>384184890</v>
      </c>
      <c r="G22" s="24">
        <v>119009</v>
      </c>
      <c r="H22" s="24">
        <v>4769143</v>
      </c>
      <c r="I22" s="24">
        <v>23666974</v>
      </c>
      <c r="J22" s="24">
        <v>28555126</v>
      </c>
      <c r="K22" s="24">
        <v>21532180</v>
      </c>
      <c r="L22" s="24">
        <v>43202816</v>
      </c>
      <c r="M22" s="24">
        <v>40570912</v>
      </c>
      <c r="N22" s="24">
        <v>105305908</v>
      </c>
      <c r="O22" s="24"/>
      <c r="P22" s="24"/>
      <c r="Q22" s="24"/>
      <c r="R22" s="24"/>
      <c r="S22" s="24"/>
      <c r="T22" s="24"/>
      <c r="U22" s="24"/>
      <c r="V22" s="24"/>
      <c r="W22" s="24">
        <v>133861034</v>
      </c>
      <c r="X22" s="24">
        <v>60902442</v>
      </c>
      <c r="Y22" s="24">
        <v>72958592</v>
      </c>
      <c r="Z22" s="7">
        <v>119.8</v>
      </c>
      <c r="AA22" s="29">
        <v>384184890</v>
      </c>
    </row>
    <row r="23" spans="1:27" ht="12.75">
      <c r="A23" s="5" t="s">
        <v>49</v>
      </c>
      <c r="B23" s="3"/>
      <c r="C23" s="19">
        <v>137743710</v>
      </c>
      <c r="D23" s="19"/>
      <c r="E23" s="20">
        <v>165500000</v>
      </c>
      <c r="F23" s="21">
        <v>165500000</v>
      </c>
      <c r="G23" s="21"/>
      <c r="H23" s="21">
        <v>292798</v>
      </c>
      <c r="I23" s="21">
        <v>260853</v>
      </c>
      <c r="J23" s="21">
        <v>553651</v>
      </c>
      <c r="K23" s="21">
        <v>10697315</v>
      </c>
      <c r="L23" s="21">
        <v>9106481</v>
      </c>
      <c r="M23" s="21">
        <v>11650060</v>
      </c>
      <c r="N23" s="21">
        <v>31453856</v>
      </c>
      <c r="O23" s="21"/>
      <c r="P23" s="21"/>
      <c r="Q23" s="21"/>
      <c r="R23" s="21"/>
      <c r="S23" s="21"/>
      <c r="T23" s="21"/>
      <c r="U23" s="21"/>
      <c r="V23" s="21"/>
      <c r="W23" s="21">
        <v>32007507</v>
      </c>
      <c r="X23" s="21">
        <v>82750002</v>
      </c>
      <c r="Y23" s="21">
        <v>-50742495</v>
      </c>
      <c r="Z23" s="6">
        <v>-61.32</v>
      </c>
      <c r="AA23" s="28">
        <v>165500000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6446470980</v>
      </c>
      <c r="D25" s="50">
        <f>+D5+D9+D15+D19+D24</f>
        <v>0</v>
      </c>
      <c r="E25" s="51">
        <f t="shared" si="4"/>
        <v>6904212611</v>
      </c>
      <c r="F25" s="52">
        <f t="shared" si="4"/>
        <v>6904212611</v>
      </c>
      <c r="G25" s="52">
        <f t="shared" si="4"/>
        <v>12451574</v>
      </c>
      <c r="H25" s="52">
        <f t="shared" si="4"/>
        <v>63426339</v>
      </c>
      <c r="I25" s="52">
        <f t="shared" si="4"/>
        <v>87436688</v>
      </c>
      <c r="J25" s="52">
        <f t="shared" si="4"/>
        <v>163314601</v>
      </c>
      <c r="K25" s="52">
        <f t="shared" si="4"/>
        <v>223077406</v>
      </c>
      <c r="L25" s="52">
        <f t="shared" si="4"/>
        <v>230875334</v>
      </c>
      <c r="M25" s="52">
        <f t="shared" si="4"/>
        <v>371935533</v>
      </c>
      <c r="N25" s="52">
        <f t="shared" si="4"/>
        <v>825888273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989202874</v>
      </c>
      <c r="X25" s="52">
        <f t="shared" si="4"/>
        <v>3477131808</v>
      </c>
      <c r="Y25" s="52">
        <f t="shared" si="4"/>
        <v>-2487928934</v>
      </c>
      <c r="Z25" s="53">
        <f>+IF(X25&lt;&gt;0,+(Y25/X25)*100,0)</f>
        <v>-71.55118273848306</v>
      </c>
      <c r="AA25" s="54">
        <f>+AA5+AA9+AA15+AA19+AA24</f>
        <v>6904212611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1992790709</v>
      </c>
      <c r="D28" s="19"/>
      <c r="E28" s="20">
        <v>2242968575</v>
      </c>
      <c r="F28" s="21">
        <v>2242968575</v>
      </c>
      <c r="G28" s="21">
        <v>3381359</v>
      </c>
      <c r="H28" s="21">
        <v>22859214</v>
      </c>
      <c r="I28" s="21">
        <v>24316433</v>
      </c>
      <c r="J28" s="21">
        <v>50557006</v>
      </c>
      <c r="K28" s="21">
        <v>64243725</v>
      </c>
      <c r="L28" s="21">
        <v>35125812</v>
      </c>
      <c r="M28" s="21">
        <v>127668386</v>
      </c>
      <c r="N28" s="21">
        <v>227037923</v>
      </c>
      <c r="O28" s="21"/>
      <c r="P28" s="21"/>
      <c r="Q28" s="21"/>
      <c r="R28" s="21"/>
      <c r="S28" s="21"/>
      <c r="T28" s="21"/>
      <c r="U28" s="21"/>
      <c r="V28" s="21"/>
      <c r="W28" s="21">
        <v>277594929</v>
      </c>
      <c r="X28" s="21">
        <v>1127284782</v>
      </c>
      <c r="Y28" s="21">
        <v>-849689853</v>
      </c>
      <c r="Z28" s="6">
        <v>-75.37</v>
      </c>
      <c r="AA28" s="19">
        <v>2242968575</v>
      </c>
    </row>
    <row r="29" spans="1:27" ht="12.75">
      <c r="A29" s="56" t="s">
        <v>55</v>
      </c>
      <c r="B29" s="3"/>
      <c r="C29" s="19">
        <v>8491958</v>
      </c>
      <c r="D29" s="19"/>
      <c r="E29" s="20">
        <v>8700000</v>
      </c>
      <c r="F29" s="21">
        <v>8700000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v>4849998</v>
      </c>
      <c r="Y29" s="21">
        <v>-4849998</v>
      </c>
      <c r="Z29" s="6">
        <v>-100</v>
      </c>
      <c r="AA29" s="28">
        <v>8700000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>
        <v>821587688</v>
      </c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2822870355</v>
      </c>
      <c r="D32" s="25">
        <f>SUM(D28:D31)</f>
        <v>0</v>
      </c>
      <c r="E32" s="26">
        <f t="shared" si="5"/>
        <v>2251668575</v>
      </c>
      <c r="F32" s="27">
        <f t="shared" si="5"/>
        <v>2251668575</v>
      </c>
      <c r="G32" s="27">
        <f t="shared" si="5"/>
        <v>3381359</v>
      </c>
      <c r="H32" s="27">
        <f t="shared" si="5"/>
        <v>22859214</v>
      </c>
      <c r="I32" s="27">
        <f t="shared" si="5"/>
        <v>24316433</v>
      </c>
      <c r="J32" s="27">
        <f t="shared" si="5"/>
        <v>50557006</v>
      </c>
      <c r="K32" s="27">
        <f t="shared" si="5"/>
        <v>64243725</v>
      </c>
      <c r="L32" s="27">
        <f t="shared" si="5"/>
        <v>35125812</v>
      </c>
      <c r="M32" s="27">
        <f t="shared" si="5"/>
        <v>127668386</v>
      </c>
      <c r="N32" s="27">
        <f t="shared" si="5"/>
        <v>227037923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277594929</v>
      </c>
      <c r="X32" s="27">
        <f t="shared" si="5"/>
        <v>1132134780</v>
      </c>
      <c r="Y32" s="27">
        <f t="shared" si="5"/>
        <v>-854539851</v>
      </c>
      <c r="Z32" s="13">
        <f>+IF(X32&lt;&gt;0,+(Y32/X32)*100,0)</f>
        <v>-75.48039916236829</v>
      </c>
      <c r="AA32" s="31">
        <f>SUM(AA28:AA31)</f>
        <v>2251668575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>
        <v>2858493057</v>
      </c>
      <c r="D34" s="19"/>
      <c r="E34" s="20">
        <v>3590944096</v>
      </c>
      <c r="F34" s="21">
        <v>3590944096</v>
      </c>
      <c r="G34" s="21">
        <v>2598969</v>
      </c>
      <c r="H34" s="21">
        <v>27195568</v>
      </c>
      <c r="I34" s="21">
        <v>31236617</v>
      </c>
      <c r="J34" s="21">
        <v>61031154</v>
      </c>
      <c r="K34" s="21">
        <v>105544628</v>
      </c>
      <c r="L34" s="21">
        <v>146267072</v>
      </c>
      <c r="M34" s="21">
        <v>206931725</v>
      </c>
      <c r="N34" s="21">
        <v>458743425</v>
      </c>
      <c r="O34" s="21"/>
      <c r="P34" s="21"/>
      <c r="Q34" s="21"/>
      <c r="R34" s="21"/>
      <c r="S34" s="21"/>
      <c r="T34" s="21"/>
      <c r="U34" s="21"/>
      <c r="V34" s="21"/>
      <c r="W34" s="21">
        <v>519774579</v>
      </c>
      <c r="X34" s="21">
        <v>1765947048</v>
      </c>
      <c r="Y34" s="21">
        <v>-1246172469</v>
      </c>
      <c r="Z34" s="6">
        <v>-70.57</v>
      </c>
      <c r="AA34" s="28">
        <v>3590944096</v>
      </c>
    </row>
    <row r="35" spans="1:27" ht="12.75">
      <c r="A35" s="59" t="s">
        <v>63</v>
      </c>
      <c r="B35" s="3"/>
      <c r="C35" s="19">
        <v>765107568</v>
      </c>
      <c r="D35" s="19"/>
      <c r="E35" s="20">
        <v>1061599940</v>
      </c>
      <c r="F35" s="21">
        <v>1061599940</v>
      </c>
      <c r="G35" s="21">
        <v>6471247</v>
      </c>
      <c r="H35" s="21">
        <v>13371556</v>
      </c>
      <c r="I35" s="21">
        <v>31883639</v>
      </c>
      <c r="J35" s="21">
        <v>51726442</v>
      </c>
      <c r="K35" s="21">
        <v>53289051</v>
      </c>
      <c r="L35" s="21">
        <v>49482451</v>
      </c>
      <c r="M35" s="21">
        <v>37335420</v>
      </c>
      <c r="N35" s="21">
        <v>140106922</v>
      </c>
      <c r="O35" s="21"/>
      <c r="P35" s="21"/>
      <c r="Q35" s="21"/>
      <c r="R35" s="21"/>
      <c r="S35" s="21"/>
      <c r="T35" s="21"/>
      <c r="U35" s="21"/>
      <c r="V35" s="21"/>
      <c r="W35" s="21">
        <v>191833364</v>
      </c>
      <c r="X35" s="21">
        <v>579049968</v>
      </c>
      <c r="Y35" s="21">
        <v>-387216604</v>
      </c>
      <c r="Z35" s="6">
        <v>-66.87</v>
      </c>
      <c r="AA35" s="28">
        <v>1061599940</v>
      </c>
    </row>
    <row r="36" spans="1:27" ht="12.75">
      <c r="A36" s="60" t="s">
        <v>64</v>
      </c>
      <c r="B36" s="10"/>
      <c r="C36" s="61">
        <f aca="true" t="shared" si="6" ref="C36:Y36">SUM(C32:C35)</f>
        <v>6446470980</v>
      </c>
      <c r="D36" s="61">
        <f>SUM(D32:D35)</f>
        <v>0</v>
      </c>
      <c r="E36" s="62">
        <f t="shared" si="6"/>
        <v>6904212611</v>
      </c>
      <c r="F36" s="63">
        <f t="shared" si="6"/>
        <v>6904212611</v>
      </c>
      <c r="G36" s="63">
        <f t="shared" si="6"/>
        <v>12451575</v>
      </c>
      <c r="H36" s="63">
        <f t="shared" si="6"/>
        <v>63426338</v>
      </c>
      <c r="I36" s="63">
        <f t="shared" si="6"/>
        <v>87436689</v>
      </c>
      <c r="J36" s="63">
        <f t="shared" si="6"/>
        <v>163314602</v>
      </c>
      <c r="K36" s="63">
        <f t="shared" si="6"/>
        <v>223077404</v>
      </c>
      <c r="L36" s="63">
        <f t="shared" si="6"/>
        <v>230875335</v>
      </c>
      <c r="M36" s="63">
        <f t="shared" si="6"/>
        <v>371935531</v>
      </c>
      <c r="N36" s="63">
        <f t="shared" si="6"/>
        <v>825888270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989202872</v>
      </c>
      <c r="X36" s="63">
        <f t="shared" si="6"/>
        <v>3477131796</v>
      </c>
      <c r="Y36" s="63">
        <f t="shared" si="6"/>
        <v>-2487928924</v>
      </c>
      <c r="Z36" s="64">
        <f>+IF(X36&lt;&gt;0,+(Y36/X36)*100,0)</f>
        <v>-71.55118269782145</v>
      </c>
      <c r="AA36" s="65">
        <f>SUM(AA32:AA35)</f>
        <v>6904212611</v>
      </c>
    </row>
    <row r="37" spans="1:27" ht="12.75">
      <c r="A37" s="14" t="s">
        <v>77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78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79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80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1431848500</v>
      </c>
      <c r="D5" s="16">
        <f>SUM(D6:D8)</f>
        <v>0</v>
      </c>
      <c r="E5" s="17">
        <f t="shared" si="0"/>
        <v>1081825000</v>
      </c>
      <c r="F5" s="18">
        <f t="shared" si="0"/>
        <v>1081825000</v>
      </c>
      <c r="G5" s="18">
        <f t="shared" si="0"/>
        <v>2172000</v>
      </c>
      <c r="H5" s="18">
        <f t="shared" si="0"/>
        <v>27997000</v>
      </c>
      <c r="I5" s="18">
        <f t="shared" si="0"/>
        <v>1242000</v>
      </c>
      <c r="J5" s="18">
        <f t="shared" si="0"/>
        <v>31411000</v>
      </c>
      <c r="K5" s="18">
        <f t="shared" si="0"/>
        <v>98245141</v>
      </c>
      <c r="L5" s="18">
        <f t="shared" si="0"/>
        <v>-85158000</v>
      </c>
      <c r="M5" s="18">
        <f t="shared" si="0"/>
        <v>28276000</v>
      </c>
      <c r="N5" s="18">
        <f t="shared" si="0"/>
        <v>41363141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72774141</v>
      </c>
      <c r="X5" s="18">
        <f t="shared" si="0"/>
        <v>540912500</v>
      </c>
      <c r="Y5" s="18">
        <f t="shared" si="0"/>
        <v>-468138359</v>
      </c>
      <c r="Z5" s="4">
        <f>+IF(X5&lt;&gt;0,+(Y5/X5)*100,0)</f>
        <v>-86.54604191990387</v>
      </c>
      <c r="AA5" s="16">
        <f>SUM(AA6:AA8)</f>
        <v>1081825000</v>
      </c>
    </row>
    <row r="6" spans="1:27" ht="12.75">
      <c r="A6" s="5" t="s">
        <v>32</v>
      </c>
      <c r="B6" s="3"/>
      <c r="C6" s="19">
        <v>145200049</v>
      </c>
      <c r="D6" s="19"/>
      <c r="E6" s="20">
        <v>26370000</v>
      </c>
      <c r="F6" s="21">
        <v>26370000</v>
      </c>
      <c r="G6" s="21"/>
      <c r="H6" s="21">
        <v>20000</v>
      </c>
      <c r="I6" s="21">
        <v>3000</v>
      </c>
      <c r="J6" s="21">
        <v>23000</v>
      </c>
      <c r="K6" s="21">
        <v>116000</v>
      </c>
      <c r="L6" s="21">
        <v>1016000</v>
      </c>
      <c r="M6" s="21">
        <v>26635000</v>
      </c>
      <c r="N6" s="21">
        <v>27767000</v>
      </c>
      <c r="O6" s="21"/>
      <c r="P6" s="21"/>
      <c r="Q6" s="21"/>
      <c r="R6" s="21"/>
      <c r="S6" s="21"/>
      <c r="T6" s="21"/>
      <c r="U6" s="21"/>
      <c r="V6" s="21"/>
      <c r="W6" s="21">
        <v>27790000</v>
      </c>
      <c r="X6" s="21">
        <v>13185000</v>
      </c>
      <c r="Y6" s="21">
        <v>14605000</v>
      </c>
      <c r="Z6" s="6">
        <v>110.77</v>
      </c>
      <c r="AA6" s="28">
        <v>26370000</v>
      </c>
    </row>
    <row r="7" spans="1:27" ht="12.75">
      <c r="A7" s="5" t="s">
        <v>33</v>
      </c>
      <c r="B7" s="3"/>
      <c r="C7" s="22">
        <v>3560619</v>
      </c>
      <c r="D7" s="22"/>
      <c r="E7" s="23">
        <v>1055455000</v>
      </c>
      <c r="F7" s="24">
        <v>1055455000</v>
      </c>
      <c r="G7" s="24"/>
      <c r="H7" s="24">
        <v>97000</v>
      </c>
      <c r="I7" s="24">
        <v>600000</v>
      </c>
      <c r="J7" s="24">
        <v>697000</v>
      </c>
      <c r="K7" s="24">
        <v>24000</v>
      </c>
      <c r="L7" s="24">
        <v>181000</v>
      </c>
      <c r="M7" s="24">
        <v>17000</v>
      </c>
      <c r="N7" s="24">
        <v>222000</v>
      </c>
      <c r="O7" s="24"/>
      <c r="P7" s="24"/>
      <c r="Q7" s="24"/>
      <c r="R7" s="24"/>
      <c r="S7" s="24"/>
      <c r="T7" s="24"/>
      <c r="U7" s="24"/>
      <c r="V7" s="24"/>
      <c r="W7" s="24">
        <v>919000</v>
      </c>
      <c r="X7" s="24">
        <v>527727500</v>
      </c>
      <c r="Y7" s="24">
        <v>-526808500</v>
      </c>
      <c r="Z7" s="7">
        <v>-99.83</v>
      </c>
      <c r="AA7" s="29">
        <v>1055455000</v>
      </c>
    </row>
    <row r="8" spans="1:27" ht="12.75">
      <c r="A8" s="5" t="s">
        <v>34</v>
      </c>
      <c r="B8" s="3"/>
      <c r="C8" s="19">
        <v>1283087832</v>
      </c>
      <c r="D8" s="19"/>
      <c r="E8" s="20"/>
      <c r="F8" s="21"/>
      <c r="G8" s="21">
        <v>2172000</v>
      </c>
      <c r="H8" s="21">
        <v>27880000</v>
      </c>
      <c r="I8" s="21">
        <v>639000</v>
      </c>
      <c r="J8" s="21">
        <v>30691000</v>
      </c>
      <c r="K8" s="21">
        <v>98105141</v>
      </c>
      <c r="L8" s="21">
        <v>-86355000</v>
      </c>
      <c r="M8" s="21">
        <v>1624000</v>
      </c>
      <c r="N8" s="21">
        <v>13374141</v>
      </c>
      <c r="O8" s="21"/>
      <c r="P8" s="21"/>
      <c r="Q8" s="21"/>
      <c r="R8" s="21"/>
      <c r="S8" s="21"/>
      <c r="T8" s="21"/>
      <c r="U8" s="21"/>
      <c r="V8" s="21"/>
      <c r="W8" s="21">
        <v>44065141</v>
      </c>
      <c r="X8" s="21"/>
      <c r="Y8" s="21">
        <v>44065141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2511207125</v>
      </c>
      <c r="D9" s="16">
        <f>SUM(D10:D14)</f>
        <v>0</v>
      </c>
      <c r="E9" s="17">
        <f t="shared" si="1"/>
        <v>1876197934</v>
      </c>
      <c r="F9" s="18">
        <f t="shared" si="1"/>
        <v>1876197934</v>
      </c>
      <c r="G9" s="18">
        <f t="shared" si="1"/>
        <v>1337000</v>
      </c>
      <c r="H9" s="18">
        <f t="shared" si="1"/>
        <v>8960000</v>
      </c>
      <c r="I9" s="18">
        <f t="shared" si="1"/>
        <v>8616506</v>
      </c>
      <c r="J9" s="18">
        <f t="shared" si="1"/>
        <v>18913506</v>
      </c>
      <c r="K9" s="18">
        <f t="shared" si="1"/>
        <v>36517000</v>
      </c>
      <c r="L9" s="18">
        <f t="shared" si="1"/>
        <v>218427413</v>
      </c>
      <c r="M9" s="18">
        <f t="shared" si="1"/>
        <v>279973000</v>
      </c>
      <c r="N9" s="18">
        <f t="shared" si="1"/>
        <v>534917413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553830919</v>
      </c>
      <c r="X9" s="18">
        <f t="shared" si="1"/>
        <v>902448966</v>
      </c>
      <c r="Y9" s="18">
        <f t="shared" si="1"/>
        <v>-348618047</v>
      </c>
      <c r="Z9" s="4">
        <f>+IF(X9&lt;&gt;0,+(Y9/X9)*100,0)</f>
        <v>-38.63022288619919</v>
      </c>
      <c r="AA9" s="30">
        <f>SUM(AA10:AA14)</f>
        <v>1876197934</v>
      </c>
    </row>
    <row r="10" spans="1:27" ht="12.75">
      <c r="A10" s="5" t="s">
        <v>36</v>
      </c>
      <c r="B10" s="3"/>
      <c r="C10" s="19">
        <v>106996651</v>
      </c>
      <c r="D10" s="19"/>
      <c r="E10" s="20">
        <v>158678934</v>
      </c>
      <c r="F10" s="21">
        <v>158678934</v>
      </c>
      <c r="G10" s="21">
        <v>156000</v>
      </c>
      <c r="H10" s="21">
        <v>85000</v>
      </c>
      <c r="I10" s="21">
        <v>3449000</v>
      </c>
      <c r="J10" s="21">
        <v>3690000</v>
      </c>
      <c r="K10" s="21">
        <v>5012000</v>
      </c>
      <c r="L10" s="21">
        <v>7360413</v>
      </c>
      <c r="M10" s="21">
        <v>11846000</v>
      </c>
      <c r="N10" s="21">
        <v>24218413</v>
      </c>
      <c r="O10" s="21"/>
      <c r="P10" s="21"/>
      <c r="Q10" s="21"/>
      <c r="R10" s="21"/>
      <c r="S10" s="21"/>
      <c r="T10" s="21"/>
      <c r="U10" s="21"/>
      <c r="V10" s="21"/>
      <c r="W10" s="21">
        <v>27908413</v>
      </c>
      <c r="X10" s="21">
        <v>79339466</v>
      </c>
      <c r="Y10" s="21">
        <v>-51431053</v>
      </c>
      <c r="Z10" s="6">
        <v>-64.82</v>
      </c>
      <c r="AA10" s="28">
        <v>158678934</v>
      </c>
    </row>
    <row r="11" spans="1:27" ht="12.75">
      <c r="A11" s="5" t="s">
        <v>37</v>
      </c>
      <c r="B11" s="3"/>
      <c r="C11" s="19">
        <v>124960231</v>
      </c>
      <c r="D11" s="19"/>
      <c r="E11" s="20">
        <v>36000000</v>
      </c>
      <c r="F11" s="21">
        <v>36000000</v>
      </c>
      <c r="G11" s="21">
        <v>116000</v>
      </c>
      <c r="H11" s="21">
        <v>193000</v>
      </c>
      <c r="I11" s="21">
        <v>2718506</v>
      </c>
      <c r="J11" s="21">
        <v>3027506</v>
      </c>
      <c r="K11" s="21">
        <v>2980000</v>
      </c>
      <c r="L11" s="21">
        <v>1484000</v>
      </c>
      <c r="M11" s="21">
        <v>3321000</v>
      </c>
      <c r="N11" s="21">
        <v>7785000</v>
      </c>
      <c r="O11" s="21"/>
      <c r="P11" s="21"/>
      <c r="Q11" s="21"/>
      <c r="R11" s="21"/>
      <c r="S11" s="21"/>
      <c r="T11" s="21"/>
      <c r="U11" s="21"/>
      <c r="V11" s="21"/>
      <c r="W11" s="21">
        <v>10812506</v>
      </c>
      <c r="X11" s="21">
        <v>18000000</v>
      </c>
      <c r="Y11" s="21">
        <v>-7187494</v>
      </c>
      <c r="Z11" s="6">
        <v>-39.93</v>
      </c>
      <c r="AA11" s="28">
        <v>36000000</v>
      </c>
    </row>
    <row r="12" spans="1:27" ht="12.75">
      <c r="A12" s="5" t="s">
        <v>38</v>
      </c>
      <c r="B12" s="3"/>
      <c r="C12" s="19">
        <v>250292926</v>
      </c>
      <c r="D12" s="19"/>
      <c r="E12" s="20">
        <v>133523000</v>
      </c>
      <c r="F12" s="21">
        <v>133523000</v>
      </c>
      <c r="G12" s="21"/>
      <c r="H12" s="21">
        <v>4218000</v>
      </c>
      <c r="I12" s="21">
        <v>1585000</v>
      </c>
      <c r="J12" s="21">
        <v>5803000</v>
      </c>
      <c r="K12" s="21">
        <v>9769000</v>
      </c>
      <c r="L12" s="21">
        <v>-4417000</v>
      </c>
      <c r="M12" s="21">
        <v>89000</v>
      </c>
      <c r="N12" s="21">
        <v>5441000</v>
      </c>
      <c r="O12" s="21"/>
      <c r="P12" s="21"/>
      <c r="Q12" s="21"/>
      <c r="R12" s="21"/>
      <c r="S12" s="21"/>
      <c r="T12" s="21"/>
      <c r="U12" s="21"/>
      <c r="V12" s="21"/>
      <c r="W12" s="21">
        <v>11244000</v>
      </c>
      <c r="X12" s="21">
        <v>66761500</v>
      </c>
      <c r="Y12" s="21">
        <v>-55517500</v>
      </c>
      <c r="Z12" s="6">
        <v>-83.16</v>
      </c>
      <c r="AA12" s="28">
        <v>133523000</v>
      </c>
    </row>
    <row r="13" spans="1:27" ht="12.75">
      <c r="A13" s="5" t="s">
        <v>39</v>
      </c>
      <c r="B13" s="3"/>
      <c r="C13" s="19">
        <v>1850158918</v>
      </c>
      <c r="D13" s="19"/>
      <c r="E13" s="20">
        <v>1463296000</v>
      </c>
      <c r="F13" s="21">
        <v>1463296000</v>
      </c>
      <c r="G13" s="21">
        <v>1065000</v>
      </c>
      <c r="H13" s="21">
        <v>4464000</v>
      </c>
      <c r="I13" s="21">
        <v>864000</v>
      </c>
      <c r="J13" s="21">
        <v>6393000</v>
      </c>
      <c r="K13" s="21">
        <v>22074000</v>
      </c>
      <c r="L13" s="21">
        <v>207422000</v>
      </c>
      <c r="M13" s="21">
        <v>257569000</v>
      </c>
      <c r="N13" s="21">
        <v>487065000</v>
      </c>
      <c r="O13" s="21"/>
      <c r="P13" s="21"/>
      <c r="Q13" s="21"/>
      <c r="R13" s="21"/>
      <c r="S13" s="21"/>
      <c r="T13" s="21"/>
      <c r="U13" s="21"/>
      <c r="V13" s="21"/>
      <c r="W13" s="21">
        <v>493458000</v>
      </c>
      <c r="X13" s="21">
        <v>695998001</v>
      </c>
      <c r="Y13" s="21">
        <v>-202540001</v>
      </c>
      <c r="Z13" s="6">
        <v>-29.1</v>
      </c>
      <c r="AA13" s="28">
        <v>1463296000</v>
      </c>
    </row>
    <row r="14" spans="1:27" ht="12.75">
      <c r="A14" s="5" t="s">
        <v>40</v>
      </c>
      <c r="B14" s="3"/>
      <c r="C14" s="22">
        <v>178798399</v>
      </c>
      <c r="D14" s="22"/>
      <c r="E14" s="23">
        <v>84700000</v>
      </c>
      <c r="F14" s="24">
        <v>84700000</v>
      </c>
      <c r="G14" s="24"/>
      <c r="H14" s="24"/>
      <c r="I14" s="24"/>
      <c r="J14" s="24"/>
      <c r="K14" s="24">
        <v>-3318000</v>
      </c>
      <c r="L14" s="24">
        <v>6578000</v>
      </c>
      <c r="M14" s="24">
        <v>7148000</v>
      </c>
      <c r="N14" s="24">
        <v>10408000</v>
      </c>
      <c r="O14" s="24"/>
      <c r="P14" s="24"/>
      <c r="Q14" s="24"/>
      <c r="R14" s="24"/>
      <c r="S14" s="24"/>
      <c r="T14" s="24"/>
      <c r="U14" s="24"/>
      <c r="V14" s="24"/>
      <c r="W14" s="24">
        <v>10408000</v>
      </c>
      <c r="X14" s="24">
        <v>42349999</v>
      </c>
      <c r="Y14" s="24">
        <v>-31941999</v>
      </c>
      <c r="Z14" s="7">
        <v>-75.42</v>
      </c>
      <c r="AA14" s="29">
        <v>84700000</v>
      </c>
    </row>
    <row r="15" spans="1:27" ht="12.75">
      <c r="A15" s="2" t="s">
        <v>41</v>
      </c>
      <c r="B15" s="8"/>
      <c r="C15" s="16">
        <f aca="true" t="shared" si="2" ref="C15:Y15">SUM(C16:C18)</f>
        <v>5363623363</v>
      </c>
      <c r="D15" s="16">
        <f>SUM(D16:D18)</f>
        <v>0</v>
      </c>
      <c r="E15" s="17">
        <f t="shared" si="2"/>
        <v>2814165000</v>
      </c>
      <c r="F15" s="18">
        <f t="shared" si="2"/>
        <v>2814165000</v>
      </c>
      <c r="G15" s="18">
        <f t="shared" si="2"/>
        <v>27758000</v>
      </c>
      <c r="H15" s="18">
        <f t="shared" si="2"/>
        <v>63488000</v>
      </c>
      <c r="I15" s="18">
        <f t="shared" si="2"/>
        <v>72261841</v>
      </c>
      <c r="J15" s="18">
        <f t="shared" si="2"/>
        <v>163507841</v>
      </c>
      <c r="K15" s="18">
        <f t="shared" si="2"/>
        <v>112740844</v>
      </c>
      <c r="L15" s="18">
        <f t="shared" si="2"/>
        <v>216794484</v>
      </c>
      <c r="M15" s="18">
        <f t="shared" si="2"/>
        <v>256671000</v>
      </c>
      <c r="N15" s="18">
        <f t="shared" si="2"/>
        <v>586206328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749714169</v>
      </c>
      <c r="X15" s="18">
        <f t="shared" si="2"/>
        <v>1407082500</v>
      </c>
      <c r="Y15" s="18">
        <f t="shared" si="2"/>
        <v>-657368331</v>
      </c>
      <c r="Z15" s="4">
        <f>+IF(X15&lt;&gt;0,+(Y15/X15)*100,0)</f>
        <v>-46.71853505391475</v>
      </c>
      <c r="AA15" s="30">
        <f>SUM(AA16:AA18)</f>
        <v>2814165000</v>
      </c>
    </row>
    <row r="16" spans="1:27" ht="12.75">
      <c r="A16" s="5" t="s">
        <v>42</v>
      </c>
      <c r="B16" s="3"/>
      <c r="C16" s="19">
        <v>1335898319</v>
      </c>
      <c r="D16" s="19"/>
      <c r="E16" s="20">
        <v>431069000</v>
      </c>
      <c r="F16" s="21">
        <v>431069000</v>
      </c>
      <c r="G16" s="21"/>
      <c r="H16" s="21">
        <v>630000</v>
      </c>
      <c r="I16" s="21">
        <v>12298686</v>
      </c>
      <c r="J16" s="21">
        <v>12928686</v>
      </c>
      <c r="K16" s="21">
        <v>26679810</v>
      </c>
      <c r="L16" s="21">
        <v>12671000</v>
      </c>
      <c r="M16" s="21">
        <v>55112000</v>
      </c>
      <c r="N16" s="21">
        <v>94462810</v>
      </c>
      <c r="O16" s="21"/>
      <c r="P16" s="21"/>
      <c r="Q16" s="21"/>
      <c r="R16" s="21"/>
      <c r="S16" s="21"/>
      <c r="T16" s="21"/>
      <c r="U16" s="21"/>
      <c r="V16" s="21"/>
      <c r="W16" s="21">
        <v>107391496</v>
      </c>
      <c r="X16" s="21">
        <v>215534500</v>
      </c>
      <c r="Y16" s="21">
        <v>-108143004</v>
      </c>
      <c r="Z16" s="6">
        <v>-50.17</v>
      </c>
      <c r="AA16" s="28">
        <v>431069000</v>
      </c>
    </row>
    <row r="17" spans="1:27" ht="12.75">
      <c r="A17" s="5" t="s">
        <v>43</v>
      </c>
      <c r="B17" s="3"/>
      <c r="C17" s="19">
        <v>3994129220</v>
      </c>
      <c r="D17" s="19"/>
      <c r="E17" s="20">
        <v>2343656000</v>
      </c>
      <c r="F17" s="21">
        <v>2343656000</v>
      </c>
      <c r="G17" s="21">
        <v>27758000</v>
      </c>
      <c r="H17" s="21">
        <v>62858000</v>
      </c>
      <c r="I17" s="21">
        <v>59963155</v>
      </c>
      <c r="J17" s="21">
        <v>150579155</v>
      </c>
      <c r="K17" s="21">
        <v>86061034</v>
      </c>
      <c r="L17" s="21">
        <v>204123484</v>
      </c>
      <c r="M17" s="21">
        <v>183059000</v>
      </c>
      <c r="N17" s="21">
        <v>473243518</v>
      </c>
      <c r="O17" s="21"/>
      <c r="P17" s="21"/>
      <c r="Q17" s="21"/>
      <c r="R17" s="21"/>
      <c r="S17" s="21"/>
      <c r="T17" s="21"/>
      <c r="U17" s="21"/>
      <c r="V17" s="21"/>
      <c r="W17" s="21">
        <v>623822673</v>
      </c>
      <c r="X17" s="21">
        <v>1171828000</v>
      </c>
      <c r="Y17" s="21">
        <v>-548005327</v>
      </c>
      <c r="Z17" s="6">
        <v>-46.76</v>
      </c>
      <c r="AA17" s="28">
        <v>2343656000</v>
      </c>
    </row>
    <row r="18" spans="1:27" ht="12.75">
      <c r="A18" s="5" t="s">
        <v>44</v>
      </c>
      <c r="B18" s="3"/>
      <c r="C18" s="19">
        <v>33595824</v>
      </c>
      <c r="D18" s="19"/>
      <c r="E18" s="20">
        <v>39440000</v>
      </c>
      <c r="F18" s="21">
        <v>39440000</v>
      </c>
      <c r="G18" s="21"/>
      <c r="H18" s="21"/>
      <c r="I18" s="21"/>
      <c r="J18" s="21"/>
      <c r="K18" s="21"/>
      <c r="L18" s="21"/>
      <c r="M18" s="21">
        <v>18500000</v>
      </c>
      <c r="N18" s="21">
        <v>18500000</v>
      </c>
      <c r="O18" s="21"/>
      <c r="P18" s="21"/>
      <c r="Q18" s="21"/>
      <c r="R18" s="21"/>
      <c r="S18" s="21"/>
      <c r="T18" s="21"/>
      <c r="U18" s="21"/>
      <c r="V18" s="21"/>
      <c r="W18" s="21">
        <v>18500000</v>
      </c>
      <c r="X18" s="21">
        <v>19720000</v>
      </c>
      <c r="Y18" s="21">
        <v>-1220000</v>
      </c>
      <c r="Z18" s="6">
        <v>-6.19</v>
      </c>
      <c r="AA18" s="28">
        <v>39440000</v>
      </c>
    </row>
    <row r="19" spans="1:27" ht="12.75">
      <c r="A19" s="2" t="s">
        <v>45</v>
      </c>
      <c r="B19" s="8"/>
      <c r="C19" s="16">
        <f aca="true" t="shared" si="3" ref="C19:Y19">SUM(C20:C23)</f>
        <v>4509502405</v>
      </c>
      <c r="D19" s="16">
        <f>SUM(D20:D23)</f>
        <v>0</v>
      </c>
      <c r="E19" s="17">
        <f t="shared" si="3"/>
        <v>2038048197</v>
      </c>
      <c r="F19" s="18">
        <f t="shared" si="3"/>
        <v>2038048197</v>
      </c>
      <c r="G19" s="18">
        <f t="shared" si="3"/>
        <v>17815000</v>
      </c>
      <c r="H19" s="18">
        <f t="shared" si="3"/>
        <v>125086000</v>
      </c>
      <c r="I19" s="18">
        <f t="shared" si="3"/>
        <v>95537342</v>
      </c>
      <c r="J19" s="18">
        <f t="shared" si="3"/>
        <v>238438342</v>
      </c>
      <c r="K19" s="18">
        <f t="shared" si="3"/>
        <v>188016484</v>
      </c>
      <c r="L19" s="18">
        <f t="shared" si="3"/>
        <v>24294875</v>
      </c>
      <c r="M19" s="18">
        <f t="shared" si="3"/>
        <v>103656000</v>
      </c>
      <c r="N19" s="18">
        <f t="shared" si="3"/>
        <v>315967359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554405701</v>
      </c>
      <c r="X19" s="18">
        <f t="shared" si="3"/>
        <v>1019024096</v>
      </c>
      <c r="Y19" s="18">
        <f t="shared" si="3"/>
        <v>-464618395</v>
      </c>
      <c r="Z19" s="4">
        <f>+IF(X19&lt;&gt;0,+(Y19/X19)*100,0)</f>
        <v>-45.59444637509337</v>
      </c>
      <c r="AA19" s="30">
        <f>SUM(AA20:AA23)</f>
        <v>2038048197</v>
      </c>
    </row>
    <row r="20" spans="1:27" ht="12.75">
      <c r="A20" s="5" t="s">
        <v>46</v>
      </c>
      <c r="B20" s="3"/>
      <c r="C20" s="19">
        <v>2356812430</v>
      </c>
      <c r="D20" s="19"/>
      <c r="E20" s="20">
        <v>1041191420</v>
      </c>
      <c r="F20" s="21">
        <v>1041191420</v>
      </c>
      <c r="G20" s="21">
        <v>11010000</v>
      </c>
      <c r="H20" s="21">
        <v>95287000</v>
      </c>
      <c r="I20" s="21">
        <v>30976342</v>
      </c>
      <c r="J20" s="21">
        <v>137273342</v>
      </c>
      <c r="K20" s="21">
        <v>54160893</v>
      </c>
      <c r="L20" s="21">
        <v>62220875</v>
      </c>
      <c r="M20" s="21">
        <v>33143000</v>
      </c>
      <c r="N20" s="21">
        <v>149524768</v>
      </c>
      <c r="O20" s="21"/>
      <c r="P20" s="21"/>
      <c r="Q20" s="21"/>
      <c r="R20" s="21"/>
      <c r="S20" s="21"/>
      <c r="T20" s="21"/>
      <c r="U20" s="21"/>
      <c r="V20" s="21"/>
      <c r="W20" s="21">
        <v>286798110</v>
      </c>
      <c r="X20" s="21">
        <v>520595709</v>
      </c>
      <c r="Y20" s="21">
        <v>-233797599</v>
      </c>
      <c r="Z20" s="6">
        <v>-44.91</v>
      </c>
      <c r="AA20" s="28">
        <v>1041191420</v>
      </c>
    </row>
    <row r="21" spans="1:27" ht="12.75">
      <c r="A21" s="5" t="s">
        <v>47</v>
      </c>
      <c r="B21" s="3"/>
      <c r="C21" s="19">
        <v>1461629766</v>
      </c>
      <c r="D21" s="19"/>
      <c r="E21" s="20">
        <v>540383777</v>
      </c>
      <c r="F21" s="21">
        <v>540383777</v>
      </c>
      <c r="G21" s="21">
        <v>6761000</v>
      </c>
      <c r="H21" s="21">
        <v>29799000</v>
      </c>
      <c r="I21" s="21">
        <v>53702000</v>
      </c>
      <c r="J21" s="21">
        <v>90262000</v>
      </c>
      <c r="K21" s="21">
        <v>130285591</v>
      </c>
      <c r="L21" s="21">
        <v>-42145000</v>
      </c>
      <c r="M21" s="21">
        <v>61689000</v>
      </c>
      <c r="N21" s="21">
        <v>149829591</v>
      </c>
      <c r="O21" s="21"/>
      <c r="P21" s="21"/>
      <c r="Q21" s="21"/>
      <c r="R21" s="21"/>
      <c r="S21" s="21"/>
      <c r="T21" s="21"/>
      <c r="U21" s="21"/>
      <c r="V21" s="21"/>
      <c r="W21" s="21">
        <v>240091591</v>
      </c>
      <c r="X21" s="21">
        <v>270191933</v>
      </c>
      <c r="Y21" s="21">
        <v>-30100342</v>
      </c>
      <c r="Z21" s="6">
        <v>-11.14</v>
      </c>
      <c r="AA21" s="28">
        <v>540383777</v>
      </c>
    </row>
    <row r="22" spans="1:27" ht="12.75">
      <c r="A22" s="5" t="s">
        <v>48</v>
      </c>
      <c r="B22" s="3"/>
      <c r="C22" s="22">
        <v>565850000</v>
      </c>
      <c r="D22" s="22"/>
      <c r="E22" s="23">
        <v>360256000</v>
      </c>
      <c r="F22" s="24">
        <v>360256000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180127955</v>
      </c>
      <c r="Y22" s="24">
        <v>-180127955</v>
      </c>
      <c r="Z22" s="7">
        <v>-100</v>
      </c>
      <c r="AA22" s="29">
        <v>360256000</v>
      </c>
    </row>
    <row r="23" spans="1:27" ht="12.75">
      <c r="A23" s="5" t="s">
        <v>49</v>
      </c>
      <c r="B23" s="3"/>
      <c r="C23" s="19">
        <v>125210209</v>
      </c>
      <c r="D23" s="19"/>
      <c r="E23" s="20">
        <v>96217000</v>
      </c>
      <c r="F23" s="21">
        <v>96217000</v>
      </c>
      <c r="G23" s="21">
        <v>44000</v>
      </c>
      <c r="H23" s="21"/>
      <c r="I23" s="21">
        <v>10859000</v>
      </c>
      <c r="J23" s="21">
        <v>10903000</v>
      </c>
      <c r="K23" s="21">
        <v>3570000</v>
      </c>
      <c r="L23" s="21">
        <v>4219000</v>
      </c>
      <c r="M23" s="21">
        <v>8824000</v>
      </c>
      <c r="N23" s="21">
        <v>16613000</v>
      </c>
      <c r="O23" s="21"/>
      <c r="P23" s="21"/>
      <c r="Q23" s="21"/>
      <c r="R23" s="21"/>
      <c r="S23" s="21"/>
      <c r="T23" s="21"/>
      <c r="U23" s="21"/>
      <c r="V23" s="21"/>
      <c r="W23" s="21">
        <v>27516000</v>
      </c>
      <c r="X23" s="21">
        <v>48108499</v>
      </c>
      <c r="Y23" s="21">
        <v>-20592499</v>
      </c>
      <c r="Z23" s="6">
        <v>-42.8</v>
      </c>
      <c r="AA23" s="28">
        <v>96217000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13816181393</v>
      </c>
      <c r="D25" s="50">
        <f>+D5+D9+D15+D19+D24</f>
        <v>0</v>
      </c>
      <c r="E25" s="51">
        <f t="shared" si="4"/>
        <v>7810236131</v>
      </c>
      <c r="F25" s="52">
        <f t="shared" si="4"/>
        <v>7810236131</v>
      </c>
      <c r="G25" s="52">
        <f t="shared" si="4"/>
        <v>49082000</v>
      </c>
      <c r="H25" s="52">
        <f t="shared" si="4"/>
        <v>225531000</v>
      </c>
      <c r="I25" s="52">
        <f t="shared" si="4"/>
        <v>177657689</v>
      </c>
      <c r="J25" s="52">
        <f t="shared" si="4"/>
        <v>452270689</v>
      </c>
      <c r="K25" s="52">
        <f t="shared" si="4"/>
        <v>435519469</v>
      </c>
      <c r="L25" s="52">
        <f t="shared" si="4"/>
        <v>374358772</v>
      </c>
      <c r="M25" s="52">
        <f t="shared" si="4"/>
        <v>668576000</v>
      </c>
      <c r="N25" s="52">
        <f t="shared" si="4"/>
        <v>1478454241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1930724930</v>
      </c>
      <c r="X25" s="52">
        <f t="shared" si="4"/>
        <v>3869468062</v>
      </c>
      <c r="Y25" s="52">
        <f t="shared" si="4"/>
        <v>-1938743132</v>
      </c>
      <c r="Z25" s="53">
        <f>+IF(X25&lt;&gt;0,+(Y25/X25)*100,0)</f>
        <v>-50.10360858225892</v>
      </c>
      <c r="AA25" s="54">
        <f>+AA5+AA9+AA15+AA19+AA24</f>
        <v>7810236131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2205046000</v>
      </c>
      <c r="D28" s="19"/>
      <c r="E28" s="20">
        <v>2614216000</v>
      </c>
      <c r="F28" s="21">
        <v>2614216000</v>
      </c>
      <c r="G28" s="21">
        <v>8738000</v>
      </c>
      <c r="H28" s="21">
        <v>37263000</v>
      </c>
      <c r="I28" s="21">
        <v>21205222</v>
      </c>
      <c r="J28" s="21">
        <v>67206222</v>
      </c>
      <c r="K28" s="21">
        <v>63763109</v>
      </c>
      <c r="L28" s="21">
        <v>221864856</v>
      </c>
      <c r="M28" s="21">
        <v>353410000</v>
      </c>
      <c r="N28" s="21">
        <v>639037965</v>
      </c>
      <c r="O28" s="21"/>
      <c r="P28" s="21"/>
      <c r="Q28" s="21"/>
      <c r="R28" s="21"/>
      <c r="S28" s="21"/>
      <c r="T28" s="21"/>
      <c r="U28" s="21"/>
      <c r="V28" s="21"/>
      <c r="W28" s="21">
        <v>706244187</v>
      </c>
      <c r="X28" s="21">
        <v>2246406293</v>
      </c>
      <c r="Y28" s="21">
        <v>-1540162106</v>
      </c>
      <c r="Z28" s="6">
        <v>-68.56</v>
      </c>
      <c r="AA28" s="19">
        <v>2614216000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2205046000</v>
      </c>
      <c r="D32" s="25">
        <f>SUM(D28:D31)</f>
        <v>0</v>
      </c>
      <c r="E32" s="26">
        <f t="shared" si="5"/>
        <v>2614216000</v>
      </c>
      <c r="F32" s="27">
        <f t="shared" si="5"/>
        <v>2614216000</v>
      </c>
      <c r="G32" s="27">
        <f t="shared" si="5"/>
        <v>8738000</v>
      </c>
      <c r="H32" s="27">
        <f t="shared" si="5"/>
        <v>37263000</v>
      </c>
      <c r="I32" s="27">
        <f t="shared" si="5"/>
        <v>21205222</v>
      </c>
      <c r="J32" s="27">
        <f t="shared" si="5"/>
        <v>67206222</v>
      </c>
      <c r="K32" s="27">
        <f t="shared" si="5"/>
        <v>63763109</v>
      </c>
      <c r="L32" s="27">
        <f t="shared" si="5"/>
        <v>221864856</v>
      </c>
      <c r="M32" s="27">
        <f t="shared" si="5"/>
        <v>353410000</v>
      </c>
      <c r="N32" s="27">
        <f t="shared" si="5"/>
        <v>639037965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706244187</v>
      </c>
      <c r="X32" s="27">
        <f t="shared" si="5"/>
        <v>2246406293</v>
      </c>
      <c r="Y32" s="27">
        <f t="shared" si="5"/>
        <v>-1540162106</v>
      </c>
      <c r="Z32" s="13">
        <f>+IF(X32&lt;&gt;0,+(Y32/X32)*100,0)</f>
        <v>-68.56115524601586</v>
      </c>
      <c r="AA32" s="31">
        <f>SUM(AA28:AA31)</f>
        <v>2614216000</v>
      </c>
    </row>
    <row r="33" spans="1:27" ht="12.75">
      <c r="A33" s="59" t="s">
        <v>59</v>
      </c>
      <c r="B33" s="3" t="s">
        <v>60</v>
      </c>
      <c r="C33" s="19">
        <v>2133524000</v>
      </c>
      <c r="D33" s="19"/>
      <c r="E33" s="20">
        <v>463278000</v>
      </c>
      <c r="F33" s="21">
        <v>463278000</v>
      </c>
      <c r="G33" s="21">
        <v>10868000</v>
      </c>
      <c r="H33" s="21">
        <v>40646000</v>
      </c>
      <c r="I33" s="21">
        <v>19379718</v>
      </c>
      <c r="J33" s="21">
        <v>70893718</v>
      </c>
      <c r="K33" s="21">
        <v>43392084</v>
      </c>
      <c r="L33" s="21">
        <v>90253137</v>
      </c>
      <c r="M33" s="21">
        <v>54327000</v>
      </c>
      <c r="N33" s="21">
        <v>187972221</v>
      </c>
      <c r="O33" s="21"/>
      <c r="P33" s="21"/>
      <c r="Q33" s="21"/>
      <c r="R33" s="21"/>
      <c r="S33" s="21"/>
      <c r="T33" s="21"/>
      <c r="U33" s="21"/>
      <c r="V33" s="21"/>
      <c r="W33" s="21">
        <v>258865939</v>
      </c>
      <c r="X33" s="21">
        <v>87168334</v>
      </c>
      <c r="Y33" s="21">
        <v>171697605</v>
      </c>
      <c r="Z33" s="6">
        <v>196.97</v>
      </c>
      <c r="AA33" s="28">
        <v>463278000</v>
      </c>
    </row>
    <row r="34" spans="1:27" ht="12.75">
      <c r="A34" s="59" t="s">
        <v>61</v>
      </c>
      <c r="B34" s="3" t="s">
        <v>62</v>
      </c>
      <c r="C34" s="19">
        <v>4966708000</v>
      </c>
      <c r="D34" s="19"/>
      <c r="E34" s="20">
        <v>2849726000</v>
      </c>
      <c r="F34" s="21">
        <v>2849726000</v>
      </c>
      <c r="G34" s="21">
        <v>12358000</v>
      </c>
      <c r="H34" s="21">
        <v>120916000</v>
      </c>
      <c r="I34" s="21">
        <v>96779268</v>
      </c>
      <c r="J34" s="21">
        <v>230053268</v>
      </c>
      <c r="K34" s="21">
        <v>143183552</v>
      </c>
      <c r="L34" s="21">
        <v>133956587</v>
      </c>
      <c r="M34" s="21">
        <v>188466000</v>
      </c>
      <c r="N34" s="21">
        <v>465606139</v>
      </c>
      <c r="O34" s="21"/>
      <c r="P34" s="21"/>
      <c r="Q34" s="21"/>
      <c r="R34" s="21"/>
      <c r="S34" s="21"/>
      <c r="T34" s="21"/>
      <c r="U34" s="21"/>
      <c r="V34" s="21"/>
      <c r="W34" s="21">
        <v>695659407</v>
      </c>
      <c r="X34" s="21">
        <v>725344767</v>
      </c>
      <c r="Y34" s="21">
        <v>-29685360</v>
      </c>
      <c r="Z34" s="6">
        <v>-4.09</v>
      </c>
      <c r="AA34" s="28">
        <v>2849726000</v>
      </c>
    </row>
    <row r="35" spans="1:27" ht="12.75">
      <c r="A35" s="59" t="s">
        <v>63</v>
      </c>
      <c r="B35" s="3"/>
      <c r="C35" s="19">
        <v>4510903393</v>
      </c>
      <c r="D35" s="19"/>
      <c r="E35" s="20">
        <v>1883016131</v>
      </c>
      <c r="F35" s="21">
        <v>1883016131</v>
      </c>
      <c r="G35" s="21">
        <v>17118000</v>
      </c>
      <c r="H35" s="21">
        <v>26706000</v>
      </c>
      <c r="I35" s="21">
        <v>40293481</v>
      </c>
      <c r="J35" s="21">
        <v>84117481</v>
      </c>
      <c r="K35" s="21">
        <v>185180724</v>
      </c>
      <c r="L35" s="21">
        <v>-71715808</v>
      </c>
      <c r="M35" s="21">
        <v>72373000</v>
      </c>
      <c r="N35" s="21">
        <v>185837916</v>
      </c>
      <c r="O35" s="21"/>
      <c r="P35" s="21"/>
      <c r="Q35" s="21"/>
      <c r="R35" s="21"/>
      <c r="S35" s="21"/>
      <c r="T35" s="21"/>
      <c r="U35" s="21"/>
      <c r="V35" s="21"/>
      <c r="W35" s="21">
        <v>269955397</v>
      </c>
      <c r="X35" s="21">
        <v>810548671</v>
      </c>
      <c r="Y35" s="21">
        <v>-540593274</v>
      </c>
      <c r="Z35" s="6">
        <v>-66.69</v>
      </c>
      <c r="AA35" s="28">
        <v>1883016131</v>
      </c>
    </row>
    <row r="36" spans="1:27" ht="12.75">
      <c r="A36" s="60" t="s">
        <v>64</v>
      </c>
      <c r="B36" s="10"/>
      <c r="C36" s="61">
        <f aca="true" t="shared" si="6" ref="C36:Y36">SUM(C32:C35)</f>
        <v>13816181393</v>
      </c>
      <c r="D36" s="61">
        <f>SUM(D32:D35)</f>
        <v>0</v>
      </c>
      <c r="E36" s="62">
        <f t="shared" si="6"/>
        <v>7810236131</v>
      </c>
      <c r="F36" s="63">
        <f t="shared" si="6"/>
        <v>7810236131</v>
      </c>
      <c r="G36" s="63">
        <f t="shared" si="6"/>
        <v>49082000</v>
      </c>
      <c r="H36" s="63">
        <f t="shared" si="6"/>
        <v>225531000</v>
      </c>
      <c r="I36" s="63">
        <f t="shared" si="6"/>
        <v>177657689</v>
      </c>
      <c r="J36" s="63">
        <f t="shared" si="6"/>
        <v>452270689</v>
      </c>
      <c r="K36" s="63">
        <f t="shared" si="6"/>
        <v>435519469</v>
      </c>
      <c r="L36" s="63">
        <f t="shared" si="6"/>
        <v>374358772</v>
      </c>
      <c r="M36" s="63">
        <f t="shared" si="6"/>
        <v>668576000</v>
      </c>
      <c r="N36" s="63">
        <f t="shared" si="6"/>
        <v>1478454241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1930724930</v>
      </c>
      <c r="X36" s="63">
        <f t="shared" si="6"/>
        <v>3869468065</v>
      </c>
      <c r="Y36" s="63">
        <f t="shared" si="6"/>
        <v>-1938743135</v>
      </c>
      <c r="Z36" s="64">
        <f>+IF(X36&lt;&gt;0,+(Y36/X36)*100,0)</f>
        <v>-50.10360862094362</v>
      </c>
      <c r="AA36" s="65">
        <f>SUM(AA32:AA35)</f>
        <v>7810236131</v>
      </c>
    </row>
    <row r="37" spans="1:27" ht="12.75">
      <c r="A37" s="14" t="s">
        <v>77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78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79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80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147131945</v>
      </c>
      <c r="D5" s="16">
        <f>SUM(D6:D8)</f>
        <v>0</v>
      </c>
      <c r="E5" s="17">
        <f t="shared" si="0"/>
        <v>377761050</v>
      </c>
      <c r="F5" s="18">
        <f t="shared" si="0"/>
        <v>377761050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1973135</v>
      </c>
      <c r="L5" s="18">
        <f t="shared" si="0"/>
        <v>1613665</v>
      </c>
      <c r="M5" s="18">
        <f t="shared" si="0"/>
        <v>4860965</v>
      </c>
      <c r="N5" s="18">
        <f t="shared" si="0"/>
        <v>8447765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8447765</v>
      </c>
      <c r="X5" s="18">
        <f t="shared" si="0"/>
        <v>188880524</v>
      </c>
      <c r="Y5" s="18">
        <f t="shared" si="0"/>
        <v>-180432759</v>
      </c>
      <c r="Z5" s="4">
        <f>+IF(X5&lt;&gt;0,+(Y5/X5)*100,0)</f>
        <v>-95.52745575822313</v>
      </c>
      <c r="AA5" s="16">
        <f>SUM(AA6:AA8)</f>
        <v>377761050</v>
      </c>
    </row>
    <row r="6" spans="1:27" ht="12.75">
      <c r="A6" s="5" t="s">
        <v>32</v>
      </c>
      <c r="B6" s="3"/>
      <c r="C6" s="19">
        <v>1974617</v>
      </c>
      <c r="D6" s="19"/>
      <c r="E6" s="20">
        <v>101761050</v>
      </c>
      <c r="F6" s="21">
        <v>101761050</v>
      </c>
      <c r="G6" s="21"/>
      <c r="H6" s="21"/>
      <c r="I6" s="21"/>
      <c r="J6" s="21"/>
      <c r="K6" s="21">
        <v>78052</v>
      </c>
      <c r="L6" s="21">
        <v>144240</v>
      </c>
      <c r="M6" s="21">
        <v>129011</v>
      </c>
      <c r="N6" s="21">
        <v>351303</v>
      </c>
      <c r="O6" s="21"/>
      <c r="P6" s="21"/>
      <c r="Q6" s="21"/>
      <c r="R6" s="21"/>
      <c r="S6" s="21"/>
      <c r="T6" s="21"/>
      <c r="U6" s="21"/>
      <c r="V6" s="21"/>
      <c r="W6" s="21">
        <v>351303</v>
      </c>
      <c r="X6" s="21">
        <v>50880525</v>
      </c>
      <c r="Y6" s="21">
        <v>-50529222</v>
      </c>
      <c r="Z6" s="6">
        <v>-99.31</v>
      </c>
      <c r="AA6" s="28">
        <v>101761050</v>
      </c>
    </row>
    <row r="7" spans="1:27" ht="12.75">
      <c r="A7" s="5" t="s">
        <v>33</v>
      </c>
      <c r="B7" s="3"/>
      <c r="C7" s="22"/>
      <c r="D7" s="22"/>
      <c r="E7" s="23">
        <v>236000000</v>
      </c>
      <c r="F7" s="24">
        <v>236000000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117999999</v>
      </c>
      <c r="Y7" s="24">
        <v>-117999999</v>
      </c>
      <c r="Z7" s="7">
        <v>-100</v>
      </c>
      <c r="AA7" s="29">
        <v>236000000</v>
      </c>
    </row>
    <row r="8" spans="1:27" ht="12.75">
      <c r="A8" s="5" t="s">
        <v>34</v>
      </c>
      <c r="B8" s="3"/>
      <c r="C8" s="19">
        <v>145157328</v>
      </c>
      <c r="D8" s="19"/>
      <c r="E8" s="20">
        <v>40000000</v>
      </c>
      <c r="F8" s="21">
        <v>40000000</v>
      </c>
      <c r="G8" s="21"/>
      <c r="H8" s="21"/>
      <c r="I8" s="21"/>
      <c r="J8" s="21"/>
      <c r="K8" s="21">
        <v>1895083</v>
      </c>
      <c r="L8" s="21">
        <v>1469425</v>
      </c>
      <c r="M8" s="21">
        <v>4731954</v>
      </c>
      <c r="N8" s="21">
        <v>8096462</v>
      </c>
      <c r="O8" s="21"/>
      <c r="P8" s="21"/>
      <c r="Q8" s="21"/>
      <c r="R8" s="21"/>
      <c r="S8" s="21"/>
      <c r="T8" s="21"/>
      <c r="U8" s="21"/>
      <c r="V8" s="21"/>
      <c r="W8" s="21">
        <v>8096462</v>
      </c>
      <c r="X8" s="21">
        <v>20000000</v>
      </c>
      <c r="Y8" s="21">
        <v>-11903538</v>
      </c>
      <c r="Z8" s="6">
        <v>-59.52</v>
      </c>
      <c r="AA8" s="28">
        <v>40000000</v>
      </c>
    </row>
    <row r="9" spans="1:27" ht="12.75">
      <c r="A9" s="2" t="s">
        <v>35</v>
      </c>
      <c r="B9" s="3"/>
      <c r="C9" s="16">
        <f aca="true" t="shared" si="1" ref="C9:Y9">SUM(C10:C14)</f>
        <v>517845411</v>
      </c>
      <c r="D9" s="16">
        <f>SUM(D10:D14)</f>
        <v>0</v>
      </c>
      <c r="E9" s="17">
        <f t="shared" si="1"/>
        <v>1030613469</v>
      </c>
      <c r="F9" s="18">
        <f t="shared" si="1"/>
        <v>1030613469</v>
      </c>
      <c r="G9" s="18">
        <f t="shared" si="1"/>
        <v>17043655</v>
      </c>
      <c r="H9" s="18">
        <f t="shared" si="1"/>
        <v>-11633239</v>
      </c>
      <c r="I9" s="18">
        <f t="shared" si="1"/>
        <v>27028156</v>
      </c>
      <c r="J9" s="18">
        <f t="shared" si="1"/>
        <v>32438572</v>
      </c>
      <c r="K9" s="18">
        <f t="shared" si="1"/>
        <v>82035897</v>
      </c>
      <c r="L9" s="18">
        <f t="shared" si="1"/>
        <v>29813555</v>
      </c>
      <c r="M9" s="18">
        <f t="shared" si="1"/>
        <v>67770371</v>
      </c>
      <c r="N9" s="18">
        <f t="shared" si="1"/>
        <v>179619823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212058395</v>
      </c>
      <c r="X9" s="18">
        <f t="shared" si="1"/>
        <v>515056735</v>
      </c>
      <c r="Y9" s="18">
        <f t="shared" si="1"/>
        <v>-302998340</v>
      </c>
      <c r="Z9" s="4">
        <f>+IF(X9&lt;&gt;0,+(Y9/X9)*100,0)</f>
        <v>-58.82814832039814</v>
      </c>
      <c r="AA9" s="30">
        <f>SUM(AA10:AA14)</f>
        <v>1030613469</v>
      </c>
    </row>
    <row r="10" spans="1:27" ht="12.75">
      <c r="A10" s="5" t="s">
        <v>36</v>
      </c>
      <c r="B10" s="3"/>
      <c r="C10" s="19">
        <v>11649153</v>
      </c>
      <c r="D10" s="19"/>
      <c r="E10" s="20">
        <v>15250000</v>
      </c>
      <c r="F10" s="21">
        <v>15250000</v>
      </c>
      <c r="G10" s="21"/>
      <c r="H10" s="21"/>
      <c r="I10" s="21">
        <v>951026</v>
      </c>
      <c r="J10" s="21">
        <v>951026</v>
      </c>
      <c r="K10" s="21">
        <v>2022152</v>
      </c>
      <c r="L10" s="21">
        <v>10577</v>
      </c>
      <c r="M10" s="21">
        <v>438462</v>
      </c>
      <c r="N10" s="21">
        <v>2471191</v>
      </c>
      <c r="O10" s="21"/>
      <c r="P10" s="21"/>
      <c r="Q10" s="21"/>
      <c r="R10" s="21"/>
      <c r="S10" s="21"/>
      <c r="T10" s="21"/>
      <c r="U10" s="21"/>
      <c r="V10" s="21"/>
      <c r="W10" s="21">
        <v>3422217</v>
      </c>
      <c r="X10" s="21">
        <v>7625000</v>
      </c>
      <c r="Y10" s="21">
        <v>-4202783</v>
      </c>
      <c r="Z10" s="6">
        <v>-55.12</v>
      </c>
      <c r="AA10" s="28">
        <v>15250000</v>
      </c>
    </row>
    <row r="11" spans="1:27" ht="12.75">
      <c r="A11" s="5" t="s">
        <v>37</v>
      </c>
      <c r="B11" s="3"/>
      <c r="C11" s="19">
        <v>7814537</v>
      </c>
      <c r="D11" s="19"/>
      <c r="E11" s="20">
        <v>64500000</v>
      </c>
      <c r="F11" s="21">
        <v>64500000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32249999</v>
      </c>
      <c r="Y11" s="21">
        <v>-32249999</v>
      </c>
      <c r="Z11" s="6">
        <v>-100</v>
      </c>
      <c r="AA11" s="28">
        <v>64500000</v>
      </c>
    </row>
    <row r="12" spans="1:27" ht="12.75">
      <c r="A12" s="5" t="s">
        <v>38</v>
      </c>
      <c r="B12" s="3"/>
      <c r="C12" s="19">
        <v>23185357</v>
      </c>
      <c r="D12" s="19"/>
      <c r="E12" s="20">
        <v>18000000</v>
      </c>
      <c r="F12" s="21">
        <v>18000000</v>
      </c>
      <c r="G12" s="21"/>
      <c r="H12" s="21"/>
      <c r="I12" s="21">
        <v>11205</v>
      </c>
      <c r="J12" s="21">
        <v>11205</v>
      </c>
      <c r="K12" s="21">
        <v>1821147</v>
      </c>
      <c r="L12" s="21">
        <v>1104054</v>
      </c>
      <c r="M12" s="21">
        <v>269061</v>
      </c>
      <c r="N12" s="21">
        <v>3194262</v>
      </c>
      <c r="O12" s="21"/>
      <c r="P12" s="21"/>
      <c r="Q12" s="21"/>
      <c r="R12" s="21"/>
      <c r="S12" s="21"/>
      <c r="T12" s="21"/>
      <c r="U12" s="21"/>
      <c r="V12" s="21"/>
      <c r="W12" s="21">
        <v>3205467</v>
      </c>
      <c r="X12" s="21">
        <v>9000000</v>
      </c>
      <c r="Y12" s="21">
        <v>-5794533</v>
      </c>
      <c r="Z12" s="6">
        <v>-64.38</v>
      </c>
      <c r="AA12" s="28">
        <v>18000000</v>
      </c>
    </row>
    <row r="13" spans="1:27" ht="12.75">
      <c r="A13" s="5" t="s">
        <v>39</v>
      </c>
      <c r="B13" s="3"/>
      <c r="C13" s="19">
        <v>397987330</v>
      </c>
      <c r="D13" s="19"/>
      <c r="E13" s="20">
        <v>900863469</v>
      </c>
      <c r="F13" s="21">
        <v>900863469</v>
      </c>
      <c r="G13" s="21">
        <v>13999352</v>
      </c>
      <c r="H13" s="21">
        <v>-13999352</v>
      </c>
      <c r="I13" s="21">
        <v>14845571</v>
      </c>
      <c r="J13" s="21">
        <v>14845571</v>
      </c>
      <c r="K13" s="21">
        <v>67669071</v>
      </c>
      <c r="L13" s="21">
        <v>26390356</v>
      </c>
      <c r="M13" s="21">
        <v>58923460</v>
      </c>
      <c r="N13" s="21">
        <v>152982887</v>
      </c>
      <c r="O13" s="21"/>
      <c r="P13" s="21"/>
      <c r="Q13" s="21"/>
      <c r="R13" s="21"/>
      <c r="S13" s="21"/>
      <c r="T13" s="21"/>
      <c r="U13" s="21"/>
      <c r="V13" s="21"/>
      <c r="W13" s="21">
        <v>167828458</v>
      </c>
      <c r="X13" s="21">
        <v>450181735</v>
      </c>
      <c r="Y13" s="21">
        <v>-282353277</v>
      </c>
      <c r="Z13" s="6">
        <v>-62.72</v>
      </c>
      <c r="AA13" s="28">
        <v>900863469</v>
      </c>
    </row>
    <row r="14" spans="1:27" ht="12.75">
      <c r="A14" s="5" t="s">
        <v>40</v>
      </c>
      <c r="B14" s="3"/>
      <c r="C14" s="22">
        <v>77209034</v>
      </c>
      <c r="D14" s="22"/>
      <c r="E14" s="23">
        <v>32000000</v>
      </c>
      <c r="F14" s="24">
        <v>32000000</v>
      </c>
      <c r="G14" s="24">
        <v>3044303</v>
      </c>
      <c r="H14" s="24">
        <v>2366113</v>
      </c>
      <c r="I14" s="24">
        <v>11220354</v>
      </c>
      <c r="J14" s="24">
        <v>16630770</v>
      </c>
      <c r="K14" s="24">
        <v>10523527</v>
      </c>
      <c r="L14" s="24">
        <v>2308568</v>
      </c>
      <c r="M14" s="24">
        <v>8139388</v>
      </c>
      <c r="N14" s="24">
        <v>20971483</v>
      </c>
      <c r="O14" s="24"/>
      <c r="P14" s="24"/>
      <c r="Q14" s="24"/>
      <c r="R14" s="24"/>
      <c r="S14" s="24"/>
      <c r="T14" s="24"/>
      <c r="U14" s="24"/>
      <c r="V14" s="24"/>
      <c r="W14" s="24">
        <v>37602253</v>
      </c>
      <c r="X14" s="24">
        <v>16000001</v>
      </c>
      <c r="Y14" s="24">
        <v>21602252</v>
      </c>
      <c r="Z14" s="7">
        <v>135.01</v>
      </c>
      <c r="AA14" s="29">
        <v>32000000</v>
      </c>
    </row>
    <row r="15" spans="1:27" ht="12.75">
      <c r="A15" s="2" t="s">
        <v>41</v>
      </c>
      <c r="B15" s="8"/>
      <c r="C15" s="16">
        <f aca="true" t="shared" si="2" ref="C15:Y15">SUM(C16:C18)</f>
        <v>890214531</v>
      </c>
      <c r="D15" s="16">
        <f>SUM(D16:D18)</f>
        <v>0</v>
      </c>
      <c r="E15" s="17">
        <f t="shared" si="2"/>
        <v>1012823095</v>
      </c>
      <c r="F15" s="18">
        <f t="shared" si="2"/>
        <v>1012823095</v>
      </c>
      <c r="G15" s="18">
        <f t="shared" si="2"/>
        <v>10026980</v>
      </c>
      <c r="H15" s="18">
        <f t="shared" si="2"/>
        <v>-10566563</v>
      </c>
      <c r="I15" s="18">
        <f t="shared" si="2"/>
        <v>4347304</v>
      </c>
      <c r="J15" s="18">
        <f t="shared" si="2"/>
        <v>3807721</v>
      </c>
      <c r="K15" s="18">
        <f t="shared" si="2"/>
        <v>67324907</v>
      </c>
      <c r="L15" s="18">
        <f t="shared" si="2"/>
        <v>57723898</v>
      </c>
      <c r="M15" s="18">
        <f t="shared" si="2"/>
        <v>50774230</v>
      </c>
      <c r="N15" s="18">
        <f t="shared" si="2"/>
        <v>175823035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179630756</v>
      </c>
      <c r="X15" s="18">
        <f t="shared" si="2"/>
        <v>506160949</v>
      </c>
      <c r="Y15" s="18">
        <f t="shared" si="2"/>
        <v>-326530193</v>
      </c>
      <c r="Z15" s="4">
        <f>+IF(X15&lt;&gt;0,+(Y15/X15)*100,0)</f>
        <v>-64.51113892628648</v>
      </c>
      <c r="AA15" s="30">
        <f>SUM(AA16:AA18)</f>
        <v>1012823095</v>
      </c>
    </row>
    <row r="16" spans="1:27" ht="12.75">
      <c r="A16" s="5" t="s">
        <v>42</v>
      </c>
      <c r="B16" s="3"/>
      <c r="C16" s="19">
        <v>34044304</v>
      </c>
      <c r="D16" s="19"/>
      <c r="E16" s="20">
        <v>9000000</v>
      </c>
      <c r="F16" s="21">
        <v>9000000</v>
      </c>
      <c r="G16" s="21">
        <v>27776</v>
      </c>
      <c r="H16" s="21"/>
      <c r="I16" s="21"/>
      <c r="J16" s="21">
        <v>27776</v>
      </c>
      <c r="K16" s="21"/>
      <c r="L16" s="21">
        <v>172064</v>
      </c>
      <c r="M16" s="21">
        <v>23799</v>
      </c>
      <c r="N16" s="21">
        <v>195863</v>
      </c>
      <c r="O16" s="21"/>
      <c r="P16" s="21"/>
      <c r="Q16" s="21"/>
      <c r="R16" s="21"/>
      <c r="S16" s="21"/>
      <c r="T16" s="21"/>
      <c r="U16" s="21"/>
      <c r="V16" s="21"/>
      <c r="W16" s="21">
        <v>223639</v>
      </c>
      <c r="X16" s="21">
        <v>4500000</v>
      </c>
      <c r="Y16" s="21">
        <v>-4276361</v>
      </c>
      <c r="Z16" s="6">
        <v>-95.03</v>
      </c>
      <c r="AA16" s="28">
        <v>9000000</v>
      </c>
    </row>
    <row r="17" spans="1:27" ht="12.75">
      <c r="A17" s="5" t="s">
        <v>43</v>
      </c>
      <c r="B17" s="3"/>
      <c r="C17" s="19">
        <v>848667252</v>
      </c>
      <c r="D17" s="19"/>
      <c r="E17" s="20">
        <v>1000573095</v>
      </c>
      <c r="F17" s="21">
        <v>1000573095</v>
      </c>
      <c r="G17" s="21">
        <v>9999204</v>
      </c>
      <c r="H17" s="21">
        <v>-10566563</v>
      </c>
      <c r="I17" s="21">
        <v>4347304</v>
      </c>
      <c r="J17" s="21">
        <v>3779945</v>
      </c>
      <c r="K17" s="21">
        <v>67324907</v>
      </c>
      <c r="L17" s="21">
        <v>57551834</v>
      </c>
      <c r="M17" s="21">
        <v>50750431</v>
      </c>
      <c r="N17" s="21">
        <v>175627172</v>
      </c>
      <c r="O17" s="21"/>
      <c r="P17" s="21"/>
      <c r="Q17" s="21"/>
      <c r="R17" s="21"/>
      <c r="S17" s="21"/>
      <c r="T17" s="21"/>
      <c r="U17" s="21"/>
      <c r="V17" s="21"/>
      <c r="W17" s="21">
        <v>179407117</v>
      </c>
      <c r="X17" s="21">
        <v>500035950</v>
      </c>
      <c r="Y17" s="21">
        <v>-320628833</v>
      </c>
      <c r="Z17" s="6">
        <v>-64.12</v>
      </c>
      <c r="AA17" s="28">
        <v>1000573095</v>
      </c>
    </row>
    <row r="18" spans="1:27" ht="12.75">
      <c r="A18" s="5" t="s">
        <v>44</v>
      </c>
      <c r="B18" s="3"/>
      <c r="C18" s="19">
        <v>7502975</v>
      </c>
      <c r="D18" s="19"/>
      <c r="E18" s="20">
        <v>3250000</v>
      </c>
      <c r="F18" s="21">
        <v>3250000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1624999</v>
      </c>
      <c r="Y18" s="21">
        <v>-1624999</v>
      </c>
      <c r="Z18" s="6">
        <v>-100</v>
      </c>
      <c r="AA18" s="28">
        <v>3250000</v>
      </c>
    </row>
    <row r="19" spans="1:27" ht="12.75">
      <c r="A19" s="2" t="s">
        <v>45</v>
      </c>
      <c r="B19" s="8"/>
      <c r="C19" s="16">
        <f aca="true" t="shared" si="3" ref="C19:Y19">SUM(C20:C23)</f>
        <v>1465090967</v>
      </c>
      <c r="D19" s="16">
        <f>SUM(D20:D23)</f>
        <v>0</v>
      </c>
      <c r="E19" s="17">
        <f t="shared" si="3"/>
        <v>1490269446</v>
      </c>
      <c r="F19" s="18">
        <f t="shared" si="3"/>
        <v>1490269446</v>
      </c>
      <c r="G19" s="18">
        <f t="shared" si="3"/>
        <v>66423916</v>
      </c>
      <c r="H19" s="18">
        <f t="shared" si="3"/>
        <v>-43048794</v>
      </c>
      <c r="I19" s="18">
        <f t="shared" si="3"/>
        <v>76074805</v>
      </c>
      <c r="J19" s="18">
        <f t="shared" si="3"/>
        <v>99449927</v>
      </c>
      <c r="K19" s="18">
        <f t="shared" si="3"/>
        <v>124130556</v>
      </c>
      <c r="L19" s="18">
        <f t="shared" si="3"/>
        <v>144167177</v>
      </c>
      <c r="M19" s="18">
        <f t="shared" si="3"/>
        <v>124850112</v>
      </c>
      <c r="N19" s="18">
        <f t="shared" si="3"/>
        <v>393147845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492597772</v>
      </c>
      <c r="X19" s="18">
        <f t="shared" si="3"/>
        <v>737612412</v>
      </c>
      <c r="Y19" s="18">
        <f t="shared" si="3"/>
        <v>-245014640</v>
      </c>
      <c r="Z19" s="4">
        <f>+IF(X19&lt;&gt;0,+(Y19/X19)*100,0)</f>
        <v>-33.21726099153548</v>
      </c>
      <c r="AA19" s="30">
        <f>SUM(AA20:AA23)</f>
        <v>1490269446</v>
      </c>
    </row>
    <row r="20" spans="1:27" ht="12.75">
      <c r="A20" s="5" t="s">
        <v>46</v>
      </c>
      <c r="B20" s="3"/>
      <c r="C20" s="19">
        <v>496646447</v>
      </c>
      <c r="D20" s="19"/>
      <c r="E20" s="20">
        <v>983154020</v>
      </c>
      <c r="F20" s="21">
        <v>983154020</v>
      </c>
      <c r="G20" s="21">
        <v>1188263</v>
      </c>
      <c r="H20" s="21">
        <v>7921960</v>
      </c>
      <c r="I20" s="21">
        <v>26265840</v>
      </c>
      <c r="J20" s="21">
        <v>35376063</v>
      </c>
      <c r="K20" s="21">
        <v>45294151</v>
      </c>
      <c r="L20" s="21">
        <v>81907480</v>
      </c>
      <c r="M20" s="21">
        <v>28509106</v>
      </c>
      <c r="N20" s="21">
        <v>155710737</v>
      </c>
      <c r="O20" s="21"/>
      <c r="P20" s="21"/>
      <c r="Q20" s="21"/>
      <c r="R20" s="21"/>
      <c r="S20" s="21"/>
      <c r="T20" s="21"/>
      <c r="U20" s="21"/>
      <c r="V20" s="21"/>
      <c r="W20" s="21">
        <v>191086800</v>
      </c>
      <c r="X20" s="21">
        <v>484054699</v>
      </c>
      <c r="Y20" s="21">
        <v>-292967899</v>
      </c>
      <c r="Z20" s="6">
        <v>-60.52</v>
      </c>
      <c r="AA20" s="28">
        <v>983154020</v>
      </c>
    </row>
    <row r="21" spans="1:27" ht="12.75">
      <c r="A21" s="5" t="s">
        <v>47</v>
      </c>
      <c r="B21" s="3"/>
      <c r="C21" s="19">
        <v>542252632</v>
      </c>
      <c r="D21" s="19"/>
      <c r="E21" s="20">
        <v>327900872</v>
      </c>
      <c r="F21" s="21">
        <v>327900872</v>
      </c>
      <c r="G21" s="21">
        <v>44640344</v>
      </c>
      <c r="H21" s="21">
        <v>-30766428</v>
      </c>
      <c r="I21" s="21">
        <v>34803016</v>
      </c>
      <c r="J21" s="21">
        <v>48676932</v>
      </c>
      <c r="K21" s="21">
        <v>47801474</v>
      </c>
      <c r="L21" s="21">
        <v>31028577</v>
      </c>
      <c r="M21" s="21">
        <v>52828946</v>
      </c>
      <c r="N21" s="21">
        <v>131658997</v>
      </c>
      <c r="O21" s="21"/>
      <c r="P21" s="21"/>
      <c r="Q21" s="21"/>
      <c r="R21" s="21"/>
      <c r="S21" s="21"/>
      <c r="T21" s="21"/>
      <c r="U21" s="21"/>
      <c r="V21" s="21"/>
      <c r="W21" s="21">
        <v>180335929</v>
      </c>
      <c r="X21" s="21">
        <v>163950436</v>
      </c>
      <c r="Y21" s="21">
        <v>16385493</v>
      </c>
      <c r="Z21" s="6">
        <v>9.99</v>
      </c>
      <c r="AA21" s="28">
        <v>327900872</v>
      </c>
    </row>
    <row r="22" spans="1:27" ht="12.75">
      <c r="A22" s="5" t="s">
        <v>48</v>
      </c>
      <c r="B22" s="3"/>
      <c r="C22" s="22">
        <v>411622431</v>
      </c>
      <c r="D22" s="22"/>
      <c r="E22" s="23">
        <v>167214554</v>
      </c>
      <c r="F22" s="24">
        <v>167214554</v>
      </c>
      <c r="G22" s="24">
        <v>20595309</v>
      </c>
      <c r="H22" s="24">
        <v>-20204326</v>
      </c>
      <c r="I22" s="24">
        <v>15005949</v>
      </c>
      <c r="J22" s="24">
        <v>15396932</v>
      </c>
      <c r="K22" s="24">
        <v>28036041</v>
      </c>
      <c r="L22" s="24">
        <v>31231120</v>
      </c>
      <c r="M22" s="24">
        <v>43512060</v>
      </c>
      <c r="N22" s="24">
        <v>102779221</v>
      </c>
      <c r="O22" s="24"/>
      <c r="P22" s="24"/>
      <c r="Q22" s="24"/>
      <c r="R22" s="24"/>
      <c r="S22" s="24"/>
      <c r="T22" s="24"/>
      <c r="U22" s="24"/>
      <c r="V22" s="24"/>
      <c r="W22" s="24">
        <v>118176153</v>
      </c>
      <c r="X22" s="24">
        <v>83607277</v>
      </c>
      <c r="Y22" s="24">
        <v>34568876</v>
      </c>
      <c r="Z22" s="7">
        <v>41.35</v>
      </c>
      <c r="AA22" s="29">
        <v>167214554</v>
      </c>
    </row>
    <row r="23" spans="1:27" ht="12.75">
      <c r="A23" s="5" t="s">
        <v>49</v>
      </c>
      <c r="B23" s="3"/>
      <c r="C23" s="19">
        <v>14569457</v>
      </c>
      <c r="D23" s="19"/>
      <c r="E23" s="20">
        <v>12000000</v>
      </c>
      <c r="F23" s="21">
        <v>12000000</v>
      </c>
      <c r="G23" s="21"/>
      <c r="H23" s="21"/>
      <c r="I23" s="21"/>
      <c r="J23" s="21"/>
      <c r="K23" s="21">
        <v>2998890</v>
      </c>
      <c r="L23" s="21"/>
      <c r="M23" s="21"/>
      <c r="N23" s="21">
        <v>2998890</v>
      </c>
      <c r="O23" s="21"/>
      <c r="P23" s="21"/>
      <c r="Q23" s="21"/>
      <c r="R23" s="21"/>
      <c r="S23" s="21"/>
      <c r="T23" s="21"/>
      <c r="U23" s="21"/>
      <c r="V23" s="21"/>
      <c r="W23" s="21">
        <v>2998890</v>
      </c>
      <c r="X23" s="21">
        <v>6000000</v>
      </c>
      <c r="Y23" s="21">
        <v>-3001110</v>
      </c>
      <c r="Z23" s="6">
        <v>-50.02</v>
      </c>
      <c r="AA23" s="28">
        <v>12000000</v>
      </c>
    </row>
    <row r="24" spans="1:27" ht="12.75">
      <c r="A24" s="2" t="s">
        <v>50</v>
      </c>
      <c r="B24" s="8"/>
      <c r="C24" s="16">
        <v>26873137</v>
      </c>
      <c r="D24" s="16"/>
      <c r="E24" s="17">
        <v>111548000</v>
      </c>
      <c r="F24" s="18">
        <v>111548000</v>
      </c>
      <c r="G24" s="18"/>
      <c r="H24" s="18"/>
      <c r="I24" s="18"/>
      <c r="J24" s="18"/>
      <c r="K24" s="18"/>
      <c r="L24" s="18"/>
      <c r="M24" s="18">
        <v>225871</v>
      </c>
      <c r="N24" s="18">
        <v>225871</v>
      </c>
      <c r="O24" s="18"/>
      <c r="P24" s="18"/>
      <c r="Q24" s="18"/>
      <c r="R24" s="18"/>
      <c r="S24" s="18"/>
      <c r="T24" s="18"/>
      <c r="U24" s="18"/>
      <c r="V24" s="18"/>
      <c r="W24" s="18">
        <v>225871</v>
      </c>
      <c r="X24" s="18">
        <v>27138170</v>
      </c>
      <c r="Y24" s="18">
        <v>-26912299</v>
      </c>
      <c r="Z24" s="4">
        <v>-99.17</v>
      </c>
      <c r="AA24" s="30">
        <v>111548000</v>
      </c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3047155991</v>
      </c>
      <c r="D25" s="50">
        <f>+D5+D9+D15+D19+D24</f>
        <v>0</v>
      </c>
      <c r="E25" s="51">
        <f t="shared" si="4"/>
        <v>4023015060</v>
      </c>
      <c r="F25" s="52">
        <f t="shared" si="4"/>
        <v>4023015060</v>
      </c>
      <c r="G25" s="52">
        <f t="shared" si="4"/>
        <v>93494551</v>
      </c>
      <c r="H25" s="52">
        <f t="shared" si="4"/>
        <v>-65248596</v>
      </c>
      <c r="I25" s="52">
        <f t="shared" si="4"/>
        <v>107450265</v>
      </c>
      <c r="J25" s="52">
        <f t="shared" si="4"/>
        <v>135696220</v>
      </c>
      <c r="K25" s="52">
        <f t="shared" si="4"/>
        <v>275464495</v>
      </c>
      <c r="L25" s="52">
        <f t="shared" si="4"/>
        <v>233318295</v>
      </c>
      <c r="M25" s="52">
        <f t="shared" si="4"/>
        <v>248481549</v>
      </c>
      <c r="N25" s="52">
        <f t="shared" si="4"/>
        <v>757264339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892960559</v>
      </c>
      <c r="X25" s="52">
        <f t="shared" si="4"/>
        <v>1974848790</v>
      </c>
      <c r="Y25" s="52">
        <f t="shared" si="4"/>
        <v>-1081888231</v>
      </c>
      <c r="Z25" s="53">
        <f>+IF(X25&lt;&gt;0,+(Y25/X25)*100,0)</f>
        <v>-54.78334526057562</v>
      </c>
      <c r="AA25" s="54">
        <f>+AA5+AA9+AA15+AA19+AA24</f>
        <v>4023015060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2042358851</v>
      </c>
      <c r="D28" s="19"/>
      <c r="E28" s="20">
        <v>2161967060</v>
      </c>
      <c r="F28" s="21">
        <v>2161967060</v>
      </c>
      <c r="G28" s="21">
        <v>82073147</v>
      </c>
      <c r="H28" s="21">
        <v>-62391085</v>
      </c>
      <c r="I28" s="21">
        <v>67548859</v>
      </c>
      <c r="J28" s="21">
        <v>87230921</v>
      </c>
      <c r="K28" s="21">
        <v>193400877</v>
      </c>
      <c r="L28" s="21">
        <v>155783103</v>
      </c>
      <c r="M28" s="21">
        <v>189305118</v>
      </c>
      <c r="N28" s="21">
        <v>538489098</v>
      </c>
      <c r="O28" s="21"/>
      <c r="P28" s="21"/>
      <c r="Q28" s="21"/>
      <c r="R28" s="21"/>
      <c r="S28" s="21"/>
      <c r="T28" s="21"/>
      <c r="U28" s="21"/>
      <c r="V28" s="21"/>
      <c r="W28" s="21">
        <v>625720019</v>
      </c>
      <c r="X28" s="21">
        <v>1086021421</v>
      </c>
      <c r="Y28" s="21">
        <v>-460301402</v>
      </c>
      <c r="Z28" s="6">
        <v>-42.38</v>
      </c>
      <c r="AA28" s="19">
        <v>2161967060</v>
      </c>
    </row>
    <row r="29" spans="1:27" ht="12.75">
      <c r="A29" s="56" t="s">
        <v>55</v>
      </c>
      <c r="B29" s="3"/>
      <c r="C29" s="19">
        <v>61966778</v>
      </c>
      <c r="D29" s="19"/>
      <c r="E29" s="20">
        <v>32730000</v>
      </c>
      <c r="F29" s="21">
        <v>32730000</v>
      </c>
      <c r="G29" s="21"/>
      <c r="H29" s="21">
        <v>715635</v>
      </c>
      <c r="I29" s="21">
        <v>7994764</v>
      </c>
      <c r="J29" s="21">
        <v>8710399</v>
      </c>
      <c r="K29" s="21">
        <v>4309004</v>
      </c>
      <c r="L29" s="21">
        <v>1318767</v>
      </c>
      <c r="M29" s="21">
        <v>3043727</v>
      </c>
      <c r="N29" s="21">
        <v>8671498</v>
      </c>
      <c r="O29" s="21"/>
      <c r="P29" s="21"/>
      <c r="Q29" s="21"/>
      <c r="R29" s="21"/>
      <c r="S29" s="21"/>
      <c r="T29" s="21"/>
      <c r="U29" s="21"/>
      <c r="V29" s="21"/>
      <c r="W29" s="21">
        <v>17381897</v>
      </c>
      <c r="X29" s="21">
        <v>10000001</v>
      </c>
      <c r="Y29" s="21">
        <v>7381896</v>
      </c>
      <c r="Z29" s="6">
        <v>73.82</v>
      </c>
      <c r="AA29" s="28">
        <v>32730000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>
        <v>8000000</v>
      </c>
      <c r="F31" s="21">
        <v>8000000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>
        <v>8000000</v>
      </c>
    </row>
    <row r="32" spans="1:27" ht="12.75">
      <c r="A32" s="58" t="s">
        <v>58</v>
      </c>
      <c r="B32" s="3"/>
      <c r="C32" s="25">
        <f aca="true" t="shared" si="5" ref="C32:Y32">SUM(C28:C31)</f>
        <v>2104325629</v>
      </c>
      <c r="D32" s="25">
        <f>SUM(D28:D31)</f>
        <v>0</v>
      </c>
      <c r="E32" s="26">
        <f t="shared" si="5"/>
        <v>2202697060</v>
      </c>
      <c r="F32" s="27">
        <f t="shared" si="5"/>
        <v>2202697060</v>
      </c>
      <c r="G32" s="27">
        <f t="shared" si="5"/>
        <v>82073147</v>
      </c>
      <c r="H32" s="27">
        <f t="shared" si="5"/>
        <v>-61675450</v>
      </c>
      <c r="I32" s="27">
        <f t="shared" si="5"/>
        <v>75543623</v>
      </c>
      <c r="J32" s="27">
        <f t="shared" si="5"/>
        <v>95941320</v>
      </c>
      <c r="K32" s="27">
        <f t="shared" si="5"/>
        <v>197709881</v>
      </c>
      <c r="L32" s="27">
        <f t="shared" si="5"/>
        <v>157101870</v>
      </c>
      <c r="M32" s="27">
        <f t="shared" si="5"/>
        <v>192348845</v>
      </c>
      <c r="N32" s="27">
        <f t="shared" si="5"/>
        <v>547160596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643101916</v>
      </c>
      <c r="X32" s="27">
        <f t="shared" si="5"/>
        <v>1096021422</v>
      </c>
      <c r="Y32" s="27">
        <f t="shared" si="5"/>
        <v>-452919506</v>
      </c>
      <c r="Z32" s="13">
        <f>+IF(X32&lt;&gt;0,+(Y32/X32)*100,0)</f>
        <v>-41.32396474272562</v>
      </c>
      <c r="AA32" s="31">
        <f>SUM(AA28:AA31)</f>
        <v>2202697060</v>
      </c>
    </row>
    <row r="33" spans="1:27" ht="12.75">
      <c r="A33" s="59" t="s">
        <v>59</v>
      </c>
      <c r="B33" s="3" t="s">
        <v>60</v>
      </c>
      <c r="C33" s="19">
        <v>62097461</v>
      </c>
      <c r="D33" s="19"/>
      <c r="E33" s="20">
        <v>158000000</v>
      </c>
      <c r="F33" s="21">
        <v>158000000</v>
      </c>
      <c r="G33" s="21"/>
      <c r="H33" s="21">
        <v>2013526</v>
      </c>
      <c r="I33" s="21">
        <v>965515</v>
      </c>
      <c r="J33" s="21">
        <v>2979041</v>
      </c>
      <c r="K33" s="21">
        <v>13528158</v>
      </c>
      <c r="L33" s="21">
        <v>9997163</v>
      </c>
      <c r="M33" s="21">
        <v>12785947</v>
      </c>
      <c r="N33" s="21">
        <v>36311268</v>
      </c>
      <c r="O33" s="21"/>
      <c r="P33" s="21"/>
      <c r="Q33" s="21"/>
      <c r="R33" s="21"/>
      <c r="S33" s="21"/>
      <c r="T33" s="21"/>
      <c r="U33" s="21"/>
      <c r="V33" s="21"/>
      <c r="W33" s="21">
        <v>39290309</v>
      </c>
      <c r="X33" s="21">
        <v>75000000</v>
      </c>
      <c r="Y33" s="21">
        <v>-35709691</v>
      </c>
      <c r="Z33" s="6">
        <v>-47.61</v>
      </c>
      <c r="AA33" s="28">
        <v>158000000</v>
      </c>
    </row>
    <row r="34" spans="1:27" ht="12.75">
      <c r="A34" s="59" t="s">
        <v>61</v>
      </c>
      <c r="B34" s="3" t="s">
        <v>62</v>
      </c>
      <c r="C34" s="19">
        <v>700248492</v>
      </c>
      <c r="D34" s="19"/>
      <c r="E34" s="20">
        <v>1500000000</v>
      </c>
      <c r="F34" s="21">
        <v>1500000000</v>
      </c>
      <c r="G34" s="21">
        <v>11393628</v>
      </c>
      <c r="H34" s="21">
        <v>-5586672</v>
      </c>
      <c r="I34" s="21">
        <v>26047523</v>
      </c>
      <c r="J34" s="21">
        <v>31854479</v>
      </c>
      <c r="K34" s="21">
        <v>46383128</v>
      </c>
      <c r="L34" s="21">
        <v>58017330</v>
      </c>
      <c r="M34" s="21">
        <v>41959073</v>
      </c>
      <c r="N34" s="21">
        <v>146359531</v>
      </c>
      <c r="O34" s="21"/>
      <c r="P34" s="21"/>
      <c r="Q34" s="21"/>
      <c r="R34" s="21"/>
      <c r="S34" s="21"/>
      <c r="T34" s="21"/>
      <c r="U34" s="21"/>
      <c r="V34" s="21"/>
      <c r="W34" s="21">
        <v>178214010</v>
      </c>
      <c r="X34" s="21">
        <v>743841155</v>
      </c>
      <c r="Y34" s="21">
        <v>-565627145</v>
      </c>
      <c r="Z34" s="6">
        <v>-76.04</v>
      </c>
      <c r="AA34" s="28">
        <v>1500000000</v>
      </c>
    </row>
    <row r="35" spans="1:27" ht="12.75">
      <c r="A35" s="59" t="s">
        <v>63</v>
      </c>
      <c r="B35" s="3"/>
      <c r="C35" s="19">
        <v>180484413</v>
      </c>
      <c r="D35" s="19"/>
      <c r="E35" s="20">
        <v>162318000</v>
      </c>
      <c r="F35" s="21">
        <v>162318000</v>
      </c>
      <c r="G35" s="21">
        <v>27776</v>
      </c>
      <c r="H35" s="21"/>
      <c r="I35" s="21">
        <v>4893604</v>
      </c>
      <c r="J35" s="21">
        <v>4921380</v>
      </c>
      <c r="K35" s="21">
        <v>17843329</v>
      </c>
      <c r="L35" s="21">
        <v>8201933</v>
      </c>
      <c r="M35" s="21">
        <v>1387684</v>
      </c>
      <c r="N35" s="21">
        <v>27432946</v>
      </c>
      <c r="O35" s="21"/>
      <c r="P35" s="21"/>
      <c r="Q35" s="21"/>
      <c r="R35" s="21"/>
      <c r="S35" s="21"/>
      <c r="T35" s="21"/>
      <c r="U35" s="21"/>
      <c r="V35" s="21"/>
      <c r="W35" s="21">
        <v>32354326</v>
      </c>
      <c r="X35" s="21">
        <v>70107237</v>
      </c>
      <c r="Y35" s="21">
        <v>-37752911</v>
      </c>
      <c r="Z35" s="6">
        <v>-53.85</v>
      </c>
      <c r="AA35" s="28">
        <v>162318000</v>
      </c>
    </row>
    <row r="36" spans="1:27" ht="12.75">
      <c r="A36" s="60" t="s">
        <v>64</v>
      </c>
      <c r="B36" s="10"/>
      <c r="C36" s="61">
        <f aca="true" t="shared" si="6" ref="C36:Y36">SUM(C32:C35)</f>
        <v>3047155995</v>
      </c>
      <c r="D36" s="61">
        <f>SUM(D32:D35)</f>
        <v>0</v>
      </c>
      <c r="E36" s="62">
        <f t="shared" si="6"/>
        <v>4023015060</v>
      </c>
      <c r="F36" s="63">
        <f t="shared" si="6"/>
        <v>4023015060</v>
      </c>
      <c r="G36" s="63">
        <f t="shared" si="6"/>
        <v>93494551</v>
      </c>
      <c r="H36" s="63">
        <f t="shared" si="6"/>
        <v>-65248596</v>
      </c>
      <c r="I36" s="63">
        <f t="shared" si="6"/>
        <v>107450265</v>
      </c>
      <c r="J36" s="63">
        <f t="shared" si="6"/>
        <v>135696220</v>
      </c>
      <c r="K36" s="63">
        <f t="shared" si="6"/>
        <v>275464496</v>
      </c>
      <c r="L36" s="63">
        <f t="shared" si="6"/>
        <v>233318296</v>
      </c>
      <c r="M36" s="63">
        <f t="shared" si="6"/>
        <v>248481549</v>
      </c>
      <c r="N36" s="63">
        <f t="shared" si="6"/>
        <v>757264341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892960561</v>
      </c>
      <c r="X36" s="63">
        <f t="shared" si="6"/>
        <v>1984969814</v>
      </c>
      <c r="Y36" s="63">
        <f t="shared" si="6"/>
        <v>-1092009253</v>
      </c>
      <c r="Z36" s="64">
        <f>+IF(X36&lt;&gt;0,+(Y36/X36)*100,0)</f>
        <v>-55.01389720377884</v>
      </c>
      <c r="AA36" s="65">
        <f>SUM(AA32:AA35)</f>
        <v>4023015060</v>
      </c>
    </row>
    <row r="37" spans="1:27" ht="12.75">
      <c r="A37" s="14" t="s">
        <v>77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78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79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80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9126986</v>
      </c>
      <c r="D5" s="16">
        <f>SUM(D6:D8)</f>
        <v>0</v>
      </c>
      <c r="E5" s="17">
        <f t="shared" si="0"/>
        <v>43000000</v>
      </c>
      <c r="F5" s="18">
        <f t="shared" si="0"/>
        <v>43000000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1549912</v>
      </c>
      <c r="L5" s="18">
        <f t="shared" si="0"/>
        <v>0</v>
      </c>
      <c r="M5" s="18">
        <f t="shared" si="0"/>
        <v>0</v>
      </c>
      <c r="N5" s="18">
        <f t="shared" si="0"/>
        <v>1549912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1549912</v>
      </c>
      <c r="X5" s="18">
        <f t="shared" si="0"/>
        <v>0</v>
      </c>
      <c r="Y5" s="18">
        <f t="shared" si="0"/>
        <v>1549912</v>
      </c>
      <c r="Z5" s="4">
        <f>+IF(X5&lt;&gt;0,+(Y5/X5)*100,0)</f>
        <v>0</v>
      </c>
      <c r="AA5" s="16">
        <f>SUM(AA6:AA8)</f>
        <v>43000000</v>
      </c>
    </row>
    <row r="6" spans="1:27" ht="12.75">
      <c r="A6" s="5" t="s">
        <v>32</v>
      </c>
      <c r="B6" s="3"/>
      <c r="C6" s="19">
        <v>1434692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7692294</v>
      </c>
      <c r="D7" s="22"/>
      <c r="E7" s="23">
        <v>43000000</v>
      </c>
      <c r="F7" s="24">
        <v>43000000</v>
      </c>
      <c r="G7" s="24"/>
      <c r="H7" s="24"/>
      <c r="I7" s="24"/>
      <c r="J7" s="24"/>
      <c r="K7" s="24">
        <v>29970</v>
      </c>
      <c r="L7" s="24"/>
      <c r="M7" s="24"/>
      <c r="N7" s="24">
        <v>29970</v>
      </c>
      <c r="O7" s="24"/>
      <c r="P7" s="24"/>
      <c r="Q7" s="24"/>
      <c r="R7" s="24"/>
      <c r="S7" s="24"/>
      <c r="T7" s="24"/>
      <c r="U7" s="24"/>
      <c r="V7" s="24"/>
      <c r="W7" s="24">
        <v>29970</v>
      </c>
      <c r="X7" s="24"/>
      <c r="Y7" s="24">
        <v>29970</v>
      </c>
      <c r="Z7" s="7"/>
      <c r="AA7" s="29">
        <v>43000000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>
        <v>1519942</v>
      </c>
      <c r="L8" s="21"/>
      <c r="M8" s="21"/>
      <c r="N8" s="21">
        <v>1519942</v>
      </c>
      <c r="O8" s="21"/>
      <c r="P8" s="21"/>
      <c r="Q8" s="21"/>
      <c r="R8" s="21"/>
      <c r="S8" s="21"/>
      <c r="T8" s="21"/>
      <c r="U8" s="21"/>
      <c r="V8" s="21"/>
      <c r="W8" s="21">
        <v>1519942</v>
      </c>
      <c r="X8" s="21"/>
      <c r="Y8" s="21">
        <v>1519942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220164646</v>
      </c>
      <c r="D15" s="16">
        <f>SUM(D16:D18)</f>
        <v>0</v>
      </c>
      <c r="E15" s="17">
        <f t="shared" si="2"/>
        <v>244612500</v>
      </c>
      <c r="F15" s="18">
        <f t="shared" si="2"/>
        <v>244612500</v>
      </c>
      <c r="G15" s="18">
        <f t="shared" si="2"/>
        <v>0</v>
      </c>
      <c r="H15" s="18">
        <f t="shared" si="2"/>
        <v>16866697</v>
      </c>
      <c r="I15" s="18">
        <f t="shared" si="2"/>
        <v>12506597</v>
      </c>
      <c r="J15" s="18">
        <f t="shared" si="2"/>
        <v>29373294</v>
      </c>
      <c r="K15" s="18">
        <f t="shared" si="2"/>
        <v>14299286</v>
      </c>
      <c r="L15" s="18">
        <f t="shared" si="2"/>
        <v>12500616</v>
      </c>
      <c r="M15" s="18">
        <f t="shared" si="2"/>
        <v>18174016</v>
      </c>
      <c r="N15" s="18">
        <f t="shared" si="2"/>
        <v>44973918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74347212</v>
      </c>
      <c r="X15" s="18">
        <f t="shared" si="2"/>
        <v>14821998</v>
      </c>
      <c r="Y15" s="18">
        <f t="shared" si="2"/>
        <v>59525214</v>
      </c>
      <c r="Z15" s="4">
        <f>+IF(X15&lt;&gt;0,+(Y15/X15)*100,0)</f>
        <v>401.6004724869076</v>
      </c>
      <c r="AA15" s="30">
        <f>SUM(AA16:AA18)</f>
        <v>244612500</v>
      </c>
    </row>
    <row r="16" spans="1:27" ht="12.75">
      <c r="A16" s="5" t="s">
        <v>42</v>
      </c>
      <c r="B16" s="3"/>
      <c r="C16" s="19">
        <v>220164646</v>
      </c>
      <c r="D16" s="19"/>
      <c r="E16" s="20">
        <v>244612500</v>
      </c>
      <c r="F16" s="21">
        <v>244612500</v>
      </c>
      <c r="G16" s="21"/>
      <c r="H16" s="21">
        <v>16866697</v>
      </c>
      <c r="I16" s="21">
        <v>12506597</v>
      </c>
      <c r="J16" s="21">
        <v>29373294</v>
      </c>
      <c r="K16" s="21">
        <v>14299286</v>
      </c>
      <c r="L16" s="21">
        <v>12500616</v>
      </c>
      <c r="M16" s="21">
        <v>18174016</v>
      </c>
      <c r="N16" s="21">
        <v>44973918</v>
      </c>
      <c r="O16" s="21"/>
      <c r="P16" s="21"/>
      <c r="Q16" s="21"/>
      <c r="R16" s="21"/>
      <c r="S16" s="21"/>
      <c r="T16" s="21"/>
      <c r="U16" s="21"/>
      <c r="V16" s="21"/>
      <c r="W16" s="21">
        <v>74347212</v>
      </c>
      <c r="X16" s="21">
        <v>14821998</v>
      </c>
      <c r="Y16" s="21">
        <v>59525214</v>
      </c>
      <c r="Z16" s="6">
        <v>401.6</v>
      </c>
      <c r="AA16" s="28">
        <v>244612500</v>
      </c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229291632</v>
      </c>
      <c r="D25" s="50">
        <f>+D5+D9+D15+D19+D24</f>
        <v>0</v>
      </c>
      <c r="E25" s="51">
        <f t="shared" si="4"/>
        <v>287612500</v>
      </c>
      <c r="F25" s="52">
        <f t="shared" si="4"/>
        <v>287612500</v>
      </c>
      <c r="G25" s="52">
        <f t="shared" si="4"/>
        <v>0</v>
      </c>
      <c r="H25" s="52">
        <f t="shared" si="4"/>
        <v>16866697</v>
      </c>
      <c r="I25" s="52">
        <f t="shared" si="4"/>
        <v>12506597</v>
      </c>
      <c r="J25" s="52">
        <f t="shared" si="4"/>
        <v>29373294</v>
      </c>
      <c r="K25" s="52">
        <f t="shared" si="4"/>
        <v>15849198</v>
      </c>
      <c r="L25" s="52">
        <f t="shared" si="4"/>
        <v>12500616</v>
      </c>
      <c r="M25" s="52">
        <f t="shared" si="4"/>
        <v>18174016</v>
      </c>
      <c r="N25" s="52">
        <f t="shared" si="4"/>
        <v>46523830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75897124</v>
      </c>
      <c r="X25" s="52">
        <f t="shared" si="4"/>
        <v>14821998</v>
      </c>
      <c r="Y25" s="52">
        <f t="shared" si="4"/>
        <v>61075126</v>
      </c>
      <c r="Z25" s="53">
        <f>+IF(X25&lt;&gt;0,+(Y25/X25)*100,0)</f>
        <v>412.05730833319507</v>
      </c>
      <c r="AA25" s="54">
        <f>+AA5+AA9+AA15+AA19+AA24</f>
        <v>287612500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187459535</v>
      </c>
      <c r="D28" s="19"/>
      <c r="E28" s="20">
        <v>214968500</v>
      </c>
      <c r="F28" s="21">
        <v>214968500</v>
      </c>
      <c r="G28" s="21"/>
      <c r="H28" s="21">
        <v>16866697</v>
      </c>
      <c r="I28" s="21">
        <v>11811448</v>
      </c>
      <c r="J28" s="21">
        <v>28678145</v>
      </c>
      <c r="K28" s="21">
        <v>10066232</v>
      </c>
      <c r="L28" s="21">
        <v>10833247</v>
      </c>
      <c r="M28" s="21">
        <v>18174016</v>
      </c>
      <c r="N28" s="21">
        <v>39073495</v>
      </c>
      <c r="O28" s="21"/>
      <c r="P28" s="21"/>
      <c r="Q28" s="21"/>
      <c r="R28" s="21"/>
      <c r="S28" s="21"/>
      <c r="T28" s="21"/>
      <c r="U28" s="21"/>
      <c r="V28" s="21"/>
      <c r="W28" s="21">
        <v>67751640</v>
      </c>
      <c r="X28" s="21"/>
      <c r="Y28" s="21">
        <v>67751640</v>
      </c>
      <c r="Z28" s="6"/>
      <c r="AA28" s="19">
        <v>214968500</v>
      </c>
    </row>
    <row r="29" spans="1:27" ht="12.75">
      <c r="A29" s="56" t="s">
        <v>55</v>
      </c>
      <c r="B29" s="3"/>
      <c r="C29" s="19">
        <v>21771280</v>
      </c>
      <c r="D29" s="19"/>
      <c r="E29" s="20">
        <v>29644000</v>
      </c>
      <c r="F29" s="21">
        <v>29644000</v>
      </c>
      <c r="G29" s="21"/>
      <c r="H29" s="21"/>
      <c r="I29" s="21">
        <v>695149</v>
      </c>
      <c r="J29" s="21">
        <v>695149</v>
      </c>
      <c r="K29" s="21">
        <v>4233054</v>
      </c>
      <c r="L29" s="21">
        <v>1667368</v>
      </c>
      <c r="M29" s="21"/>
      <c r="N29" s="21">
        <v>5900422</v>
      </c>
      <c r="O29" s="21"/>
      <c r="P29" s="21"/>
      <c r="Q29" s="21"/>
      <c r="R29" s="21"/>
      <c r="S29" s="21"/>
      <c r="T29" s="21"/>
      <c r="U29" s="21"/>
      <c r="V29" s="21"/>
      <c r="W29" s="21">
        <v>6595571</v>
      </c>
      <c r="X29" s="21">
        <v>14821998</v>
      </c>
      <c r="Y29" s="21">
        <v>-8226427</v>
      </c>
      <c r="Z29" s="6">
        <v>-55.5</v>
      </c>
      <c r="AA29" s="28">
        <v>29644000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>
        <v>513000</v>
      </c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209743815</v>
      </c>
      <c r="D32" s="25">
        <f>SUM(D28:D31)</f>
        <v>0</v>
      </c>
      <c r="E32" s="26">
        <f t="shared" si="5"/>
        <v>244612500</v>
      </c>
      <c r="F32" s="27">
        <f t="shared" si="5"/>
        <v>244612500</v>
      </c>
      <c r="G32" s="27">
        <f t="shared" si="5"/>
        <v>0</v>
      </c>
      <c r="H32" s="27">
        <f t="shared" si="5"/>
        <v>16866697</v>
      </c>
      <c r="I32" s="27">
        <f t="shared" si="5"/>
        <v>12506597</v>
      </c>
      <c r="J32" s="27">
        <f t="shared" si="5"/>
        <v>29373294</v>
      </c>
      <c r="K32" s="27">
        <f t="shared" si="5"/>
        <v>14299286</v>
      </c>
      <c r="L32" s="27">
        <f t="shared" si="5"/>
        <v>12500615</v>
      </c>
      <c r="M32" s="27">
        <f t="shared" si="5"/>
        <v>18174016</v>
      </c>
      <c r="N32" s="27">
        <f t="shared" si="5"/>
        <v>44973917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74347211</v>
      </c>
      <c r="X32" s="27">
        <f t="shared" si="5"/>
        <v>14821998</v>
      </c>
      <c r="Y32" s="27">
        <f t="shared" si="5"/>
        <v>59525213</v>
      </c>
      <c r="Z32" s="13">
        <f>+IF(X32&lt;&gt;0,+(Y32/X32)*100,0)</f>
        <v>401.6004657401789</v>
      </c>
      <c r="AA32" s="31">
        <f>SUM(AA28:AA31)</f>
        <v>244612500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19547815</v>
      </c>
      <c r="D35" s="19"/>
      <c r="E35" s="20">
        <v>43000000</v>
      </c>
      <c r="F35" s="21">
        <v>43000000</v>
      </c>
      <c r="G35" s="21"/>
      <c r="H35" s="21"/>
      <c r="I35" s="21"/>
      <c r="J35" s="21"/>
      <c r="K35" s="21">
        <v>1549912</v>
      </c>
      <c r="L35" s="21"/>
      <c r="M35" s="21"/>
      <c r="N35" s="21">
        <v>1549912</v>
      </c>
      <c r="O35" s="21"/>
      <c r="P35" s="21"/>
      <c r="Q35" s="21"/>
      <c r="R35" s="21"/>
      <c r="S35" s="21"/>
      <c r="T35" s="21"/>
      <c r="U35" s="21"/>
      <c r="V35" s="21"/>
      <c r="W35" s="21">
        <v>1549912</v>
      </c>
      <c r="X35" s="21"/>
      <c r="Y35" s="21">
        <v>1549912</v>
      </c>
      <c r="Z35" s="6"/>
      <c r="AA35" s="28">
        <v>43000000</v>
      </c>
    </row>
    <row r="36" spans="1:27" ht="12.75">
      <c r="A36" s="60" t="s">
        <v>64</v>
      </c>
      <c r="B36" s="10"/>
      <c r="C36" s="61">
        <f aca="true" t="shared" si="6" ref="C36:Y36">SUM(C32:C35)</f>
        <v>229291630</v>
      </c>
      <c r="D36" s="61">
        <f>SUM(D32:D35)</f>
        <v>0</v>
      </c>
      <c r="E36" s="62">
        <f t="shared" si="6"/>
        <v>287612500</v>
      </c>
      <c r="F36" s="63">
        <f t="shared" si="6"/>
        <v>287612500</v>
      </c>
      <c r="G36" s="63">
        <f t="shared" si="6"/>
        <v>0</v>
      </c>
      <c r="H36" s="63">
        <f t="shared" si="6"/>
        <v>16866697</v>
      </c>
      <c r="I36" s="63">
        <f t="shared" si="6"/>
        <v>12506597</v>
      </c>
      <c r="J36" s="63">
        <f t="shared" si="6"/>
        <v>29373294</v>
      </c>
      <c r="K36" s="63">
        <f t="shared" si="6"/>
        <v>15849198</v>
      </c>
      <c r="L36" s="63">
        <f t="shared" si="6"/>
        <v>12500615</v>
      </c>
      <c r="M36" s="63">
        <f t="shared" si="6"/>
        <v>18174016</v>
      </c>
      <c r="N36" s="63">
        <f t="shared" si="6"/>
        <v>46523829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75897123</v>
      </c>
      <c r="X36" s="63">
        <f t="shared" si="6"/>
        <v>14821998</v>
      </c>
      <c r="Y36" s="63">
        <f t="shared" si="6"/>
        <v>61075125</v>
      </c>
      <c r="Z36" s="64">
        <f>+IF(X36&lt;&gt;0,+(Y36/X36)*100,0)</f>
        <v>412.0573015864663</v>
      </c>
      <c r="AA36" s="65">
        <f>SUM(AA32:AA35)</f>
        <v>287612500</v>
      </c>
    </row>
    <row r="37" spans="1:27" ht="12.75">
      <c r="A37" s="14" t="s">
        <v>77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78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79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80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14692040</v>
      </c>
      <c r="D5" s="16">
        <f>SUM(D6:D8)</f>
        <v>0</v>
      </c>
      <c r="E5" s="17">
        <f t="shared" si="0"/>
        <v>5729000</v>
      </c>
      <c r="F5" s="18">
        <f t="shared" si="0"/>
        <v>5729000</v>
      </c>
      <c r="G5" s="18">
        <f t="shared" si="0"/>
        <v>17810</v>
      </c>
      <c r="H5" s="18">
        <f t="shared" si="0"/>
        <v>38276</v>
      </c>
      <c r="I5" s="18">
        <f t="shared" si="0"/>
        <v>69750</v>
      </c>
      <c r="J5" s="18">
        <f t="shared" si="0"/>
        <v>125836</v>
      </c>
      <c r="K5" s="18">
        <f t="shared" si="0"/>
        <v>6660</v>
      </c>
      <c r="L5" s="18">
        <f t="shared" si="0"/>
        <v>1865</v>
      </c>
      <c r="M5" s="18">
        <f t="shared" si="0"/>
        <v>114999</v>
      </c>
      <c r="N5" s="18">
        <f t="shared" si="0"/>
        <v>123524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249360</v>
      </c>
      <c r="X5" s="18">
        <f t="shared" si="0"/>
        <v>1748000</v>
      </c>
      <c r="Y5" s="18">
        <f t="shared" si="0"/>
        <v>-1498640</v>
      </c>
      <c r="Z5" s="4">
        <f>+IF(X5&lt;&gt;0,+(Y5/X5)*100,0)</f>
        <v>-85.7345537757437</v>
      </c>
      <c r="AA5" s="16">
        <f>SUM(AA6:AA8)</f>
        <v>5729000</v>
      </c>
    </row>
    <row r="6" spans="1:27" ht="12.75">
      <c r="A6" s="5" t="s">
        <v>32</v>
      </c>
      <c r="B6" s="3"/>
      <c r="C6" s="19">
        <v>444644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23482</v>
      </c>
      <c r="D7" s="22"/>
      <c r="E7" s="23">
        <v>5729000</v>
      </c>
      <c r="F7" s="24">
        <v>5729000</v>
      </c>
      <c r="G7" s="24"/>
      <c r="H7" s="24"/>
      <c r="I7" s="24">
        <v>3564</v>
      </c>
      <c r="J7" s="24">
        <v>3564</v>
      </c>
      <c r="K7" s="24">
        <v>3217</v>
      </c>
      <c r="L7" s="24">
        <v>1865</v>
      </c>
      <c r="M7" s="24">
        <v>90424</v>
      </c>
      <c r="N7" s="24">
        <v>95506</v>
      </c>
      <c r="O7" s="24"/>
      <c r="P7" s="24"/>
      <c r="Q7" s="24"/>
      <c r="R7" s="24"/>
      <c r="S7" s="24"/>
      <c r="T7" s="24"/>
      <c r="U7" s="24"/>
      <c r="V7" s="24"/>
      <c r="W7" s="24">
        <v>99070</v>
      </c>
      <c r="X7" s="24">
        <v>1748000</v>
      </c>
      <c r="Y7" s="24">
        <v>-1648930</v>
      </c>
      <c r="Z7" s="7">
        <v>-94.33</v>
      </c>
      <c r="AA7" s="29">
        <v>5729000</v>
      </c>
    </row>
    <row r="8" spans="1:27" ht="12.75">
      <c r="A8" s="5" t="s">
        <v>34</v>
      </c>
      <c r="B8" s="3"/>
      <c r="C8" s="19">
        <v>14223914</v>
      </c>
      <c r="D8" s="19"/>
      <c r="E8" s="20"/>
      <c r="F8" s="21"/>
      <c r="G8" s="21">
        <v>17810</v>
      </c>
      <c r="H8" s="21">
        <v>38276</v>
      </c>
      <c r="I8" s="21">
        <v>66186</v>
      </c>
      <c r="J8" s="21">
        <v>122272</v>
      </c>
      <c r="K8" s="21">
        <v>3443</v>
      </c>
      <c r="L8" s="21"/>
      <c r="M8" s="21">
        <v>24575</v>
      </c>
      <c r="N8" s="21">
        <v>28018</v>
      </c>
      <c r="O8" s="21"/>
      <c r="P8" s="21"/>
      <c r="Q8" s="21"/>
      <c r="R8" s="21"/>
      <c r="S8" s="21"/>
      <c r="T8" s="21"/>
      <c r="U8" s="21"/>
      <c r="V8" s="21"/>
      <c r="W8" s="21">
        <v>150290</v>
      </c>
      <c r="X8" s="21"/>
      <c r="Y8" s="21">
        <v>150290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12145455</v>
      </c>
      <c r="D9" s="16">
        <f>SUM(D10:D14)</f>
        <v>0</v>
      </c>
      <c r="E9" s="17">
        <f t="shared" si="1"/>
        <v>10377480</v>
      </c>
      <c r="F9" s="18">
        <f t="shared" si="1"/>
        <v>10377480</v>
      </c>
      <c r="G9" s="18">
        <f t="shared" si="1"/>
        <v>0</v>
      </c>
      <c r="H9" s="18">
        <f t="shared" si="1"/>
        <v>15991</v>
      </c>
      <c r="I9" s="18">
        <f t="shared" si="1"/>
        <v>0</v>
      </c>
      <c r="J9" s="18">
        <f t="shared" si="1"/>
        <v>15991</v>
      </c>
      <c r="K9" s="18">
        <f t="shared" si="1"/>
        <v>570169</v>
      </c>
      <c r="L9" s="18">
        <f t="shared" si="1"/>
        <v>293716</v>
      </c>
      <c r="M9" s="18">
        <f t="shared" si="1"/>
        <v>91488</v>
      </c>
      <c r="N9" s="18">
        <f t="shared" si="1"/>
        <v>955373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971364</v>
      </c>
      <c r="X9" s="18">
        <f t="shared" si="1"/>
        <v>3055000</v>
      </c>
      <c r="Y9" s="18">
        <f t="shared" si="1"/>
        <v>-2083636</v>
      </c>
      <c r="Z9" s="4">
        <f>+IF(X9&lt;&gt;0,+(Y9/X9)*100,0)</f>
        <v>-68.20412438625205</v>
      </c>
      <c r="AA9" s="30">
        <f>SUM(AA10:AA14)</f>
        <v>10377480</v>
      </c>
    </row>
    <row r="10" spans="1:27" ht="12.75">
      <c r="A10" s="5" t="s">
        <v>36</v>
      </c>
      <c r="B10" s="3"/>
      <c r="C10" s="19">
        <v>1550205</v>
      </c>
      <c r="D10" s="19"/>
      <c r="E10" s="20">
        <v>4300000</v>
      </c>
      <c r="F10" s="21">
        <v>4300000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550000</v>
      </c>
      <c r="Y10" s="21">
        <v>-550000</v>
      </c>
      <c r="Z10" s="6">
        <v>-100</v>
      </c>
      <c r="AA10" s="28">
        <v>4300000</v>
      </c>
    </row>
    <row r="11" spans="1:27" ht="12.75">
      <c r="A11" s="5" t="s">
        <v>37</v>
      </c>
      <c r="B11" s="3"/>
      <c r="C11" s="19">
        <v>5941087</v>
      </c>
      <c r="D11" s="19"/>
      <c r="E11" s="20">
        <v>3370000</v>
      </c>
      <c r="F11" s="21">
        <v>3370000</v>
      </c>
      <c r="G11" s="21"/>
      <c r="H11" s="21">
        <v>15991</v>
      </c>
      <c r="I11" s="21"/>
      <c r="J11" s="21">
        <v>15991</v>
      </c>
      <c r="K11" s="21">
        <v>570169</v>
      </c>
      <c r="L11" s="21"/>
      <c r="M11" s="21">
        <v>48594</v>
      </c>
      <c r="N11" s="21">
        <v>618763</v>
      </c>
      <c r="O11" s="21"/>
      <c r="P11" s="21"/>
      <c r="Q11" s="21"/>
      <c r="R11" s="21"/>
      <c r="S11" s="21"/>
      <c r="T11" s="21"/>
      <c r="U11" s="21"/>
      <c r="V11" s="21"/>
      <c r="W11" s="21">
        <v>634754</v>
      </c>
      <c r="X11" s="21">
        <v>2455000</v>
      </c>
      <c r="Y11" s="21">
        <v>-1820246</v>
      </c>
      <c r="Z11" s="6">
        <v>-74.14</v>
      </c>
      <c r="AA11" s="28">
        <v>3370000</v>
      </c>
    </row>
    <row r="12" spans="1:27" ht="12.75">
      <c r="A12" s="5" t="s">
        <v>38</v>
      </c>
      <c r="B12" s="3"/>
      <c r="C12" s="19">
        <v>4654163</v>
      </c>
      <c r="D12" s="19"/>
      <c r="E12" s="20">
        <v>2707480</v>
      </c>
      <c r="F12" s="21">
        <v>2707480</v>
      </c>
      <c r="G12" s="21"/>
      <c r="H12" s="21"/>
      <c r="I12" s="21"/>
      <c r="J12" s="21"/>
      <c r="K12" s="21"/>
      <c r="L12" s="21">
        <v>293716</v>
      </c>
      <c r="M12" s="21">
        <v>42894</v>
      </c>
      <c r="N12" s="21">
        <v>336610</v>
      </c>
      <c r="O12" s="21"/>
      <c r="P12" s="21"/>
      <c r="Q12" s="21"/>
      <c r="R12" s="21"/>
      <c r="S12" s="21"/>
      <c r="T12" s="21"/>
      <c r="U12" s="21"/>
      <c r="V12" s="21"/>
      <c r="W12" s="21">
        <v>336610</v>
      </c>
      <c r="X12" s="21">
        <v>50000</v>
      </c>
      <c r="Y12" s="21">
        <v>286610</v>
      </c>
      <c r="Z12" s="6">
        <v>573.22</v>
      </c>
      <c r="AA12" s="28">
        <v>2707480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25490956</v>
      </c>
      <c r="D15" s="16">
        <f>SUM(D16:D18)</f>
        <v>0</v>
      </c>
      <c r="E15" s="17">
        <f t="shared" si="2"/>
        <v>20465520</v>
      </c>
      <c r="F15" s="18">
        <f t="shared" si="2"/>
        <v>20465520</v>
      </c>
      <c r="G15" s="18">
        <f t="shared" si="2"/>
        <v>0</v>
      </c>
      <c r="H15" s="18">
        <f t="shared" si="2"/>
        <v>4233941</v>
      </c>
      <c r="I15" s="18">
        <f t="shared" si="2"/>
        <v>0</v>
      </c>
      <c r="J15" s="18">
        <f t="shared" si="2"/>
        <v>4233941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4233941</v>
      </c>
      <c r="X15" s="18">
        <f t="shared" si="2"/>
        <v>12010000</v>
      </c>
      <c r="Y15" s="18">
        <f t="shared" si="2"/>
        <v>-7776059</v>
      </c>
      <c r="Z15" s="4">
        <f>+IF(X15&lt;&gt;0,+(Y15/X15)*100,0)</f>
        <v>-64.74653621981682</v>
      </c>
      <c r="AA15" s="30">
        <f>SUM(AA16:AA18)</f>
        <v>20465520</v>
      </c>
    </row>
    <row r="16" spans="1:27" ht="12.75">
      <c r="A16" s="5" t="s">
        <v>42</v>
      </c>
      <c r="B16" s="3"/>
      <c r="C16" s="19">
        <v>208132</v>
      </c>
      <c r="D16" s="19"/>
      <c r="E16" s="20">
        <v>20000</v>
      </c>
      <c r="F16" s="21">
        <v>20000</v>
      </c>
      <c r="G16" s="21"/>
      <c r="H16" s="21">
        <v>8998</v>
      </c>
      <c r="I16" s="21"/>
      <c r="J16" s="21">
        <v>8998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8998</v>
      </c>
      <c r="X16" s="21">
        <v>10000</v>
      </c>
      <c r="Y16" s="21">
        <v>-1002</v>
      </c>
      <c r="Z16" s="6">
        <v>-10.02</v>
      </c>
      <c r="AA16" s="28">
        <v>20000</v>
      </c>
    </row>
    <row r="17" spans="1:27" ht="12.75">
      <c r="A17" s="5" t="s">
        <v>43</v>
      </c>
      <c r="B17" s="3"/>
      <c r="C17" s="19">
        <v>25282824</v>
      </c>
      <c r="D17" s="19"/>
      <c r="E17" s="20">
        <v>20445520</v>
      </c>
      <c r="F17" s="21">
        <v>20445520</v>
      </c>
      <c r="G17" s="21"/>
      <c r="H17" s="21">
        <v>4224943</v>
      </c>
      <c r="I17" s="21"/>
      <c r="J17" s="21">
        <v>4224943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4224943</v>
      </c>
      <c r="X17" s="21">
        <v>12000000</v>
      </c>
      <c r="Y17" s="21">
        <v>-7775057</v>
      </c>
      <c r="Z17" s="6">
        <v>-64.79</v>
      </c>
      <c r="AA17" s="28">
        <v>20445520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49318451</v>
      </c>
      <c r="D19" s="16">
        <f>SUM(D20:D23)</f>
        <v>0</v>
      </c>
      <c r="E19" s="17">
        <f t="shared" si="3"/>
        <v>73590000</v>
      </c>
      <c r="F19" s="18">
        <f t="shared" si="3"/>
        <v>73590000</v>
      </c>
      <c r="G19" s="18">
        <f t="shared" si="3"/>
        <v>19563</v>
      </c>
      <c r="H19" s="18">
        <f t="shared" si="3"/>
        <v>358815</v>
      </c>
      <c r="I19" s="18">
        <f t="shared" si="3"/>
        <v>6041425</v>
      </c>
      <c r="J19" s="18">
        <f t="shared" si="3"/>
        <v>6419803</v>
      </c>
      <c r="K19" s="18">
        <f t="shared" si="3"/>
        <v>4623136</v>
      </c>
      <c r="L19" s="18">
        <f t="shared" si="3"/>
        <v>4290836</v>
      </c>
      <c r="M19" s="18">
        <f t="shared" si="3"/>
        <v>7959860</v>
      </c>
      <c r="N19" s="18">
        <f t="shared" si="3"/>
        <v>16873832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23293635</v>
      </c>
      <c r="X19" s="18">
        <f t="shared" si="3"/>
        <v>21577000</v>
      </c>
      <c r="Y19" s="18">
        <f t="shared" si="3"/>
        <v>1716635</v>
      </c>
      <c r="Z19" s="4">
        <f>+IF(X19&lt;&gt;0,+(Y19/X19)*100,0)</f>
        <v>7.955855772350187</v>
      </c>
      <c r="AA19" s="30">
        <f>SUM(AA20:AA23)</f>
        <v>73590000</v>
      </c>
    </row>
    <row r="20" spans="1:27" ht="12.75">
      <c r="A20" s="5" t="s">
        <v>46</v>
      </c>
      <c r="B20" s="3"/>
      <c r="C20" s="19">
        <v>11830032</v>
      </c>
      <c r="D20" s="19"/>
      <c r="E20" s="20">
        <v>18090000</v>
      </c>
      <c r="F20" s="21">
        <v>18090000</v>
      </c>
      <c r="G20" s="21">
        <v>4013</v>
      </c>
      <c r="H20" s="21">
        <v>265483</v>
      </c>
      <c r="I20" s="21">
        <v>707763</v>
      </c>
      <c r="J20" s="21">
        <v>977259</v>
      </c>
      <c r="K20" s="21"/>
      <c r="L20" s="21">
        <v>310119</v>
      </c>
      <c r="M20" s="21"/>
      <c r="N20" s="21">
        <v>310119</v>
      </c>
      <c r="O20" s="21"/>
      <c r="P20" s="21"/>
      <c r="Q20" s="21"/>
      <c r="R20" s="21"/>
      <c r="S20" s="21"/>
      <c r="T20" s="21"/>
      <c r="U20" s="21"/>
      <c r="V20" s="21"/>
      <c r="W20" s="21">
        <v>1287378</v>
      </c>
      <c r="X20" s="21">
        <v>2020000</v>
      </c>
      <c r="Y20" s="21">
        <v>-732622</v>
      </c>
      <c r="Z20" s="6">
        <v>-36.27</v>
      </c>
      <c r="AA20" s="28">
        <v>18090000</v>
      </c>
    </row>
    <row r="21" spans="1:27" ht="12.75">
      <c r="A21" s="5" t="s">
        <v>47</v>
      </c>
      <c r="B21" s="3"/>
      <c r="C21" s="19">
        <v>18711543</v>
      </c>
      <c r="D21" s="19"/>
      <c r="E21" s="20">
        <v>35755000</v>
      </c>
      <c r="F21" s="21">
        <v>35755000</v>
      </c>
      <c r="G21" s="21">
        <v>15550</v>
      </c>
      <c r="H21" s="21">
        <v>93332</v>
      </c>
      <c r="I21" s="21">
        <v>4690682</v>
      </c>
      <c r="J21" s="21">
        <v>4799564</v>
      </c>
      <c r="K21" s="21">
        <v>4200789</v>
      </c>
      <c r="L21" s="21">
        <v>2854085</v>
      </c>
      <c r="M21" s="21">
        <v>4100186</v>
      </c>
      <c r="N21" s="21">
        <v>11155060</v>
      </c>
      <c r="O21" s="21"/>
      <c r="P21" s="21"/>
      <c r="Q21" s="21"/>
      <c r="R21" s="21"/>
      <c r="S21" s="21"/>
      <c r="T21" s="21"/>
      <c r="U21" s="21"/>
      <c r="V21" s="21"/>
      <c r="W21" s="21">
        <v>15954624</v>
      </c>
      <c r="X21" s="21">
        <v>9195000</v>
      </c>
      <c r="Y21" s="21">
        <v>6759624</v>
      </c>
      <c r="Z21" s="6">
        <v>73.51</v>
      </c>
      <c r="AA21" s="28">
        <v>35755000</v>
      </c>
    </row>
    <row r="22" spans="1:27" ht="12.75">
      <c r="A22" s="5" t="s">
        <v>48</v>
      </c>
      <c r="B22" s="3"/>
      <c r="C22" s="22">
        <v>18776876</v>
      </c>
      <c r="D22" s="22"/>
      <c r="E22" s="23">
        <v>12690000</v>
      </c>
      <c r="F22" s="24">
        <v>12690000</v>
      </c>
      <c r="G22" s="24"/>
      <c r="H22" s="24"/>
      <c r="I22" s="24">
        <v>642980</v>
      </c>
      <c r="J22" s="24">
        <v>642980</v>
      </c>
      <c r="K22" s="24">
        <v>322527</v>
      </c>
      <c r="L22" s="24">
        <v>1126632</v>
      </c>
      <c r="M22" s="24">
        <v>3856971</v>
      </c>
      <c r="N22" s="24">
        <v>5306130</v>
      </c>
      <c r="O22" s="24"/>
      <c r="P22" s="24"/>
      <c r="Q22" s="24"/>
      <c r="R22" s="24"/>
      <c r="S22" s="24"/>
      <c r="T22" s="24"/>
      <c r="U22" s="24"/>
      <c r="V22" s="24"/>
      <c r="W22" s="24">
        <v>5949110</v>
      </c>
      <c r="X22" s="24">
        <v>6807000</v>
      </c>
      <c r="Y22" s="24">
        <v>-857890</v>
      </c>
      <c r="Z22" s="7">
        <v>-12.6</v>
      </c>
      <c r="AA22" s="29">
        <v>12690000</v>
      </c>
    </row>
    <row r="23" spans="1:27" ht="12.75">
      <c r="A23" s="5" t="s">
        <v>49</v>
      </c>
      <c r="B23" s="3"/>
      <c r="C23" s="19"/>
      <c r="D23" s="19"/>
      <c r="E23" s="20">
        <v>7055000</v>
      </c>
      <c r="F23" s="21">
        <v>7055000</v>
      </c>
      <c r="G23" s="21"/>
      <c r="H23" s="21"/>
      <c r="I23" s="21"/>
      <c r="J23" s="21"/>
      <c r="K23" s="21">
        <v>99820</v>
      </c>
      <c r="L23" s="21"/>
      <c r="M23" s="21">
        <v>2703</v>
      </c>
      <c r="N23" s="21">
        <v>102523</v>
      </c>
      <c r="O23" s="21"/>
      <c r="P23" s="21"/>
      <c r="Q23" s="21"/>
      <c r="R23" s="21"/>
      <c r="S23" s="21"/>
      <c r="T23" s="21"/>
      <c r="U23" s="21"/>
      <c r="V23" s="21"/>
      <c r="W23" s="21">
        <v>102523</v>
      </c>
      <c r="X23" s="21">
        <v>3555000</v>
      </c>
      <c r="Y23" s="21">
        <v>-3452477</v>
      </c>
      <c r="Z23" s="6">
        <v>-97.12</v>
      </c>
      <c r="AA23" s="28">
        <v>7055000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101646902</v>
      </c>
      <c r="D25" s="50">
        <f>+D5+D9+D15+D19+D24</f>
        <v>0</v>
      </c>
      <c r="E25" s="51">
        <f t="shared" si="4"/>
        <v>110162000</v>
      </c>
      <c r="F25" s="52">
        <f t="shared" si="4"/>
        <v>110162000</v>
      </c>
      <c r="G25" s="52">
        <f t="shared" si="4"/>
        <v>37373</v>
      </c>
      <c r="H25" s="52">
        <f t="shared" si="4"/>
        <v>4647023</v>
      </c>
      <c r="I25" s="52">
        <f t="shared" si="4"/>
        <v>6111175</v>
      </c>
      <c r="J25" s="52">
        <f t="shared" si="4"/>
        <v>10795571</v>
      </c>
      <c r="K25" s="52">
        <f t="shared" si="4"/>
        <v>5199965</v>
      </c>
      <c r="L25" s="52">
        <f t="shared" si="4"/>
        <v>4586417</v>
      </c>
      <c r="M25" s="52">
        <f t="shared" si="4"/>
        <v>8166347</v>
      </c>
      <c r="N25" s="52">
        <f t="shared" si="4"/>
        <v>17952729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28748300</v>
      </c>
      <c r="X25" s="52">
        <f t="shared" si="4"/>
        <v>38390000</v>
      </c>
      <c r="Y25" s="52">
        <f t="shared" si="4"/>
        <v>-9641700</v>
      </c>
      <c r="Z25" s="53">
        <f>+IF(X25&lt;&gt;0,+(Y25/X25)*100,0)</f>
        <v>-25.115134149518102</v>
      </c>
      <c r="AA25" s="54">
        <f>+AA5+AA9+AA15+AA19+AA24</f>
        <v>110162000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24251324</v>
      </c>
      <c r="D28" s="19"/>
      <c r="E28" s="20">
        <v>52773000</v>
      </c>
      <c r="F28" s="21">
        <v>52773000</v>
      </c>
      <c r="G28" s="21"/>
      <c r="H28" s="21">
        <v>4292705</v>
      </c>
      <c r="I28" s="21">
        <v>3070353</v>
      </c>
      <c r="J28" s="21">
        <v>7363058</v>
      </c>
      <c r="K28" s="21">
        <v>2334130</v>
      </c>
      <c r="L28" s="21">
        <v>1052711</v>
      </c>
      <c r="M28" s="21">
        <v>3348739</v>
      </c>
      <c r="N28" s="21">
        <v>6735580</v>
      </c>
      <c r="O28" s="21"/>
      <c r="P28" s="21"/>
      <c r="Q28" s="21"/>
      <c r="R28" s="21"/>
      <c r="S28" s="21"/>
      <c r="T28" s="21"/>
      <c r="U28" s="21"/>
      <c r="V28" s="21"/>
      <c r="W28" s="21">
        <v>14098638</v>
      </c>
      <c r="X28" s="21">
        <v>18807000</v>
      </c>
      <c r="Y28" s="21">
        <v>-4708362</v>
      </c>
      <c r="Z28" s="6">
        <v>-25.04</v>
      </c>
      <c r="AA28" s="19">
        <v>52773000</v>
      </c>
    </row>
    <row r="29" spans="1:27" ht="12.75">
      <c r="A29" s="56" t="s">
        <v>55</v>
      </c>
      <c r="B29" s="3"/>
      <c r="C29" s="19">
        <v>9550205</v>
      </c>
      <c r="D29" s="19"/>
      <c r="E29" s="20">
        <v>4300000</v>
      </c>
      <c r="F29" s="21">
        <v>4300000</v>
      </c>
      <c r="G29" s="21"/>
      <c r="H29" s="21"/>
      <c r="I29" s="21">
        <v>1835470</v>
      </c>
      <c r="J29" s="21">
        <v>1835470</v>
      </c>
      <c r="K29" s="21">
        <v>1274822</v>
      </c>
      <c r="L29" s="21">
        <v>2654557</v>
      </c>
      <c r="M29" s="21">
        <v>1645748</v>
      </c>
      <c r="N29" s="21">
        <v>5575127</v>
      </c>
      <c r="O29" s="21"/>
      <c r="P29" s="21"/>
      <c r="Q29" s="21"/>
      <c r="R29" s="21"/>
      <c r="S29" s="21"/>
      <c r="T29" s="21"/>
      <c r="U29" s="21"/>
      <c r="V29" s="21"/>
      <c r="W29" s="21">
        <v>7410597</v>
      </c>
      <c r="X29" s="21">
        <v>400000</v>
      </c>
      <c r="Y29" s="21">
        <v>7010597</v>
      </c>
      <c r="Z29" s="6">
        <v>1752.65</v>
      </c>
      <c r="AA29" s="28">
        <v>4300000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>
        <v>8150000</v>
      </c>
      <c r="F31" s="21">
        <v>8150000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>
        <v>4579000</v>
      </c>
      <c r="Y31" s="21">
        <v>-4579000</v>
      </c>
      <c r="Z31" s="6">
        <v>-100</v>
      </c>
      <c r="AA31" s="28">
        <v>8150000</v>
      </c>
    </row>
    <row r="32" spans="1:27" ht="12.75">
      <c r="A32" s="58" t="s">
        <v>58</v>
      </c>
      <c r="B32" s="3"/>
      <c r="C32" s="25">
        <f aca="true" t="shared" si="5" ref="C32:Y32">SUM(C28:C31)</f>
        <v>33801529</v>
      </c>
      <c r="D32" s="25">
        <f>SUM(D28:D31)</f>
        <v>0</v>
      </c>
      <c r="E32" s="26">
        <f t="shared" si="5"/>
        <v>65223000</v>
      </c>
      <c r="F32" s="27">
        <f t="shared" si="5"/>
        <v>65223000</v>
      </c>
      <c r="G32" s="27">
        <f t="shared" si="5"/>
        <v>0</v>
      </c>
      <c r="H32" s="27">
        <f t="shared" si="5"/>
        <v>4292705</v>
      </c>
      <c r="I32" s="27">
        <f t="shared" si="5"/>
        <v>4905823</v>
      </c>
      <c r="J32" s="27">
        <f t="shared" si="5"/>
        <v>9198528</v>
      </c>
      <c r="K32" s="27">
        <f t="shared" si="5"/>
        <v>3608952</v>
      </c>
      <c r="L32" s="27">
        <f t="shared" si="5"/>
        <v>3707268</v>
      </c>
      <c r="M32" s="27">
        <f t="shared" si="5"/>
        <v>4994487</v>
      </c>
      <c r="N32" s="27">
        <f t="shared" si="5"/>
        <v>12310707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21509235</v>
      </c>
      <c r="X32" s="27">
        <f t="shared" si="5"/>
        <v>23786000</v>
      </c>
      <c r="Y32" s="27">
        <f t="shared" si="5"/>
        <v>-2276765</v>
      </c>
      <c r="Z32" s="13">
        <f>+IF(X32&lt;&gt;0,+(Y32/X32)*100,0)</f>
        <v>-9.571870007567476</v>
      </c>
      <c r="AA32" s="31">
        <f>SUM(AA28:AA31)</f>
        <v>65223000</v>
      </c>
    </row>
    <row r="33" spans="1:27" ht="12.75">
      <c r="A33" s="59" t="s">
        <v>59</v>
      </c>
      <c r="B33" s="3" t="s">
        <v>60</v>
      </c>
      <c r="C33" s="19">
        <v>13476648</v>
      </c>
      <c r="D33" s="19"/>
      <c r="E33" s="20"/>
      <c r="F33" s="21"/>
      <c r="G33" s="21">
        <v>3010</v>
      </c>
      <c r="H33" s="21">
        <v>272912</v>
      </c>
      <c r="I33" s="21">
        <v>1366</v>
      </c>
      <c r="J33" s="21">
        <v>277288</v>
      </c>
      <c r="K33" s="21"/>
      <c r="L33" s="21">
        <v>2697</v>
      </c>
      <c r="M33" s="21"/>
      <c r="N33" s="21">
        <v>2697</v>
      </c>
      <c r="O33" s="21"/>
      <c r="P33" s="21"/>
      <c r="Q33" s="21"/>
      <c r="R33" s="21"/>
      <c r="S33" s="21"/>
      <c r="T33" s="21"/>
      <c r="U33" s="21"/>
      <c r="V33" s="21"/>
      <c r="W33" s="21">
        <v>279985</v>
      </c>
      <c r="X33" s="21"/>
      <c r="Y33" s="21">
        <v>279985</v>
      </c>
      <c r="Z33" s="6"/>
      <c r="AA33" s="28"/>
    </row>
    <row r="34" spans="1:27" ht="12.75">
      <c r="A34" s="59" t="s">
        <v>61</v>
      </c>
      <c r="B34" s="3" t="s">
        <v>62</v>
      </c>
      <c r="C34" s="19">
        <v>39942081</v>
      </c>
      <c r="D34" s="19"/>
      <c r="E34" s="20">
        <v>32650000</v>
      </c>
      <c r="F34" s="21">
        <v>32650000</v>
      </c>
      <c r="G34" s="21"/>
      <c r="H34" s="21"/>
      <c r="I34" s="21">
        <v>963730</v>
      </c>
      <c r="J34" s="21">
        <v>963730</v>
      </c>
      <c r="K34" s="21">
        <v>198977</v>
      </c>
      <c r="L34" s="21">
        <v>548157</v>
      </c>
      <c r="M34" s="21">
        <v>2753205</v>
      </c>
      <c r="N34" s="21">
        <v>3500339</v>
      </c>
      <c r="O34" s="21"/>
      <c r="P34" s="21"/>
      <c r="Q34" s="21"/>
      <c r="R34" s="21"/>
      <c r="S34" s="21"/>
      <c r="T34" s="21"/>
      <c r="U34" s="21"/>
      <c r="V34" s="21"/>
      <c r="W34" s="21">
        <v>4464069</v>
      </c>
      <c r="X34" s="21">
        <v>9030000</v>
      </c>
      <c r="Y34" s="21">
        <v>-4565931</v>
      </c>
      <c r="Z34" s="6">
        <v>-50.56</v>
      </c>
      <c r="AA34" s="28">
        <v>32650000</v>
      </c>
    </row>
    <row r="35" spans="1:27" ht="12.75">
      <c r="A35" s="59" t="s">
        <v>63</v>
      </c>
      <c r="B35" s="3"/>
      <c r="C35" s="19">
        <v>14426646</v>
      </c>
      <c r="D35" s="19"/>
      <c r="E35" s="20">
        <v>12289000</v>
      </c>
      <c r="F35" s="21">
        <v>12289000</v>
      </c>
      <c r="G35" s="21">
        <v>34363</v>
      </c>
      <c r="H35" s="21">
        <v>81406</v>
      </c>
      <c r="I35" s="21">
        <v>240256</v>
      </c>
      <c r="J35" s="21">
        <v>356025</v>
      </c>
      <c r="K35" s="21">
        <v>1392036</v>
      </c>
      <c r="L35" s="21">
        <v>328296</v>
      </c>
      <c r="M35" s="21">
        <v>418653</v>
      </c>
      <c r="N35" s="21">
        <v>2138985</v>
      </c>
      <c r="O35" s="21"/>
      <c r="P35" s="21"/>
      <c r="Q35" s="21"/>
      <c r="R35" s="21"/>
      <c r="S35" s="21"/>
      <c r="T35" s="21"/>
      <c r="U35" s="21"/>
      <c r="V35" s="21"/>
      <c r="W35" s="21">
        <v>2495010</v>
      </c>
      <c r="X35" s="21">
        <v>1774000</v>
      </c>
      <c r="Y35" s="21">
        <v>721010</v>
      </c>
      <c r="Z35" s="6">
        <v>40.64</v>
      </c>
      <c r="AA35" s="28">
        <v>12289000</v>
      </c>
    </row>
    <row r="36" spans="1:27" ht="12.75">
      <c r="A36" s="60" t="s">
        <v>64</v>
      </c>
      <c r="B36" s="10"/>
      <c r="C36" s="61">
        <f aca="true" t="shared" si="6" ref="C36:Y36">SUM(C32:C35)</f>
        <v>101646904</v>
      </c>
      <c r="D36" s="61">
        <f>SUM(D32:D35)</f>
        <v>0</v>
      </c>
      <c r="E36" s="62">
        <f t="shared" si="6"/>
        <v>110162000</v>
      </c>
      <c r="F36" s="63">
        <f t="shared" si="6"/>
        <v>110162000</v>
      </c>
      <c r="G36" s="63">
        <f t="shared" si="6"/>
        <v>37373</v>
      </c>
      <c r="H36" s="63">
        <f t="shared" si="6"/>
        <v>4647023</v>
      </c>
      <c r="I36" s="63">
        <f t="shared" si="6"/>
        <v>6111175</v>
      </c>
      <c r="J36" s="63">
        <f t="shared" si="6"/>
        <v>10795571</v>
      </c>
      <c r="K36" s="63">
        <f t="shared" si="6"/>
        <v>5199965</v>
      </c>
      <c r="L36" s="63">
        <f t="shared" si="6"/>
        <v>4586418</v>
      </c>
      <c r="M36" s="63">
        <f t="shared" si="6"/>
        <v>8166345</v>
      </c>
      <c r="N36" s="63">
        <f t="shared" si="6"/>
        <v>17952728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28748299</v>
      </c>
      <c r="X36" s="63">
        <f t="shared" si="6"/>
        <v>34590000</v>
      </c>
      <c r="Y36" s="63">
        <f t="shared" si="6"/>
        <v>-5841701</v>
      </c>
      <c r="Z36" s="64">
        <f>+IF(X36&lt;&gt;0,+(Y36/X36)*100,0)</f>
        <v>-16.88840994507083</v>
      </c>
      <c r="AA36" s="65">
        <f>SUM(AA32:AA35)</f>
        <v>110162000</v>
      </c>
    </row>
    <row r="37" spans="1:27" ht="12.75">
      <c r="A37" s="14" t="s">
        <v>77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78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79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80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2851451</v>
      </c>
      <c r="D5" s="16">
        <f>SUM(D6:D8)</f>
        <v>0</v>
      </c>
      <c r="E5" s="17">
        <f t="shared" si="0"/>
        <v>5100000</v>
      </c>
      <c r="F5" s="18">
        <f t="shared" si="0"/>
        <v>5100000</v>
      </c>
      <c r="G5" s="18">
        <f t="shared" si="0"/>
        <v>0</v>
      </c>
      <c r="H5" s="18">
        <f t="shared" si="0"/>
        <v>75371</v>
      </c>
      <c r="I5" s="18">
        <f t="shared" si="0"/>
        <v>169962</v>
      </c>
      <c r="J5" s="18">
        <f t="shared" si="0"/>
        <v>245333</v>
      </c>
      <c r="K5" s="18">
        <f t="shared" si="0"/>
        <v>452128</v>
      </c>
      <c r="L5" s="18">
        <f t="shared" si="0"/>
        <v>7470</v>
      </c>
      <c r="M5" s="18">
        <f t="shared" si="0"/>
        <v>256087</v>
      </c>
      <c r="N5" s="18">
        <f t="shared" si="0"/>
        <v>715685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961018</v>
      </c>
      <c r="X5" s="18">
        <f t="shared" si="0"/>
        <v>2550000</v>
      </c>
      <c r="Y5" s="18">
        <f t="shared" si="0"/>
        <v>-1588982</v>
      </c>
      <c r="Z5" s="4">
        <f>+IF(X5&lt;&gt;0,+(Y5/X5)*100,0)</f>
        <v>-62.31301960784313</v>
      </c>
      <c r="AA5" s="16">
        <f>SUM(AA6:AA8)</f>
        <v>5100000</v>
      </c>
    </row>
    <row r="6" spans="1:27" ht="12.75">
      <c r="A6" s="5" t="s">
        <v>32</v>
      </c>
      <c r="B6" s="3"/>
      <c r="C6" s="19"/>
      <c r="D6" s="19"/>
      <c r="E6" s="20">
        <v>800000</v>
      </c>
      <c r="F6" s="21">
        <v>800000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400002</v>
      </c>
      <c r="Y6" s="21">
        <v>-400002</v>
      </c>
      <c r="Z6" s="6">
        <v>-100</v>
      </c>
      <c r="AA6" s="28">
        <v>800000</v>
      </c>
    </row>
    <row r="7" spans="1:27" ht="12.75">
      <c r="A7" s="5" t="s">
        <v>33</v>
      </c>
      <c r="B7" s="3"/>
      <c r="C7" s="22">
        <v>312161</v>
      </c>
      <c r="D7" s="22"/>
      <c r="E7" s="23">
        <v>4300000</v>
      </c>
      <c r="F7" s="24">
        <v>4300000</v>
      </c>
      <c r="G7" s="24"/>
      <c r="H7" s="24"/>
      <c r="I7" s="24"/>
      <c r="J7" s="24"/>
      <c r="K7" s="24">
        <v>14504</v>
      </c>
      <c r="L7" s="24"/>
      <c r="M7" s="24"/>
      <c r="N7" s="24">
        <v>14504</v>
      </c>
      <c r="O7" s="24"/>
      <c r="P7" s="24"/>
      <c r="Q7" s="24"/>
      <c r="R7" s="24"/>
      <c r="S7" s="24"/>
      <c r="T7" s="24"/>
      <c r="U7" s="24"/>
      <c r="V7" s="24"/>
      <c r="W7" s="24">
        <v>14504</v>
      </c>
      <c r="X7" s="24">
        <v>2149998</v>
      </c>
      <c r="Y7" s="24">
        <v>-2135494</v>
      </c>
      <c r="Z7" s="7">
        <v>-99.33</v>
      </c>
      <c r="AA7" s="29">
        <v>4300000</v>
      </c>
    </row>
    <row r="8" spans="1:27" ht="12.75">
      <c r="A8" s="5" t="s">
        <v>34</v>
      </c>
      <c r="B8" s="3"/>
      <c r="C8" s="19">
        <v>2539290</v>
      </c>
      <c r="D8" s="19"/>
      <c r="E8" s="20"/>
      <c r="F8" s="21"/>
      <c r="G8" s="21"/>
      <c r="H8" s="21">
        <v>75371</v>
      </c>
      <c r="I8" s="21">
        <v>169962</v>
      </c>
      <c r="J8" s="21">
        <v>245333</v>
      </c>
      <c r="K8" s="21">
        <v>437624</v>
      </c>
      <c r="L8" s="21">
        <v>7470</v>
      </c>
      <c r="M8" s="21">
        <v>256087</v>
      </c>
      <c r="N8" s="21">
        <v>701181</v>
      </c>
      <c r="O8" s="21"/>
      <c r="P8" s="21"/>
      <c r="Q8" s="21"/>
      <c r="R8" s="21"/>
      <c r="S8" s="21"/>
      <c r="T8" s="21"/>
      <c r="U8" s="21"/>
      <c r="V8" s="21"/>
      <c r="W8" s="21">
        <v>946514</v>
      </c>
      <c r="X8" s="21"/>
      <c r="Y8" s="21">
        <v>946514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12702755</v>
      </c>
      <c r="D9" s="16">
        <f>SUM(D10:D14)</f>
        <v>0</v>
      </c>
      <c r="E9" s="17">
        <f t="shared" si="1"/>
        <v>11354172</v>
      </c>
      <c r="F9" s="18">
        <f t="shared" si="1"/>
        <v>11354172</v>
      </c>
      <c r="G9" s="18">
        <f t="shared" si="1"/>
        <v>0</v>
      </c>
      <c r="H9" s="18">
        <f t="shared" si="1"/>
        <v>1877883</v>
      </c>
      <c r="I9" s="18">
        <f t="shared" si="1"/>
        <v>0</v>
      </c>
      <c r="J9" s="18">
        <f t="shared" si="1"/>
        <v>1877883</v>
      </c>
      <c r="K9" s="18">
        <f t="shared" si="1"/>
        <v>2449201</v>
      </c>
      <c r="L9" s="18">
        <f t="shared" si="1"/>
        <v>0</v>
      </c>
      <c r="M9" s="18">
        <f t="shared" si="1"/>
        <v>1717</v>
      </c>
      <c r="N9" s="18">
        <f t="shared" si="1"/>
        <v>2450918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4328801</v>
      </c>
      <c r="X9" s="18">
        <f t="shared" si="1"/>
        <v>5677086</v>
      </c>
      <c r="Y9" s="18">
        <f t="shared" si="1"/>
        <v>-1348285</v>
      </c>
      <c r="Z9" s="4">
        <f>+IF(X9&lt;&gt;0,+(Y9/X9)*100,0)</f>
        <v>-23.749596183675923</v>
      </c>
      <c r="AA9" s="30">
        <f>SUM(AA10:AA14)</f>
        <v>11354172</v>
      </c>
    </row>
    <row r="10" spans="1:27" ht="12.75">
      <c r="A10" s="5" t="s">
        <v>36</v>
      </c>
      <c r="B10" s="3"/>
      <c r="C10" s="19">
        <v>2264246</v>
      </c>
      <c r="D10" s="19"/>
      <c r="E10" s="20">
        <v>5501595</v>
      </c>
      <c r="F10" s="21">
        <v>5501595</v>
      </c>
      <c r="G10" s="21"/>
      <c r="H10" s="21"/>
      <c r="I10" s="21"/>
      <c r="J10" s="21"/>
      <c r="K10" s="21">
        <v>57435</v>
      </c>
      <c r="L10" s="21"/>
      <c r="M10" s="21">
        <v>1717</v>
      </c>
      <c r="N10" s="21">
        <v>59152</v>
      </c>
      <c r="O10" s="21"/>
      <c r="P10" s="21"/>
      <c r="Q10" s="21"/>
      <c r="R10" s="21"/>
      <c r="S10" s="21"/>
      <c r="T10" s="21"/>
      <c r="U10" s="21"/>
      <c r="V10" s="21"/>
      <c r="W10" s="21">
        <v>59152</v>
      </c>
      <c r="X10" s="21">
        <v>2750796</v>
      </c>
      <c r="Y10" s="21">
        <v>-2691644</v>
      </c>
      <c r="Z10" s="6">
        <v>-97.85</v>
      </c>
      <c r="AA10" s="28">
        <v>5501595</v>
      </c>
    </row>
    <row r="11" spans="1:27" ht="12.75">
      <c r="A11" s="5" t="s">
        <v>37</v>
      </c>
      <c r="B11" s="3"/>
      <c r="C11" s="19">
        <v>10176064</v>
      </c>
      <c r="D11" s="19"/>
      <c r="E11" s="20">
        <v>5832577</v>
      </c>
      <c r="F11" s="21">
        <v>5832577</v>
      </c>
      <c r="G11" s="21"/>
      <c r="H11" s="21">
        <v>1877883</v>
      </c>
      <c r="I11" s="21"/>
      <c r="J11" s="21">
        <v>1877883</v>
      </c>
      <c r="K11" s="21">
        <v>2391766</v>
      </c>
      <c r="L11" s="21"/>
      <c r="M11" s="21"/>
      <c r="N11" s="21">
        <v>2391766</v>
      </c>
      <c r="O11" s="21"/>
      <c r="P11" s="21"/>
      <c r="Q11" s="21"/>
      <c r="R11" s="21"/>
      <c r="S11" s="21"/>
      <c r="T11" s="21"/>
      <c r="U11" s="21"/>
      <c r="V11" s="21"/>
      <c r="W11" s="21">
        <v>4269649</v>
      </c>
      <c r="X11" s="21">
        <v>2916288</v>
      </c>
      <c r="Y11" s="21">
        <v>1353361</v>
      </c>
      <c r="Z11" s="6">
        <v>46.41</v>
      </c>
      <c r="AA11" s="28">
        <v>5832577</v>
      </c>
    </row>
    <row r="12" spans="1:27" ht="12.75">
      <c r="A12" s="5" t="s">
        <v>38</v>
      </c>
      <c r="B12" s="3"/>
      <c r="C12" s="19">
        <v>262445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>
        <v>20000</v>
      </c>
      <c r="F13" s="21">
        <v>20000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10002</v>
      </c>
      <c r="Y13" s="21">
        <v>-10002</v>
      </c>
      <c r="Z13" s="6">
        <v>-100</v>
      </c>
      <c r="AA13" s="28">
        <v>20000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18129602</v>
      </c>
      <c r="D15" s="16">
        <f>SUM(D16:D18)</f>
        <v>0</v>
      </c>
      <c r="E15" s="17">
        <f t="shared" si="2"/>
        <v>30129623</v>
      </c>
      <c r="F15" s="18">
        <f t="shared" si="2"/>
        <v>30129623</v>
      </c>
      <c r="G15" s="18">
        <f t="shared" si="2"/>
        <v>2410618</v>
      </c>
      <c r="H15" s="18">
        <f t="shared" si="2"/>
        <v>0</v>
      </c>
      <c r="I15" s="18">
        <f t="shared" si="2"/>
        <v>0</v>
      </c>
      <c r="J15" s="18">
        <f t="shared" si="2"/>
        <v>2410618</v>
      </c>
      <c r="K15" s="18">
        <f t="shared" si="2"/>
        <v>3315600</v>
      </c>
      <c r="L15" s="18">
        <f t="shared" si="2"/>
        <v>0</v>
      </c>
      <c r="M15" s="18">
        <f t="shared" si="2"/>
        <v>0</v>
      </c>
      <c r="N15" s="18">
        <f t="shared" si="2"/>
        <v>3315600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5726218</v>
      </c>
      <c r="X15" s="18">
        <f t="shared" si="2"/>
        <v>15064812</v>
      </c>
      <c r="Y15" s="18">
        <f t="shared" si="2"/>
        <v>-9338594</v>
      </c>
      <c r="Z15" s="4">
        <f>+IF(X15&lt;&gt;0,+(Y15/X15)*100,0)</f>
        <v>-61.98944932070841</v>
      </c>
      <c r="AA15" s="30">
        <f>SUM(AA16:AA18)</f>
        <v>30129623</v>
      </c>
    </row>
    <row r="16" spans="1:27" ht="12.75">
      <c r="A16" s="5" t="s">
        <v>42</v>
      </c>
      <c r="B16" s="3"/>
      <c r="C16" s="19">
        <v>54000</v>
      </c>
      <c r="D16" s="19"/>
      <c r="E16" s="20">
        <v>2460000</v>
      </c>
      <c r="F16" s="21">
        <v>2460000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1230000</v>
      </c>
      <c r="Y16" s="21">
        <v>-1230000</v>
      </c>
      <c r="Z16" s="6">
        <v>-100</v>
      </c>
      <c r="AA16" s="28">
        <v>2460000</v>
      </c>
    </row>
    <row r="17" spans="1:27" ht="12.75">
      <c r="A17" s="5" t="s">
        <v>43</v>
      </c>
      <c r="B17" s="3"/>
      <c r="C17" s="19">
        <v>18075602</v>
      </c>
      <c r="D17" s="19"/>
      <c r="E17" s="20">
        <v>27669623</v>
      </c>
      <c r="F17" s="21">
        <v>27669623</v>
      </c>
      <c r="G17" s="21">
        <v>2410618</v>
      </c>
      <c r="H17" s="21"/>
      <c r="I17" s="21"/>
      <c r="J17" s="21">
        <v>2410618</v>
      </c>
      <c r="K17" s="21">
        <v>3315600</v>
      </c>
      <c r="L17" s="21"/>
      <c r="M17" s="21"/>
      <c r="N17" s="21">
        <v>3315600</v>
      </c>
      <c r="O17" s="21"/>
      <c r="P17" s="21"/>
      <c r="Q17" s="21"/>
      <c r="R17" s="21"/>
      <c r="S17" s="21"/>
      <c r="T17" s="21"/>
      <c r="U17" s="21"/>
      <c r="V17" s="21"/>
      <c r="W17" s="21">
        <v>5726218</v>
      </c>
      <c r="X17" s="21">
        <v>13834812</v>
      </c>
      <c r="Y17" s="21">
        <v>-8108594</v>
      </c>
      <c r="Z17" s="6">
        <v>-58.61</v>
      </c>
      <c r="AA17" s="28">
        <v>27669623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26537702</v>
      </c>
      <c r="D19" s="16">
        <f>SUM(D20:D23)</f>
        <v>0</v>
      </c>
      <c r="E19" s="17">
        <f t="shared" si="3"/>
        <v>43884000</v>
      </c>
      <c r="F19" s="18">
        <f t="shared" si="3"/>
        <v>43884000</v>
      </c>
      <c r="G19" s="18">
        <f t="shared" si="3"/>
        <v>0</v>
      </c>
      <c r="H19" s="18">
        <f t="shared" si="3"/>
        <v>361800</v>
      </c>
      <c r="I19" s="18">
        <f t="shared" si="3"/>
        <v>153697</v>
      </c>
      <c r="J19" s="18">
        <f t="shared" si="3"/>
        <v>515497</v>
      </c>
      <c r="K19" s="18">
        <f t="shared" si="3"/>
        <v>696070</v>
      </c>
      <c r="L19" s="18">
        <f t="shared" si="3"/>
        <v>160639</v>
      </c>
      <c r="M19" s="18">
        <f t="shared" si="3"/>
        <v>165000</v>
      </c>
      <c r="N19" s="18">
        <f t="shared" si="3"/>
        <v>1021709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1537206</v>
      </c>
      <c r="X19" s="18">
        <f t="shared" si="3"/>
        <v>21941994</v>
      </c>
      <c r="Y19" s="18">
        <f t="shared" si="3"/>
        <v>-20404788</v>
      </c>
      <c r="Z19" s="4">
        <f>+IF(X19&lt;&gt;0,+(Y19/X19)*100,0)</f>
        <v>-92.99422832765336</v>
      </c>
      <c r="AA19" s="30">
        <f>SUM(AA20:AA23)</f>
        <v>43884000</v>
      </c>
    </row>
    <row r="20" spans="1:27" ht="12.75">
      <c r="A20" s="5" t="s">
        <v>46</v>
      </c>
      <c r="B20" s="3"/>
      <c r="C20" s="19">
        <v>11669621</v>
      </c>
      <c r="D20" s="19"/>
      <c r="E20" s="20">
        <v>17884000</v>
      </c>
      <c r="F20" s="21">
        <v>17884000</v>
      </c>
      <c r="G20" s="21"/>
      <c r="H20" s="21"/>
      <c r="I20" s="21">
        <v>43447</v>
      </c>
      <c r="J20" s="21">
        <v>43447</v>
      </c>
      <c r="K20" s="21">
        <v>696070</v>
      </c>
      <c r="L20" s="21"/>
      <c r="M20" s="21"/>
      <c r="N20" s="21">
        <v>696070</v>
      </c>
      <c r="O20" s="21"/>
      <c r="P20" s="21"/>
      <c r="Q20" s="21"/>
      <c r="R20" s="21"/>
      <c r="S20" s="21"/>
      <c r="T20" s="21"/>
      <c r="U20" s="21"/>
      <c r="V20" s="21"/>
      <c r="W20" s="21">
        <v>739517</v>
      </c>
      <c r="X20" s="21">
        <v>8941998</v>
      </c>
      <c r="Y20" s="21">
        <v>-8202481</v>
      </c>
      <c r="Z20" s="6">
        <v>-91.73</v>
      </c>
      <c r="AA20" s="28">
        <v>17884000</v>
      </c>
    </row>
    <row r="21" spans="1:27" ht="12.75">
      <c r="A21" s="5" t="s">
        <v>47</v>
      </c>
      <c r="B21" s="3"/>
      <c r="C21" s="19">
        <v>14470741</v>
      </c>
      <c r="D21" s="19"/>
      <c r="E21" s="20">
        <v>25600000</v>
      </c>
      <c r="F21" s="21">
        <v>25600000</v>
      </c>
      <c r="G21" s="21"/>
      <c r="H21" s="21">
        <v>361800</v>
      </c>
      <c r="I21" s="21">
        <v>110250</v>
      </c>
      <c r="J21" s="21">
        <v>472050</v>
      </c>
      <c r="K21" s="21"/>
      <c r="L21" s="21">
        <v>160639</v>
      </c>
      <c r="M21" s="21">
        <v>165000</v>
      </c>
      <c r="N21" s="21">
        <v>325639</v>
      </c>
      <c r="O21" s="21"/>
      <c r="P21" s="21"/>
      <c r="Q21" s="21"/>
      <c r="R21" s="21"/>
      <c r="S21" s="21"/>
      <c r="T21" s="21"/>
      <c r="U21" s="21"/>
      <c r="V21" s="21"/>
      <c r="W21" s="21">
        <v>797689</v>
      </c>
      <c r="X21" s="21">
        <v>12799998</v>
      </c>
      <c r="Y21" s="21">
        <v>-12002309</v>
      </c>
      <c r="Z21" s="6">
        <v>-93.77</v>
      </c>
      <c r="AA21" s="28">
        <v>25600000</v>
      </c>
    </row>
    <row r="22" spans="1:27" ht="12.75">
      <c r="A22" s="5" t="s">
        <v>48</v>
      </c>
      <c r="B22" s="3"/>
      <c r="C22" s="22">
        <v>397340</v>
      </c>
      <c r="D22" s="22"/>
      <c r="E22" s="23">
        <v>400000</v>
      </c>
      <c r="F22" s="24">
        <v>400000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199998</v>
      </c>
      <c r="Y22" s="24">
        <v>-199998</v>
      </c>
      <c r="Z22" s="7">
        <v>-100</v>
      </c>
      <c r="AA22" s="29">
        <v>400000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60221510</v>
      </c>
      <c r="D25" s="50">
        <f>+D5+D9+D15+D19+D24</f>
        <v>0</v>
      </c>
      <c r="E25" s="51">
        <f t="shared" si="4"/>
        <v>90467795</v>
      </c>
      <c r="F25" s="52">
        <f t="shared" si="4"/>
        <v>90467795</v>
      </c>
      <c r="G25" s="52">
        <f t="shared" si="4"/>
        <v>2410618</v>
      </c>
      <c r="H25" s="52">
        <f t="shared" si="4"/>
        <v>2315054</v>
      </c>
      <c r="I25" s="52">
        <f t="shared" si="4"/>
        <v>323659</v>
      </c>
      <c r="J25" s="52">
        <f t="shared" si="4"/>
        <v>5049331</v>
      </c>
      <c r="K25" s="52">
        <f t="shared" si="4"/>
        <v>6912999</v>
      </c>
      <c r="L25" s="52">
        <f t="shared" si="4"/>
        <v>168109</v>
      </c>
      <c r="M25" s="52">
        <f t="shared" si="4"/>
        <v>422804</v>
      </c>
      <c r="N25" s="52">
        <f t="shared" si="4"/>
        <v>7503912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12553243</v>
      </c>
      <c r="X25" s="52">
        <f t="shared" si="4"/>
        <v>45233892</v>
      </c>
      <c r="Y25" s="52">
        <f t="shared" si="4"/>
        <v>-32680649</v>
      </c>
      <c r="Z25" s="53">
        <f>+IF(X25&lt;&gt;0,+(Y25/X25)*100,0)</f>
        <v>-72.24814747313806</v>
      </c>
      <c r="AA25" s="54">
        <f>+AA5+AA9+AA15+AA19+AA24</f>
        <v>90467795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54876778</v>
      </c>
      <c r="D28" s="19"/>
      <c r="E28" s="20">
        <v>59370795</v>
      </c>
      <c r="F28" s="21">
        <v>59370795</v>
      </c>
      <c r="G28" s="21">
        <v>2410618</v>
      </c>
      <c r="H28" s="21">
        <v>2239683</v>
      </c>
      <c r="I28" s="21">
        <v>153697</v>
      </c>
      <c r="J28" s="21">
        <v>4803998</v>
      </c>
      <c r="K28" s="21">
        <v>3297052</v>
      </c>
      <c r="L28" s="21">
        <v>160639</v>
      </c>
      <c r="M28" s="21">
        <v>166717</v>
      </c>
      <c r="N28" s="21">
        <v>3624408</v>
      </c>
      <c r="O28" s="21"/>
      <c r="P28" s="21"/>
      <c r="Q28" s="21"/>
      <c r="R28" s="21"/>
      <c r="S28" s="21"/>
      <c r="T28" s="21"/>
      <c r="U28" s="21"/>
      <c r="V28" s="21"/>
      <c r="W28" s="21">
        <v>8428406</v>
      </c>
      <c r="X28" s="21">
        <v>29685600</v>
      </c>
      <c r="Y28" s="21">
        <v>-21257194</v>
      </c>
      <c r="Z28" s="6">
        <v>-71.61</v>
      </c>
      <c r="AA28" s="19">
        <v>59370795</v>
      </c>
    </row>
    <row r="29" spans="1:27" ht="12.75">
      <c r="A29" s="56" t="s">
        <v>55</v>
      </c>
      <c r="B29" s="3"/>
      <c r="C29" s="19">
        <v>2264246</v>
      </c>
      <c r="D29" s="19"/>
      <c r="E29" s="20">
        <v>3320000</v>
      </c>
      <c r="F29" s="21">
        <v>3320000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v>1660002</v>
      </c>
      <c r="Y29" s="21">
        <v>-1660002</v>
      </c>
      <c r="Z29" s="6">
        <v>-100</v>
      </c>
      <c r="AA29" s="28">
        <v>3320000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>
        <v>1772827</v>
      </c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58913851</v>
      </c>
      <c r="D32" s="25">
        <f>SUM(D28:D31)</f>
        <v>0</v>
      </c>
      <c r="E32" s="26">
        <f t="shared" si="5"/>
        <v>62690795</v>
      </c>
      <c r="F32" s="27">
        <f t="shared" si="5"/>
        <v>62690795</v>
      </c>
      <c r="G32" s="27">
        <f t="shared" si="5"/>
        <v>2410618</v>
      </c>
      <c r="H32" s="27">
        <f t="shared" si="5"/>
        <v>2239683</v>
      </c>
      <c r="I32" s="27">
        <f t="shared" si="5"/>
        <v>153697</v>
      </c>
      <c r="J32" s="27">
        <f t="shared" si="5"/>
        <v>4803998</v>
      </c>
      <c r="K32" s="27">
        <f t="shared" si="5"/>
        <v>3297052</v>
      </c>
      <c r="L32" s="27">
        <f t="shared" si="5"/>
        <v>160639</v>
      </c>
      <c r="M32" s="27">
        <f t="shared" si="5"/>
        <v>166717</v>
      </c>
      <c r="N32" s="27">
        <f t="shared" si="5"/>
        <v>3624408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8428406</v>
      </c>
      <c r="X32" s="27">
        <f t="shared" si="5"/>
        <v>31345602</v>
      </c>
      <c r="Y32" s="27">
        <f t="shared" si="5"/>
        <v>-22917196</v>
      </c>
      <c r="Z32" s="13">
        <f>+IF(X32&lt;&gt;0,+(Y32/X32)*100,0)</f>
        <v>-73.11136024760347</v>
      </c>
      <c r="AA32" s="31">
        <f>SUM(AA28:AA31)</f>
        <v>62690795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1307659</v>
      </c>
      <c r="D35" s="19"/>
      <c r="E35" s="20">
        <v>27777000</v>
      </c>
      <c r="F35" s="21">
        <v>27777000</v>
      </c>
      <c r="G35" s="21"/>
      <c r="H35" s="21">
        <v>75371</v>
      </c>
      <c r="I35" s="21">
        <v>169962</v>
      </c>
      <c r="J35" s="21">
        <v>245333</v>
      </c>
      <c r="K35" s="21">
        <v>3615947</v>
      </c>
      <c r="L35" s="21">
        <v>7470</v>
      </c>
      <c r="M35" s="21">
        <v>256087</v>
      </c>
      <c r="N35" s="21">
        <v>3879504</v>
      </c>
      <c r="O35" s="21"/>
      <c r="P35" s="21"/>
      <c r="Q35" s="21"/>
      <c r="R35" s="21"/>
      <c r="S35" s="21"/>
      <c r="T35" s="21"/>
      <c r="U35" s="21"/>
      <c r="V35" s="21"/>
      <c r="W35" s="21">
        <v>4124837</v>
      </c>
      <c r="X35" s="21">
        <v>13888296</v>
      </c>
      <c r="Y35" s="21">
        <v>-9763459</v>
      </c>
      <c r="Z35" s="6">
        <v>-70.3</v>
      </c>
      <c r="AA35" s="28">
        <v>27777000</v>
      </c>
    </row>
    <row r="36" spans="1:27" ht="12.75">
      <c r="A36" s="60" t="s">
        <v>64</v>
      </c>
      <c r="B36" s="10"/>
      <c r="C36" s="61">
        <f aca="true" t="shared" si="6" ref="C36:Y36">SUM(C32:C35)</f>
        <v>60221510</v>
      </c>
      <c r="D36" s="61">
        <f>SUM(D32:D35)</f>
        <v>0</v>
      </c>
      <c r="E36" s="62">
        <f t="shared" si="6"/>
        <v>90467795</v>
      </c>
      <c r="F36" s="63">
        <f t="shared" si="6"/>
        <v>90467795</v>
      </c>
      <c r="G36" s="63">
        <f t="shared" si="6"/>
        <v>2410618</v>
      </c>
      <c r="H36" s="63">
        <f t="shared" si="6"/>
        <v>2315054</v>
      </c>
      <c r="I36" s="63">
        <f t="shared" si="6"/>
        <v>323659</v>
      </c>
      <c r="J36" s="63">
        <f t="shared" si="6"/>
        <v>5049331</v>
      </c>
      <c r="K36" s="63">
        <f t="shared" si="6"/>
        <v>6912999</v>
      </c>
      <c r="L36" s="63">
        <f t="shared" si="6"/>
        <v>168109</v>
      </c>
      <c r="M36" s="63">
        <f t="shared" si="6"/>
        <v>422804</v>
      </c>
      <c r="N36" s="63">
        <f t="shared" si="6"/>
        <v>7503912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12553243</v>
      </c>
      <c r="X36" s="63">
        <f t="shared" si="6"/>
        <v>45233898</v>
      </c>
      <c r="Y36" s="63">
        <f t="shared" si="6"/>
        <v>-32680655</v>
      </c>
      <c r="Z36" s="64">
        <f>+IF(X36&lt;&gt;0,+(Y36/X36)*100,0)</f>
        <v>-72.24815115425162</v>
      </c>
      <c r="AA36" s="65">
        <f>SUM(AA32:AA35)</f>
        <v>90467795</v>
      </c>
    </row>
    <row r="37" spans="1:27" ht="12.75">
      <c r="A37" s="14" t="s">
        <v>77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78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79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80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2336203</v>
      </c>
      <c r="D5" s="16">
        <f>SUM(D6:D8)</f>
        <v>0</v>
      </c>
      <c r="E5" s="17">
        <f t="shared" si="0"/>
        <v>3600000</v>
      </c>
      <c r="F5" s="18">
        <f t="shared" si="0"/>
        <v>3600000</v>
      </c>
      <c r="G5" s="18">
        <f t="shared" si="0"/>
        <v>104756</v>
      </c>
      <c r="H5" s="18">
        <f t="shared" si="0"/>
        <v>108540</v>
      </c>
      <c r="I5" s="18">
        <f t="shared" si="0"/>
        <v>388548</v>
      </c>
      <c r="J5" s="18">
        <f t="shared" si="0"/>
        <v>601844</v>
      </c>
      <c r="K5" s="18">
        <f t="shared" si="0"/>
        <v>1547541</v>
      </c>
      <c r="L5" s="18">
        <f t="shared" si="0"/>
        <v>350323</v>
      </c>
      <c r="M5" s="18">
        <f t="shared" si="0"/>
        <v>-15637</v>
      </c>
      <c r="N5" s="18">
        <f t="shared" si="0"/>
        <v>1882227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2484071</v>
      </c>
      <c r="X5" s="18">
        <f t="shared" si="0"/>
        <v>1800000</v>
      </c>
      <c r="Y5" s="18">
        <f t="shared" si="0"/>
        <v>684071</v>
      </c>
      <c r="Z5" s="4">
        <f>+IF(X5&lt;&gt;0,+(Y5/X5)*100,0)</f>
        <v>38.00394444444444</v>
      </c>
      <c r="AA5" s="16">
        <f>SUM(AA6:AA8)</f>
        <v>3600000</v>
      </c>
    </row>
    <row r="6" spans="1:27" ht="12.75">
      <c r="A6" s="5" t="s">
        <v>32</v>
      </c>
      <c r="B6" s="3"/>
      <c r="C6" s="19">
        <v>141405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>
        <v>3600000</v>
      </c>
      <c r="F7" s="24">
        <v>3600000</v>
      </c>
      <c r="G7" s="24"/>
      <c r="H7" s="24">
        <v>16418</v>
      </c>
      <c r="I7" s="24">
        <v>26042</v>
      </c>
      <c r="J7" s="24">
        <v>42460</v>
      </c>
      <c r="K7" s="24">
        <v>1416539</v>
      </c>
      <c r="L7" s="24">
        <v>176860</v>
      </c>
      <c r="M7" s="24"/>
      <c r="N7" s="24">
        <v>1593399</v>
      </c>
      <c r="O7" s="24"/>
      <c r="P7" s="24"/>
      <c r="Q7" s="24"/>
      <c r="R7" s="24"/>
      <c r="S7" s="24"/>
      <c r="T7" s="24"/>
      <c r="U7" s="24"/>
      <c r="V7" s="24"/>
      <c r="W7" s="24">
        <v>1635859</v>
      </c>
      <c r="X7" s="24">
        <v>1800000</v>
      </c>
      <c r="Y7" s="24">
        <v>-164141</v>
      </c>
      <c r="Z7" s="7">
        <v>-9.12</v>
      </c>
      <c r="AA7" s="29">
        <v>3600000</v>
      </c>
    </row>
    <row r="8" spans="1:27" ht="12.75">
      <c r="A8" s="5" t="s">
        <v>34</v>
      </c>
      <c r="B8" s="3"/>
      <c r="C8" s="19">
        <v>2194798</v>
      </c>
      <c r="D8" s="19"/>
      <c r="E8" s="20"/>
      <c r="F8" s="21"/>
      <c r="G8" s="21">
        <v>104756</v>
      </c>
      <c r="H8" s="21">
        <v>92122</v>
      </c>
      <c r="I8" s="21">
        <v>362506</v>
      </c>
      <c r="J8" s="21">
        <v>559384</v>
      </c>
      <c r="K8" s="21">
        <v>131002</v>
      </c>
      <c r="L8" s="21">
        <v>173463</v>
      </c>
      <c r="M8" s="21">
        <v>-15637</v>
      </c>
      <c r="N8" s="21">
        <v>288828</v>
      </c>
      <c r="O8" s="21"/>
      <c r="P8" s="21"/>
      <c r="Q8" s="21"/>
      <c r="R8" s="21"/>
      <c r="S8" s="21"/>
      <c r="T8" s="21"/>
      <c r="U8" s="21"/>
      <c r="V8" s="21"/>
      <c r="W8" s="21">
        <v>848212</v>
      </c>
      <c r="X8" s="21"/>
      <c r="Y8" s="21">
        <v>848212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15754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>
        <v>1754</v>
      </c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>
        <v>6775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>
        <v>7225</v>
      </c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144564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2.75">
      <c r="A16" s="5" t="s">
        <v>42</v>
      </c>
      <c r="B16" s="3"/>
      <c r="C16" s="19">
        <v>75334</v>
      </c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69230</v>
      </c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>
        <v>629442</v>
      </c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3125963</v>
      </c>
      <c r="D25" s="50">
        <f>+D5+D9+D15+D19+D24</f>
        <v>0</v>
      </c>
      <c r="E25" s="51">
        <f t="shared" si="4"/>
        <v>3600000</v>
      </c>
      <c r="F25" s="52">
        <f t="shared" si="4"/>
        <v>3600000</v>
      </c>
      <c r="G25" s="52">
        <f t="shared" si="4"/>
        <v>104756</v>
      </c>
      <c r="H25" s="52">
        <f t="shared" si="4"/>
        <v>108540</v>
      </c>
      <c r="I25" s="52">
        <f t="shared" si="4"/>
        <v>388548</v>
      </c>
      <c r="J25" s="52">
        <f t="shared" si="4"/>
        <v>601844</v>
      </c>
      <c r="K25" s="52">
        <f t="shared" si="4"/>
        <v>1547541</v>
      </c>
      <c r="L25" s="52">
        <f t="shared" si="4"/>
        <v>350323</v>
      </c>
      <c r="M25" s="52">
        <f t="shared" si="4"/>
        <v>-15637</v>
      </c>
      <c r="N25" s="52">
        <f t="shared" si="4"/>
        <v>1882227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2484071</v>
      </c>
      <c r="X25" s="52">
        <f t="shared" si="4"/>
        <v>1800000</v>
      </c>
      <c r="Y25" s="52">
        <f t="shared" si="4"/>
        <v>684071</v>
      </c>
      <c r="Z25" s="53">
        <f>+IF(X25&lt;&gt;0,+(Y25/X25)*100,0)</f>
        <v>38.00394444444444</v>
      </c>
      <c r="AA25" s="54">
        <f>+AA5+AA9+AA15+AA19+AA24</f>
        <v>3600000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3125963</v>
      </c>
      <c r="D35" s="19"/>
      <c r="E35" s="20">
        <v>3600000</v>
      </c>
      <c r="F35" s="21">
        <v>3600000</v>
      </c>
      <c r="G35" s="21">
        <v>104756</v>
      </c>
      <c r="H35" s="21">
        <v>108540</v>
      </c>
      <c r="I35" s="21">
        <v>388548</v>
      </c>
      <c r="J35" s="21">
        <v>601844</v>
      </c>
      <c r="K35" s="21">
        <v>1547541</v>
      </c>
      <c r="L35" s="21">
        <v>350323</v>
      </c>
      <c r="M35" s="21">
        <v>-15637</v>
      </c>
      <c r="N35" s="21">
        <v>1882227</v>
      </c>
      <c r="O35" s="21"/>
      <c r="P35" s="21"/>
      <c r="Q35" s="21"/>
      <c r="R35" s="21"/>
      <c r="S35" s="21"/>
      <c r="T35" s="21"/>
      <c r="U35" s="21"/>
      <c r="V35" s="21"/>
      <c r="W35" s="21">
        <v>2484071</v>
      </c>
      <c r="X35" s="21">
        <v>1800000</v>
      </c>
      <c r="Y35" s="21">
        <v>684071</v>
      </c>
      <c r="Z35" s="6">
        <v>38</v>
      </c>
      <c r="AA35" s="28">
        <v>3600000</v>
      </c>
    </row>
    <row r="36" spans="1:27" ht="12.75">
      <c r="A36" s="60" t="s">
        <v>64</v>
      </c>
      <c r="B36" s="10"/>
      <c r="C36" s="61">
        <f aca="true" t="shared" si="6" ref="C36:Y36">SUM(C32:C35)</f>
        <v>3125963</v>
      </c>
      <c r="D36" s="61">
        <f>SUM(D32:D35)</f>
        <v>0</v>
      </c>
      <c r="E36" s="62">
        <f t="shared" si="6"/>
        <v>3600000</v>
      </c>
      <c r="F36" s="63">
        <f t="shared" si="6"/>
        <v>3600000</v>
      </c>
      <c r="G36" s="63">
        <f t="shared" si="6"/>
        <v>104756</v>
      </c>
      <c r="H36" s="63">
        <f t="shared" si="6"/>
        <v>108540</v>
      </c>
      <c r="I36" s="63">
        <f t="shared" si="6"/>
        <v>388548</v>
      </c>
      <c r="J36" s="63">
        <f t="shared" si="6"/>
        <v>601844</v>
      </c>
      <c r="K36" s="63">
        <f t="shared" si="6"/>
        <v>1547541</v>
      </c>
      <c r="L36" s="63">
        <f t="shared" si="6"/>
        <v>350323</v>
      </c>
      <c r="M36" s="63">
        <f t="shared" si="6"/>
        <v>-15637</v>
      </c>
      <c r="N36" s="63">
        <f t="shared" si="6"/>
        <v>1882227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2484071</v>
      </c>
      <c r="X36" s="63">
        <f t="shared" si="6"/>
        <v>1800000</v>
      </c>
      <c r="Y36" s="63">
        <f t="shared" si="6"/>
        <v>684071</v>
      </c>
      <c r="Z36" s="64">
        <f>+IF(X36&lt;&gt;0,+(Y36/X36)*100,0)</f>
        <v>38.00394444444444</v>
      </c>
      <c r="AA36" s="65">
        <f>SUM(AA32:AA35)</f>
        <v>3600000</v>
      </c>
    </row>
    <row r="37" spans="1:27" ht="12.75">
      <c r="A37" s="14" t="s">
        <v>77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78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79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80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20092354</v>
      </c>
      <c r="D5" s="16">
        <f>SUM(D6:D8)</f>
        <v>0</v>
      </c>
      <c r="E5" s="17">
        <f t="shared" si="0"/>
        <v>32159081</v>
      </c>
      <c r="F5" s="18">
        <f t="shared" si="0"/>
        <v>32159081</v>
      </c>
      <c r="G5" s="18">
        <f t="shared" si="0"/>
        <v>111083</v>
      </c>
      <c r="H5" s="18">
        <f t="shared" si="0"/>
        <v>0</v>
      </c>
      <c r="I5" s="18">
        <f t="shared" si="0"/>
        <v>0</v>
      </c>
      <c r="J5" s="18">
        <f t="shared" si="0"/>
        <v>111083</v>
      </c>
      <c r="K5" s="18">
        <f t="shared" si="0"/>
        <v>1868994</v>
      </c>
      <c r="L5" s="18">
        <f t="shared" si="0"/>
        <v>1873567</v>
      </c>
      <c r="M5" s="18">
        <f t="shared" si="0"/>
        <v>2278245</v>
      </c>
      <c r="N5" s="18">
        <f t="shared" si="0"/>
        <v>6020806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6131889</v>
      </c>
      <c r="X5" s="18">
        <f t="shared" si="0"/>
        <v>13828406</v>
      </c>
      <c r="Y5" s="18">
        <f t="shared" si="0"/>
        <v>-7696517</v>
      </c>
      <c r="Z5" s="4">
        <f>+IF(X5&lt;&gt;0,+(Y5/X5)*100,0)</f>
        <v>-55.65729701601182</v>
      </c>
      <c r="AA5" s="16">
        <f>SUM(AA6:AA8)</f>
        <v>32159081</v>
      </c>
    </row>
    <row r="6" spans="1:27" ht="12.75">
      <c r="A6" s="5" t="s">
        <v>32</v>
      </c>
      <c r="B6" s="3"/>
      <c r="C6" s="19">
        <v>2000</v>
      </c>
      <c r="D6" s="19"/>
      <c r="E6" s="20">
        <v>20000</v>
      </c>
      <c r="F6" s="21">
        <v>20000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8600</v>
      </c>
      <c r="Y6" s="21">
        <v>-8600</v>
      </c>
      <c r="Z6" s="6">
        <v>-100</v>
      </c>
      <c r="AA6" s="28">
        <v>20000</v>
      </c>
    </row>
    <row r="7" spans="1:27" ht="12.75">
      <c r="A7" s="5" t="s">
        <v>33</v>
      </c>
      <c r="B7" s="3"/>
      <c r="C7" s="22">
        <v>20090354</v>
      </c>
      <c r="D7" s="22"/>
      <c r="E7" s="23">
        <v>32139081</v>
      </c>
      <c r="F7" s="24">
        <v>32139081</v>
      </c>
      <c r="G7" s="24">
        <v>111083</v>
      </c>
      <c r="H7" s="24"/>
      <c r="I7" s="24"/>
      <c r="J7" s="24">
        <v>111083</v>
      </c>
      <c r="K7" s="24">
        <v>1868994</v>
      </c>
      <c r="L7" s="24">
        <v>1873567</v>
      </c>
      <c r="M7" s="24">
        <v>2278245</v>
      </c>
      <c r="N7" s="24">
        <v>6020806</v>
      </c>
      <c r="O7" s="24"/>
      <c r="P7" s="24"/>
      <c r="Q7" s="24"/>
      <c r="R7" s="24"/>
      <c r="S7" s="24"/>
      <c r="T7" s="24"/>
      <c r="U7" s="24"/>
      <c r="V7" s="24"/>
      <c r="W7" s="24">
        <v>6131889</v>
      </c>
      <c r="X7" s="24">
        <v>13819806</v>
      </c>
      <c r="Y7" s="24">
        <v>-7687917</v>
      </c>
      <c r="Z7" s="7">
        <v>-55.63</v>
      </c>
      <c r="AA7" s="29">
        <v>32139081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131392053</v>
      </c>
      <c r="D9" s="16">
        <f>SUM(D10:D14)</f>
        <v>0</v>
      </c>
      <c r="E9" s="17">
        <f t="shared" si="1"/>
        <v>148862711</v>
      </c>
      <c r="F9" s="18">
        <f t="shared" si="1"/>
        <v>148862711</v>
      </c>
      <c r="G9" s="18">
        <f t="shared" si="1"/>
        <v>2188430</v>
      </c>
      <c r="H9" s="18">
        <f t="shared" si="1"/>
        <v>5068245</v>
      </c>
      <c r="I9" s="18">
        <f t="shared" si="1"/>
        <v>5540744</v>
      </c>
      <c r="J9" s="18">
        <f t="shared" si="1"/>
        <v>12797419</v>
      </c>
      <c r="K9" s="18">
        <f t="shared" si="1"/>
        <v>741004</v>
      </c>
      <c r="L9" s="18">
        <f t="shared" si="1"/>
        <v>4300617</v>
      </c>
      <c r="M9" s="18">
        <f t="shared" si="1"/>
        <v>5835372</v>
      </c>
      <c r="N9" s="18">
        <f t="shared" si="1"/>
        <v>10876993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23674412</v>
      </c>
      <c r="X9" s="18">
        <f t="shared" si="1"/>
        <v>64010968</v>
      </c>
      <c r="Y9" s="18">
        <f t="shared" si="1"/>
        <v>-40336556</v>
      </c>
      <c r="Z9" s="4">
        <f>+IF(X9&lt;&gt;0,+(Y9/X9)*100,0)</f>
        <v>-63.015069542457155</v>
      </c>
      <c r="AA9" s="30">
        <f>SUM(AA10:AA14)</f>
        <v>148862711</v>
      </c>
    </row>
    <row r="10" spans="1:27" ht="12.75">
      <c r="A10" s="5" t="s">
        <v>36</v>
      </c>
      <c r="B10" s="3"/>
      <c r="C10" s="19">
        <v>21820225</v>
      </c>
      <c r="D10" s="19"/>
      <c r="E10" s="20">
        <v>22593461</v>
      </c>
      <c r="F10" s="21">
        <v>22593461</v>
      </c>
      <c r="G10" s="21">
        <v>543878</v>
      </c>
      <c r="H10" s="21">
        <v>2396573</v>
      </c>
      <c r="I10" s="21">
        <v>2731138</v>
      </c>
      <c r="J10" s="21">
        <v>5671589</v>
      </c>
      <c r="K10" s="21">
        <v>741004</v>
      </c>
      <c r="L10" s="21">
        <v>2835870</v>
      </c>
      <c r="M10" s="21">
        <v>5077857</v>
      </c>
      <c r="N10" s="21">
        <v>8654731</v>
      </c>
      <c r="O10" s="21"/>
      <c r="P10" s="21"/>
      <c r="Q10" s="21"/>
      <c r="R10" s="21"/>
      <c r="S10" s="21"/>
      <c r="T10" s="21"/>
      <c r="U10" s="21"/>
      <c r="V10" s="21"/>
      <c r="W10" s="21">
        <v>14326320</v>
      </c>
      <c r="X10" s="21">
        <v>9715188</v>
      </c>
      <c r="Y10" s="21">
        <v>4611132</v>
      </c>
      <c r="Z10" s="6">
        <v>47.46</v>
      </c>
      <c r="AA10" s="28">
        <v>22593461</v>
      </c>
    </row>
    <row r="11" spans="1:27" ht="12.75">
      <c r="A11" s="5" t="s">
        <v>37</v>
      </c>
      <c r="B11" s="3"/>
      <c r="C11" s="19">
        <v>10277653</v>
      </c>
      <c r="D11" s="19"/>
      <c r="E11" s="20">
        <v>7471500</v>
      </c>
      <c r="F11" s="21">
        <v>7471500</v>
      </c>
      <c r="G11" s="21"/>
      <c r="H11" s="21"/>
      <c r="I11" s="21"/>
      <c r="J11" s="21"/>
      <c r="K11" s="21"/>
      <c r="L11" s="21">
        <v>1464747</v>
      </c>
      <c r="M11" s="21">
        <v>757515</v>
      </c>
      <c r="N11" s="21">
        <v>2222262</v>
      </c>
      <c r="O11" s="21"/>
      <c r="P11" s="21"/>
      <c r="Q11" s="21"/>
      <c r="R11" s="21"/>
      <c r="S11" s="21"/>
      <c r="T11" s="21"/>
      <c r="U11" s="21"/>
      <c r="V11" s="21"/>
      <c r="W11" s="21">
        <v>2222262</v>
      </c>
      <c r="X11" s="21">
        <v>3212745</v>
      </c>
      <c r="Y11" s="21">
        <v>-990483</v>
      </c>
      <c r="Z11" s="6">
        <v>-30.83</v>
      </c>
      <c r="AA11" s="28">
        <v>7471500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>
        <v>99294175</v>
      </c>
      <c r="D13" s="19"/>
      <c r="E13" s="20">
        <v>118797750</v>
      </c>
      <c r="F13" s="21">
        <v>118797750</v>
      </c>
      <c r="G13" s="21">
        <v>1644552</v>
      </c>
      <c r="H13" s="21">
        <v>2671672</v>
      </c>
      <c r="I13" s="21">
        <v>2809606</v>
      </c>
      <c r="J13" s="21">
        <v>7125830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7125830</v>
      </c>
      <c r="X13" s="21">
        <v>51083035</v>
      </c>
      <c r="Y13" s="21">
        <v>-43957205</v>
      </c>
      <c r="Z13" s="6">
        <v>-86.05</v>
      </c>
      <c r="AA13" s="28">
        <v>118797750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82661609</v>
      </c>
      <c r="D15" s="16">
        <f>SUM(D16:D18)</f>
        <v>0</v>
      </c>
      <c r="E15" s="17">
        <f t="shared" si="2"/>
        <v>89075555</v>
      </c>
      <c r="F15" s="18">
        <f t="shared" si="2"/>
        <v>89075555</v>
      </c>
      <c r="G15" s="18">
        <f t="shared" si="2"/>
        <v>0</v>
      </c>
      <c r="H15" s="18">
        <f t="shared" si="2"/>
        <v>0</v>
      </c>
      <c r="I15" s="18">
        <f t="shared" si="2"/>
        <v>1379575</v>
      </c>
      <c r="J15" s="18">
        <f t="shared" si="2"/>
        <v>1379575</v>
      </c>
      <c r="K15" s="18">
        <f t="shared" si="2"/>
        <v>5390249</v>
      </c>
      <c r="L15" s="18">
        <f t="shared" si="2"/>
        <v>346258</v>
      </c>
      <c r="M15" s="18">
        <f t="shared" si="2"/>
        <v>13674015</v>
      </c>
      <c r="N15" s="18">
        <f t="shared" si="2"/>
        <v>19410522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20790097</v>
      </c>
      <c r="X15" s="18">
        <f t="shared" si="2"/>
        <v>38302489</v>
      </c>
      <c r="Y15" s="18">
        <f t="shared" si="2"/>
        <v>-17512392</v>
      </c>
      <c r="Z15" s="4">
        <f>+IF(X15&lt;&gt;0,+(Y15/X15)*100,0)</f>
        <v>-45.72128980965179</v>
      </c>
      <c r="AA15" s="30">
        <f>SUM(AA16:AA18)</f>
        <v>89075555</v>
      </c>
    </row>
    <row r="16" spans="1:27" ht="12.75">
      <c r="A16" s="5" t="s">
        <v>42</v>
      </c>
      <c r="B16" s="3"/>
      <c r="C16" s="19">
        <v>61384372</v>
      </c>
      <c r="D16" s="19"/>
      <c r="E16" s="20">
        <v>19357282</v>
      </c>
      <c r="F16" s="21">
        <v>19357282</v>
      </c>
      <c r="G16" s="21"/>
      <c r="H16" s="21"/>
      <c r="I16" s="21">
        <v>948750</v>
      </c>
      <c r="J16" s="21">
        <v>948750</v>
      </c>
      <c r="K16" s="21">
        <v>4157250</v>
      </c>
      <c r="L16" s="21"/>
      <c r="M16" s="21">
        <v>12799006</v>
      </c>
      <c r="N16" s="21">
        <v>16956256</v>
      </c>
      <c r="O16" s="21"/>
      <c r="P16" s="21"/>
      <c r="Q16" s="21"/>
      <c r="R16" s="21"/>
      <c r="S16" s="21"/>
      <c r="T16" s="21"/>
      <c r="U16" s="21"/>
      <c r="V16" s="21"/>
      <c r="W16" s="21">
        <v>17905006</v>
      </c>
      <c r="X16" s="21">
        <v>8323632</v>
      </c>
      <c r="Y16" s="21">
        <v>9581374</v>
      </c>
      <c r="Z16" s="6">
        <v>115.11</v>
      </c>
      <c r="AA16" s="28">
        <v>19357282</v>
      </c>
    </row>
    <row r="17" spans="1:27" ht="12.75">
      <c r="A17" s="5" t="s">
        <v>43</v>
      </c>
      <c r="B17" s="3"/>
      <c r="C17" s="19">
        <v>21277237</v>
      </c>
      <c r="D17" s="19"/>
      <c r="E17" s="20">
        <v>69718273</v>
      </c>
      <c r="F17" s="21">
        <v>69718273</v>
      </c>
      <c r="G17" s="21"/>
      <c r="H17" s="21"/>
      <c r="I17" s="21">
        <v>430825</v>
      </c>
      <c r="J17" s="21">
        <v>430825</v>
      </c>
      <c r="K17" s="21">
        <v>1232999</v>
      </c>
      <c r="L17" s="21">
        <v>346258</v>
      </c>
      <c r="M17" s="21">
        <v>875009</v>
      </c>
      <c r="N17" s="21">
        <v>2454266</v>
      </c>
      <c r="O17" s="21"/>
      <c r="P17" s="21"/>
      <c r="Q17" s="21"/>
      <c r="R17" s="21"/>
      <c r="S17" s="21"/>
      <c r="T17" s="21"/>
      <c r="U17" s="21"/>
      <c r="V17" s="21"/>
      <c r="W17" s="21">
        <v>2885091</v>
      </c>
      <c r="X17" s="21">
        <v>29978857</v>
      </c>
      <c r="Y17" s="21">
        <v>-27093766</v>
      </c>
      <c r="Z17" s="6">
        <v>-90.38</v>
      </c>
      <c r="AA17" s="28">
        <v>69718273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140747185</v>
      </c>
      <c r="D19" s="16">
        <f>SUM(D20:D23)</f>
        <v>0</v>
      </c>
      <c r="E19" s="17">
        <f t="shared" si="3"/>
        <v>115641766</v>
      </c>
      <c r="F19" s="18">
        <f t="shared" si="3"/>
        <v>115641766</v>
      </c>
      <c r="G19" s="18">
        <f t="shared" si="3"/>
        <v>0</v>
      </c>
      <c r="H19" s="18">
        <f t="shared" si="3"/>
        <v>12411907</v>
      </c>
      <c r="I19" s="18">
        <f t="shared" si="3"/>
        <v>839375</v>
      </c>
      <c r="J19" s="18">
        <f t="shared" si="3"/>
        <v>13251282</v>
      </c>
      <c r="K19" s="18">
        <f t="shared" si="3"/>
        <v>15328668</v>
      </c>
      <c r="L19" s="18">
        <f t="shared" si="3"/>
        <v>16449586</v>
      </c>
      <c r="M19" s="18">
        <f t="shared" si="3"/>
        <v>28875271</v>
      </c>
      <c r="N19" s="18">
        <f t="shared" si="3"/>
        <v>60653525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73904807</v>
      </c>
      <c r="X19" s="18">
        <f t="shared" si="3"/>
        <v>49725960</v>
      </c>
      <c r="Y19" s="18">
        <f t="shared" si="3"/>
        <v>24178847</v>
      </c>
      <c r="Z19" s="4">
        <f>+IF(X19&lt;&gt;0,+(Y19/X19)*100,0)</f>
        <v>48.624193479623116</v>
      </c>
      <c r="AA19" s="30">
        <f>SUM(AA20:AA23)</f>
        <v>115641766</v>
      </c>
    </row>
    <row r="20" spans="1:27" ht="12.75">
      <c r="A20" s="5" t="s">
        <v>46</v>
      </c>
      <c r="B20" s="3"/>
      <c r="C20" s="19">
        <v>19211412</v>
      </c>
      <c r="D20" s="19"/>
      <c r="E20" s="20">
        <v>25000000</v>
      </c>
      <c r="F20" s="21">
        <v>25000000</v>
      </c>
      <c r="G20" s="21"/>
      <c r="H20" s="21"/>
      <c r="I20" s="21">
        <v>255907</v>
      </c>
      <c r="J20" s="21">
        <v>255907</v>
      </c>
      <c r="K20" s="21">
        <v>7818</v>
      </c>
      <c r="L20" s="21">
        <v>200408</v>
      </c>
      <c r="M20" s="21">
        <v>887107</v>
      </c>
      <c r="N20" s="21">
        <v>1095333</v>
      </c>
      <c r="O20" s="21"/>
      <c r="P20" s="21"/>
      <c r="Q20" s="21"/>
      <c r="R20" s="21"/>
      <c r="S20" s="21"/>
      <c r="T20" s="21"/>
      <c r="U20" s="21"/>
      <c r="V20" s="21"/>
      <c r="W20" s="21">
        <v>1351240</v>
      </c>
      <c r="X20" s="21">
        <v>10750000</v>
      </c>
      <c r="Y20" s="21">
        <v>-9398760</v>
      </c>
      <c r="Z20" s="6">
        <v>-87.43</v>
      </c>
      <c r="AA20" s="28">
        <v>25000000</v>
      </c>
    </row>
    <row r="21" spans="1:27" ht="12.75">
      <c r="A21" s="5" t="s">
        <v>47</v>
      </c>
      <c r="B21" s="3"/>
      <c r="C21" s="19">
        <v>40877696</v>
      </c>
      <c r="D21" s="19"/>
      <c r="E21" s="20">
        <v>41885000</v>
      </c>
      <c r="F21" s="21">
        <v>41885000</v>
      </c>
      <c r="G21" s="21"/>
      <c r="H21" s="21"/>
      <c r="I21" s="21"/>
      <c r="J21" s="21"/>
      <c r="K21" s="21">
        <v>1310310</v>
      </c>
      <c r="L21" s="21">
        <v>9099584</v>
      </c>
      <c r="M21" s="21">
        <v>26098893</v>
      </c>
      <c r="N21" s="21">
        <v>36508787</v>
      </c>
      <c r="O21" s="21"/>
      <c r="P21" s="21"/>
      <c r="Q21" s="21"/>
      <c r="R21" s="21"/>
      <c r="S21" s="21"/>
      <c r="T21" s="21"/>
      <c r="U21" s="21"/>
      <c r="V21" s="21"/>
      <c r="W21" s="21">
        <v>36508787</v>
      </c>
      <c r="X21" s="21">
        <v>18010550</v>
      </c>
      <c r="Y21" s="21">
        <v>18498237</v>
      </c>
      <c r="Z21" s="6">
        <v>102.71</v>
      </c>
      <c r="AA21" s="28">
        <v>41885000</v>
      </c>
    </row>
    <row r="22" spans="1:27" ht="12.75">
      <c r="A22" s="5" t="s">
        <v>48</v>
      </c>
      <c r="B22" s="3"/>
      <c r="C22" s="22">
        <v>80658077</v>
      </c>
      <c r="D22" s="22"/>
      <c r="E22" s="23">
        <v>20500000</v>
      </c>
      <c r="F22" s="24">
        <v>20500000</v>
      </c>
      <c r="G22" s="24"/>
      <c r="H22" s="24">
        <v>12411907</v>
      </c>
      <c r="I22" s="24">
        <v>583468</v>
      </c>
      <c r="J22" s="24">
        <v>12995375</v>
      </c>
      <c r="K22" s="24">
        <v>14010540</v>
      </c>
      <c r="L22" s="24">
        <v>7149594</v>
      </c>
      <c r="M22" s="24">
        <v>1889271</v>
      </c>
      <c r="N22" s="24">
        <v>23049405</v>
      </c>
      <c r="O22" s="24"/>
      <c r="P22" s="24"/>
      <c r="Q22" s="24"/>
      <c r="R22" s="24"/>
      <c r="S22" s="24"/>
      <c r="T22" s="24"/>
      <c r="U22" s="24"/>
      <c r="V22" s="24"/>
      <c r="W22" s="24">
        <v>36044780</v>
      </c>
      <c r="X22" s="24">
        <v>8815000</v>
      </c>
      <c r="Y22" s="24">
        <v>27229780</v>
      </c>
      <c r="Z22" s="7">
        <v>308.9</v>
      </c>
      <c r="AA22" s="29">
        <v>20500000</v>
      </c>
    </row>
    <row r="23" spans="1:27" ht="12.75">
      <c r="A23" s="5" t="s">
        <v>49</v>
      </c>
      <c r="B23" s="3"/>
      <c r="C23" s="19"/>
      <c r="D23" s="19"/>
      <c r="E23" s="20">
        <v>28256766</v>
      </c>
      <c r="F23" s="21">
        <v>28256766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12150410</v>
      </c>
      <c r="Y23" s="21">
        <v>-12150410</v>
      </c>
      <c r="Z23" s="6">
        <v>-100</v>
      </c>
      <c r="AA23" s="28">
        <v>28256766</v>
      </c>
    </row>
    <row r="24" spans="1:27" ht="12.75">
      <c r="A24" s="2" t="s">
        <v>50</v>
      </c>
      <c r="B24" s="8"/>
      <c r="C24" s="16"/>
      <c r="D24" s="16"/>
      <c r="E24" s="17">
        <v>1000000</v>
      </c>
      <c r="F24" s="18">
        <v>1000000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430000</v>
      </c>
      <c r="Y24" s="18">
        <v>-430000</v>
      </c>
      <c r="Z24" s="4">
        <v>-100</v>
      </c>
      <c r="AA24" s="30">
        <v>1000000</v>
      </c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374893201</v>
      </c>
      <c r="D25" s="50">
        <f>+D5+D9+D15+D19+D24</f>
        <v>0</v>
      </c>
      <c r="E25" s="51">
        <f t="shared" si="4"/>
        <v>386739113</v>
      </c>
      <c r="F25" s="52">
        <f t="shared" si="4"/>
        <v>386739113</v>
      </c>
      <c r="G25" s="52">
        <f t="shared" si="4"/>
        <v>2299513</v>
      </c>
      <c r="H25" s="52">
        <f t="shared" si="4"/>
        <v>17480152</v>
      </c>
      <c r="I25" s="52">
        <f t="shared" si="4"/>
        <v>7759694</v>
      </c>
      <c r="J25" s="52">
        <f t="shared" si="4"/>
        <v>27539359</v>
      </c>
      <c r="K25" s="52">
        <f t="shared" si="4"/>
        <v>23328915</v>
      </c>
      <c r="L25" s="52">
        <f t="shared" si="4"/>
        <v>22970028</v>
      </c>
      <c r="M25" s="52">
        <f t="shared" si="4"/>
        <v>50662903</v>
      </c>
      <c r="N25" s="52">
        <f t="shared" si="4"/>
        <v>96961846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124501205</v>
      </c>
      <c r="X25" s="52">
        <f t="shared" si="4"/>
        <v>166297823</v>
      </c>
      <c r="Y25" s="52">
        <f t="shared" si="4"/>
        <v>-41796618</v>
      </c>
      <c r="Z25" s="53">
        <f>+IF(X25&lt;&gt;0,+(Y25/X25)*100,0)</f>
        <v>-25.13359299959086</v>
      </c>
      <c r="AA25" s="54">
        <f>+AA5+AA9+AA15+AA19+AA24</f>
        <v>386739113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193882053</v>
      </c>
      <c r="D28" s="19"/>
      <c r="E28" s="20">
        <v>164794782</v>
      </c>
      <c r="F28" s="21">
        <v>164794782</v>
      </c>
      <c r="G28" s="21"/>
      <c r="H28" s="21">
        <v>13205614</v>
      </c>
      <c r="I28" s="21">
        <v>664465</v>
      </c>
      <c r="J28" s="21">
        <v>13870079</v>
      </c>
      <c r="K28" s="21">
        <v>19102872</v>
      </c>
      <c r="L28" s="21">
        <v>16102950</v>
      </c>
      <c r="M28" s="21">
        <v>43506316</v>
      </c>
      <c r="N28" s="21">
        <v>78712138</v>
      </c>
      <c r="O28" s="21"/>
      <c r="P28" s="21"/>
      <c r="Q28" s="21"/>
      <c r="R28" s="21"/>
      <c r="S28" s="21"/>
      <c r="T28" s="21"/>
      <c r="U28" s="21"/>
      <c r="V28" s="21"/>
      <c r="W28" s="21">
        <v>92582217</v>
      </c>
      <c r="X28" s="21">
        <v>70861757</v>
      </c>
      <c r="Y28" s="21">
        <v>21720460</v>
      </c>
      <c r="Z28" s="6">
        <v>30.65</v>
      </c>
      <c r="AA28" s="19">
        <v>164794782</v>
      </c>
    </row>
    <row r="29" spans="1:27" ht="12.75">
      <c r="A29" s="56" t="s">
        <v>55</v>
      </c>
      <c r="B29" s="3"/>
      <c r="C29" s="19">
        <v>88907738</v>
      </c>
      <c r="D29" s="19"/>
      <c r="E29" s="20">
        <v>125337750</v>
      </c>
      <c r="F29" s="21">
        <v>125337750</v>
      </c>
      <c r="G29" s="21">
        <v>1644552</v>
      </c>
      <c r="H29" s="21">
        <v>4014561</v>
      </c>
      <c r="I29" s="21">
        <v>2838267</v>
      </c>
      <c r="J29" s="21">
        <v>8497380</v>
      </c>
      <c r="K29" s="21"/>
      <c r="L29" s="21">
        <v>596765</v>
      </c>
      <c r="M29" s="21">
        <v>1705883</v>
      </c>
      <c r="N29" s="21">
        <v>2302648</v>
      </c>
      <c r="O29" s="21"/>
      <c r="P29" s="21"/>
      <c r="Q29" s="21"/>
      <c r="R29" s="21"/>
      <c r="S29" s="21"/>
      <c r="T29" s="21"/>
      <c r="U29" s="21"/>
      <c r="V29" s="21"/>
      <c r="W29" s="21">
        <v>10800028</v>
      </c>
      <c r="X29" s="21">
        <v>53895235</v>
      </c>
      <c r="Y29" s="21">
        <v>-43095207</v>
      </c>
      <c r="Z29" s="6">
        <v>-79.96</v>
      </c>
      <c r="AA29" s="28">
        <v>125337750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282789791</v>
      </c>
      <c r="D32" s="25">
        <f>SUM(D28:D31)</f>
        <v>0</v>
      </c>
      <c r="E32" s="26">
        <f t="shared" si="5"/>
        <v>290132532</v>
      </c>
      <c r="F32" s="27">
        <f t="shared" si="5"/>
        <v>290132532</v>
      </c>
      <c r="G32" s="27">
        <f t="shared" si="5"/>
        <v>1644552</v>
      </c>
      <c r="H32" s="27">
        <f t="shared" si="5"/>
        <v>17220175</v>
      </c>
      <c r="I32" s="27">
        <f t="shared" si="5"/>
        <v>3502732</v>
      </c>
      <c r="J32" s="27">
        <f t="shared" si="5"/>
        <v>22367459</v>
      </c>
      <c r="K32" s="27">
        <f t="shared" si="5"/>
        <v>19102872</v>
      </c>
      <c r="L32" s="27">
        <f t="shared" si="5"/>
        <v>16699715</v>
      </c>
      <c r="M32" s="27">
        <f t="shared" si="5"/>
        <v>45212199</v>
      </c>
      <c r="N32" s="27">
        <f t="shared" si="5"/>
        <v>81014786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103382245</v>
      </c>
      <c r="X32" s="27">
        <f t="shared" si="5"/>
        <v>124756992</v>
      </c>
      <c r="Y32" s="27">
        <f t="shared" si="5"/>
        <v>-21374747</v>
      </c>
      <c r="Z32" s="13">
        <f>+IF(X32&lt;&gt;0,+(Y32/X32)*100,0)</f>
        <v>-17.133105453520393</v>
      </c>
      <c r="AA32" s="31">
        <f>SUM(AA28:AA31)</f>
        <v>290132532</v>
      </c>
    </row>
    <row r="33" spans="1:27" ht="12.75">
      <c r="A33" s="59" t="s">
        <v>59</v>
      </c>
      <c r="B33" s="3" t="s">
        <v>60</v>
      </c>
      <c r="C33" s="19">
        <v>21226086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70877323</v>
      </c>
      <c r="D35" s="19"/>
      <c r="E35" s="20">
        <v>96606581</v>
      </c>
      <c r="F35" s="21">
        <v>96606581</v>
      </c>
      <c r="G35" s="21">
        <v>654961</v>
      </c>
      <c r="H35" s="21">
        <v>259977</v>
      </c>
      <c r="I35" s="21">
        <v>4256962</v>
      </c>
      <c r="J35" s="21">
        <v>5171900</v>
      </c>
      <c r="K35" s="21">
        <v>4226043</v>
      </c>
      <c r="L35" s="21">
        <v>6270313</v>
      </c>
      <c r="M35" s="21">
        <v>5450703</v>
      </c>
      <c r="N35" s="21">
        <v>15947059</v>
      </c>
      <c r="O35" s="21"/>
      <c r="P35" s="21"/>
      <c r="Q35" s="21"/>
      <c r="R35" s="21"/>
      <c r="S35" s="21"/>
      <c r="T35" s="21"/>
      <c r="U35" s="21"/>
      <c r="V35" s="21"/>
      <c r="W35" s="21">
        <v>21118959</v>
      </c>
      <c r="X35" s="21">
        <v>41540831</v>
      </c>
      <c r="Y35" s="21">
        <v>-20421872</v>
      </c>
      <c r="Z35" s="6">
        <v>-49.16</v>
      </c>
      <c r="AA35" s="28">
        <v>96606581</v>
      </c>
    </row>
    <row r="36" spans="1:27" ht="12.75">
      <c r="A36" s="60" t="s">
        <v>64</v>
      </c>
      <c r="B36" s="10"/>
      <c r="C36" s="61">
        <f aca="true" t="shared" si="6" ref="C36:Y36">SUM(C32:C35)</f>
        <v>374893200</v>
      </c>
      <c r="D36" s="61">
        <f>SUM(D32:D35)</f>
        <v>0</v>
      </c>
      <c r="E36" s="62">
        <f t="shared" si="6"/>
        <v>386739113</v>
      </c>
      <c r="F36" s="63">
        <f t="shared" si="6"/>
        <v>386739113</v>
      </c>
      <c r="G36" s="63">
        <f t="shared" si="6"/>
        <v>2299513</v>
      </c>
      <c r="H36" s="63">
        <f t="shared" si="6"/>
        <v>17480152</v>
      </c>
      <c r="I36" s="63">
        <f t="shared" si="6"/>
        <v>7759694</v>
      </c>
      <c r="J36" s="63">
        <f t="shared" si="6"/>
        <v>27539359</v>
      </c>
      <c r="K36" s="63">
        <f t="shared" si="6"/>
        <v>23328915</v>
      </c>
      <c r="L36" s="63">
        <f t="shared" si="6"/>
        <v>22970028</v>
      </c>
      <c r="M36" s="63">
        <f t="shared" si="6"/>
        <v>50662902</v>
      </c>
      <c r="N36" s="63">
        <f t="shared" si="6"/>
        <v>96961845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124501204</v>
      </c>
      <c r="X36" s="63">
        <f t="shared" si="6"/>
        <v>166297823</v>
      </c>
      <c r="Y36" s="63">
        <f t="shared" si="6"/>
        <v>-41796619</v>
      </c>
      <c r="Z36" s="64">
        <f>+IF(X36&lt;&gt;0,+(Y36/X36)*100,0)</f>
        <v>-25.133593600921643</v>
      </c>
      <c r="AA36" s="65">
        <f>SUM(AA32:AA35)</f>
        <v>386739113</v>
      </c>
    </row>
    <row r="37" spans="1:27" ht="12.75">
      <c r="A37" s="14" t="s">
        <v>77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78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79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80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2019-02-04T14:44:59Z</dcterms:created>
  <dcterms:modified xsi:type="dcterms:W3CDTF">2019-02-04T14:56:01Z</dcterms:modified>
  <cp:category/>
  <cp:version/>
  <cp:contentType/>
  <cp:contentStatus/>
</cp:coreProperties>
</file>