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36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'DC33'!$A$1:$AA$45</definedName>
    <definedName name="_xlnm.Print_Area" localSheetId="11">'DC34'!$A$1:$AA$45</definedName>
    <definedName name="_xlnm.Print_Area" localSheetId="16">'DC35'!$A$1:$AA$45</definedName>
    <definedName name="_xlnm.Print_Area" localSheetId="22">'DC36'!$A$1:$AA$45</definedName>
    <definedName name="_xlnm.Print_Area" localSheetId="27">'DC47'!$A$1:$AA$45</definedName>
    <definedName name="_xlnm.Print_Area" localSheetId="1">'LIM331'!$A$1:$AA$45</definedName>
    <definedName name="_xlnm.Print_Area" localSheetId="2">'LIM332'!$A$1:$AA$45</definedName>
    <definedName name="_xlnm.Print_Area" localSheetId="3">'LIM333'!$A$1:$AA$45</definedName>
    <definedName name="_xlnm.Print_Area" localSheetId="4">'LIM334'!$A$1:$AA$45</definedName>
    <definedName name="_xlnm.Print_Area" localSheetId="5">'LIM335'!$A$1:$AA$45</definedName>
    <definedName name="_xlnm.Print_Area" localSheetId="7">'LIM341'!$A$1:$AA$45</definedName>
    <definedName name="_xlnm.Print_Area" localSheetId="8">'LIM343'!$A$1:$AA$45</definedName>
    <definedName name="_xlnm.Print_Area" localSheetId="9">'LIM344'!$A$1:$AA$45</definedName>
    <definedName name="_xlnm.Print_Area" localSheetId="10">'LIM345'!$A$1:$AA$45</definedName>
    <definedName name="_xlnm.Print_Area" localSheetId="12">'LIM351'!$A$1:$AA$45</definedName>
    <definedName name="_xlnm.Print_Area" localSheetId="13">'LIM353'!$A$1:$AA$45</definedName>
    <definedName name="_xlnm.Print_Area" localSheetId="14">'LIM354'!$A$1:$AA$45</definedName>
    <definedName name="_xlnm.Print_Area" localSheetId="15">'LIM355'!$A$1:$AA$45</definedName>
    <definedName name="_xlnm.Print_Area" localSheetId="17">'LIM361'!$A$1:$AA$45</definedName>
    <definedName name="_xlnm.Print_Area" localSheetId="18">'LIM362'!$A$1:$AA$45</definedName>
    <definedName name="_xlnm.Print_Area" localSheetId="19">'LIM366'!$A$1:$AA$45</definedName>
    <definedName name="_xlnm.Print_Area" localSheetId="20">'LIM367'!$A$1:$AA$45</definedName>
    <definedName name="_xlnm.Print_Area" localSheetId="21">'LIM368'!$A$1:$AA$45</definedName>
    <definedName name="_xlnm.Print_Area" localSheetId="23">'LIM471'!$A$1:$AA$45</definedName>
    <definedName name="_xlnm.Print_Area" localSheetId="24">'LIM472'!$A$1:$AA$45</definedName>
    <definedName name="_xlnm.Print_Area" localSheetId="25">'LIM473'!$A$1:$AA$45</definedName>
    <definedName name="_xlnm.Print_Area" localSheetId="26">'LIM476'!$A$1:$AA$45</definedName>
    <definedName name="_xlnm.Print_Area" localSheetId="0">'Summary'!$A$1:$AA$45</definedName>
  </definedNames>
  <calcPr calcMode="manual" fullCalcOnLoad="1"/>
</workbook>
</file>

<file path=xl/sharedStrings.xml><?xml version="1.0" encoding="utf-8"?>
<sst xmlns="http://schemas.openxmlformats.org/spreadsheetml/2006/main" count="1988" uniqueCount="98">
  <si>
    <t>Limpopo: Greater Giyani(LIM331) - Table C5 Quarterly Budget Statement - Capital Expenditure by Standard Classification and Funding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</si>
  <si>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</si>
  <si>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</si>
  <si>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</si>
  <si>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</si>
  <si>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</si>
  <si>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</si>
  <si>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</si>
  <si>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</si>
  <si>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</si>
  <si>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</si>
  <si>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</si>
  <si>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</si>
  <si>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</si>
  <si>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</si>
  <si>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</si>
  <si>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</si>
  <si>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</si>
  <si>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</si>
  <si>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</si>
  <si>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</si>
  <si>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</si>
  <si>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</si>
  <si>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</si>
  <si>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</si>
  <si>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</si>
  <si>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</si>
  <si>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</si>
  <si>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</si>
  <si>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</si>
  <si>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</si>
  <si>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</si>
  <si>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</si>
  <si>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</si>
  <si>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</si>
  <si>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</si>
  <si>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</si>
  <si>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</si>
  <si>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</si>
  <si>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</si>
  <si>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</si>
  <si>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</si>
  <si>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</si>
  <si>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</si>
  <si>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</si>
  <si>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</si>
  <si>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</si>
  <si>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</si>
  <si>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</si>
  <si>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</si>
  <si>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</si>
  <si>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</si>
  <si>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</si>
  <si>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</si>
  <si>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</si>
  <si>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</si>
  <si>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</si>
  <si>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</si>
  <si>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</si>
  <si>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</si>
  <si>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</si>
  <si>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</si>
  <si>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</si>
  <si>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</si>
  <si>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</si>
  <si>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Limpopo: Greater Letaba(LIM332) - Table C5 Quarterly Budget Statement - Capital Expenditure by Standard Classification and Funding for 2nd Quarter ended 31 December 2018 (Figures Finalised as at 2019/01/30)</t>
  </si>
  <si>
    <t>Limpopo: Greater Tzaneen(LIM333) - Table C5 Quarterly Budget Statement - Capital Expenditure by Standard Classification and Funding for 2nd Quarter ended 31 December 2018 (Figures Finalised as at 2019/01/30)</t>
  </si>
  <si>
    <t>Limpopo: Ba-Phalaborwa(LIM334) - Table C5 Quarterly Budget Statement - Capital Expenditure by Standard Classification and Funding for 2nd Quarter ended 31 December 2018 (Figures Finalised as at 2019/01/30)</t>
  </si>
  <si>
    <t>Limpopo: Maruleng(LIM335) - Table C5 Quarterly Budget Statement - Capital Expenditure by Standard Classification and Funding for 2nd Quarter ended 31 December 2018 (Figures Finalised as at 2019/01/30)</t>
  </si>
  <si>
    <t>Limpopo: Mopani(DC33) - Table C5 Quarterly Budget Statement - Capital Expenditure by Standard Classification and Funding for 2nd Quarter ended 31 December 2018 (Figures Finalised as at 2019/01/30)</t>
  </si>
  <si>
    <t>Limpopo: Musina(LIM341) - Table C5 Quarterly Budget Statement - Capital Expenditure by Standard Classification and Funding for 2nd Quarter ended 31 December 2018 (Figures Finalised as at 2019/01/30)</t>
  </si>
  <si>
    <t>Limpopo: Thulamela(LIM343) - Table C5 Quarterly Budget Statement - Capital Expenditure by Standard Classification and Funding for 2nd Quarter ended 31 December 2018 (Figures Finalised as at 2019/01/30)</t>
  </si>
  <si>
    <t>Limpopo: Makhado(LIM344) - Table C5 Quarterly Budget Statement - Capital Expenditure by Standard Classification and Funding for 2nd Quarter ended 31 December 2018 (Figures Finalised as at 2019/01/30)</t>
  </si>
  <si>
    <t>Limpopo: Collins Chabane(LIM345) - Table C5 Quarterly Budget Statement - Capital Expenditure by Standard Classification and Funding for 2nd Quarter ended 31 December 2018 (Figures Finalised as at 2019/01/30)</t>
  </si>
  <si>
    <t>Limpopo: Vhembe(DC34) - Table C5 Quarterly Budget Statement - Capital Expenditure by Standard Classification and Funding for 2nd Quarter ended 31 December 2018 (Figures Finalised as at 2019/01/30)</t>
  </si>
  <si>
    <t>Limpopo: Blouberg(LIM351) - Table C5 Quarterly Budget Statement - Capital Expenditure by Standard Classification and Funding for 2nd Quarter ended 31 December 2018 (Figures Finalised as at 2019/01/30)</t>
  </si>
  <si>
    <t>Limpopo: Molemole(LIM353) - Table C5 Quarterly Budget Statement - Capital Expenditure by Standard Classification and Funding for 2nd Quarter ended 31 December 2018 (Figures Finalised as at 2019/01/30)</t>
  </si>
  <si>
    <t>Limpopo: Polokwane(LIM354) - Table C5 Quarterly Budget Statement - Capital Expenditure by Standard Classification and Funding for 2nd Quarter ended 31 December 2018 (Figures Finalised as at 2019/01/30)</t>
  </si>
  <si>
    <t>Limpopo: Lepelle-Nkumpi(LIM355) - Table C5 Quarterly Budget Statement - Capital Expenditure by Standard Classification and Funding for 2nd Quarter ended 31 December 2018 (Figures Finalised as at 2019/01/30)</t>
  </si>
  <si>
    <t>Limpopo: Capricorn(DC35) - Table C5 Quarterly Budget Statement - Capital Expenditure by Standard Classification and Funding for 2nd Quarter ended 31 December 2018 (Figures Finalised as at 2019/01/30)</t>
  </si>
  <si>
    <t>Limpopo: Thabazimbi(LIM361) - Table C5 Quarterly Budget Statement - Capital Expenditure by Standard Classification and Funding for 2nd Quarter ended 31 December 2018 (Figures Finalised as at 2019/01/30)</t>
  </si>
  <si>
    <t>Limpopo: Lephalale(LIM362) - Table C5 Quarterly Budget Statement - Capital Expenditure by Standard Classification and Funding for 2nd Quarter ended 31 December 2018 (Figures Finalised as at 2019/01/30)</t>
  </si>
  <si>
    <t>Limpopo: Bela Bela(LIM366) - Table C5 Quarterly Budget Statement - Capital Expenditure by Standard Classification and Funding for 2nd Quarter ended 31 December 2018 (Figures Finalised as at 2019/01/30)</t>
  </si>
  <si>
    <t>Limpopo: Mogalakwena(LIM367) - Table C5 Quarterly Budget Statement - Capital Expenditure by Standard Classification and Funding for 2nd Quarter ended 31 December 2018 (Figures Finalised as at 2019/01/30)</t>
  </si>
  <si>
    <t>Limpopo: Modimolle-Mookgopong(LIM368) - Table C5 Quarterly Budget Statement - Capital Expenditure by Standard Classification and Funding for 2nd Quarter ended 31 December 2018 (Figures Finalised as at 2019/01/30)</t>
  </si>
  <si>
    <t>Limpopo: Waterberg(DC36) - Table C5 Quarterly Budget Statement - Capital Expenditure by Standard Classification and Funding for 2nd Quarter ended 31 December 2018 (Figures Finalised as at 2019/01/30)</t>
  </si>
  <si>
    <t>Limpopo: Ephraim Mogale(LIM471) - Table C5 Quarterly Budget Statement - Capital Expenditure by Standard Classification and Funding for 2nd Quarter ended 31 December 2018 (Figures Finalised as at 2019/01/30)</t>
  </si>
  <si>
    <t>Limpopo: Elias Motsoaledi(LIM472) - Table C5 Quarterly Budget Statement - Capital Expenditure by Standard Classification and Funding for 2nd Quarter ended 31 December 2018 (Figures Finalised as at 2019/01/30)</t>
  </si>
  <si>
    <t>Limpopo: Makhuduthamaga(LIM473) - Table C5 Quarterly Budget Statement - Capital Expenditure by Standard Classification and Funding for 2nd Quarter ended 31 December 2018 (Figures Finalised as at 2019/01/30)</t>
  </si>
  <si>
    <t>Limpopo: Tubatse Fetakgomo(LIM476) - Table C5 Quarterly Budget Statement - Capital Expenditure by Standard Classification and Funding for 2nd Quarter ended 31 December 2018 (Figures Finalised as at 2019/01/30)</t>
  </si>
  <si>
    <t>Limpopo: Sekhukhune(DC47) - Table C5 Quarterly Budget Statement - Capital Expenditure by Standard Classification and Funding for 2nd Quarter ended 31 December 2018 (Figures Finalised as at 2019/01/30)</t>
  </si>
  <si>
    <t>Summary - Table C5 Quarterly Budget Statement - Capital Expenditure by Standard Classification and Funding for 2nd Quarter ended 31 December 2018 (Figures Finalised as at 2019/01/30)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</si>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</sst>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 * #,##0.00_ ;_ * \(#,##0.00\)_ ;_ * &quot;-&quot;??_ ;_ @_ "/>
    <numFmt numFmtId="179" formatCode="_(* #,##0,_);_(* \(#,##0,\);_(* &quot;–&quot;?_);_(@_)"/>
    <numFmt numFmtId="18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8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8" fontId="5" fillId="0" borderId="12" xfId="0" applyNumberFormat="1" applyFont="1" applyFill="1" applyBorder="1" applyAlignment="1" applyProtection="1">
      <alignment/>
      <protection/>
    </xf>
    <xf numFmtId="178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178" fontId="3" fillId="0" borderId="15" xfId="0" applyNumberFormat="1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180" fontId="3" fillId="0" borderId="17" xfId="0" applyNumberFormat="1" applyFont="1" applyFill="1" applyBorder="1" applyAlignment="1" applyProtection="1">
      <alignment/>
      <protection/>
    </xf>
    <xf numFmtId="180" fontId="3" fillId="0" borderId="18" xfId="0" applyNumberFormat="1" applyFont="1" applyFill="1" applyBorder="1" applyAlignment="1" applyProtection="1">
      <alignment/>
      <protection/>
    </xf>
    <xf numFmtId="180" fontId="3" fillId="0" borderId="12" xfId="0" applyNumberFormat="1" applyFont="1" applyFill="1" applyBorder="1" applyAlignment="1" applyProtection="1">
      <alignment/>
      <protection/>
    </xf>
    <xf numFmtId="180" fontId="5" fillId="0" borderId="17" xfId="0" applyNumberFormat="1" applyFont="1" applyFill="1" applyBorder="1" applyAlignment="1" applyProtection="1">
      <alignment/>
      <protection/>
    </xf>
    <xf numFmtId="180" fontId="5" fillId="0" borderId="18" xfId="0" applyNumberFormat="1" applyFont="1" applyFill="1" applyBorder="1" applyAlignment="1" applyProtection="1">
      <alignment/>
      <protection/>
    </xf>
    <xf numFmtId="180" fontId="5" fillId="0" borderId="12" xfId="0" applyNumberFormat="1" applyFont="1" applyFill="1" applyBorder="1" applyAlignment="1" applyProtection="1">
      <alignment/>
      <protection/>
    </xf>
    <xf numFmtId="180" fontId="5" fillId="0" borderId="17" xfId="42" applyNumberFormat="1" applyFont="1" applyFill="1" applyBorder="1" applyAlignment="1" applyProtection="1">
      <alignment/>
      <protection/>
    </xf>
    <xf numFmtId="180" fontId="5" fillId="0" borderId="18" xfId="42" applyNumberFormat="1" applyFont="1" applyFill="1" applyBorder="1" applyAlignment="1" applyProtection="1">
      <alignment/>
      <protection/>
    </xf>
    <xf numFmtId="180" fontId="5" fillId="0" borderId="12" xfId="42" applyNumberFormat="1" applyFont="1" applyFill="1" applyBorder="1" applyAlignment="1" applyProtection="1">
      <alignment/>
      <protection/>
    </xf>
    <xf numFmtId="180" fontId="3" fillId="0" borderId="19" xfId="0" applyNumberFormat="1" applyFont="1" applyFill="1" applyBorder="1" applyAlignment="1" applyProtection="1">
      <alignment/>
      <protection/>
    </xf>
    <xf numFmtId="180" fontId="3" fillId="0" borderId="20" xfId="0" applyNumberFormat="1" applyFont="1" applyFill="1" applyBorder="1" applyAlignment="1" applyProtection="1">
      <alignment/>
      <protection/>
    </xf>
    <xf numFmtId="180" fontId="3" fillId="0" borderId="15" xfId="0" applyNumberFormat="1" applyFont="1" applyFill="1" applyBorder="1" applyAlignment="1" applyProtection="1">
      <alignment/>
      <protection/>
    </xf>
    <xf numFmtId="180" fontId="5" fillId="0" borderId="21" xfId="0" applyNumberFormat="1" applyFont="1" applyFill="1" applyBorder="1" applyAlignment="1" applyProtection="1">
      <alignment/>
      <protection/>
    </xf>
    <xf numFmtId="180" fontId="5" fillId="0" borderId="21" xfId="42" applyNumberFormat="1" applyFont="1" applyFill="1" applyBorder="1" applyAlignment="1" applyProtection="1">
      <alignment/>
      <protection/>
    </xf>
    <xf numFmtId="180" fontId="3" fillId="0" borderId="21" xfId="0" applyNumberFormat="1" applyFont="1" applyFill="1" applyBorder="1" applyAlignment="1" applyProtection="1">
      <alignment/>
      <protection/>
    </xf>
    <xf numFmtId="180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/>
      <protection/>
    </xf>
    <xf numFmtId="180" fontId="3" fillId="0" borderId="33" xfId="0" applyNumberFormat="1" applyFont="1" applyBorder="1" applyAlignment="1" applyProtection="1">
      <alignment horizontal="center"/>
      <protection/>
    </xf>
    <xf numFmtId="180" fontId="3" fillId="0" borderId="23" xfId="0" applyNumberFormat="1" applyFont="1" applyBorder="1" applyAlignment="1" applyProtection="1">
      <alignment horizontal="center"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178" fontId="3" fillId="0" borderId="10" xfId="0" applyNumberFormat="1" applyFont="1" applyBorder="1" applyAlignment="1" applyProtection="1">
      <alignment horizontal="center"/>
      <protection/>
    </xf>
    <xf numFmtId="180" fontId="3" fillId="0" borderId="34" xfId="0" applyNumberFormat="1" applyFont="1" applyBorder="1" applyAlignment="1" applyProtection="1">
      <alignment horizontal="center"/>
      <protection/>
    </xf>
    <xf numFmtId="180" fontId="3" fillId="0" borderId="32" xfId="0" applyNumberFormat="1" applyFont="1" applyFill="1" applyBorder="1" applyAlignment="1" applyProtection="1">
      <alignment/>
      <protection/>
    </xf>
    <xf numFmtId="180" fontId="3" fillId="0" borderId="31" xfId="0" applyNumberFormat="1" applyFont="1" applyFill="1" applyBorder="1" applyAlignment="1" applyProtection="1">
      <alignment/>
      <protection/>
    </xf>
    <xf numFmtId="180" fontId="3" fillId="0" borderId="14" xfId="0" applyNumberFormat="1" applyFont="1" applyFill="1" applyBorder="1" applyAlignment="1" applyProtection="1">
      <alignment/>
      <protection/>
    </xf>
    <xf numFmtId="178" fontId="3" fillId="0" borderId="14" xfId="0" applyNumberFormat="1" applyFont="1" applyFill="1" applyBorder="1" applyAlignment="1" applyProtection="1">
      <alignment/>
      <protection/>
    </xf>
    <xf numFmtId="180" fontId="3" fillId="0" borderId="35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indent="2"/>
      <protection/>
    </xf>
    <xf numFmtId="0" fontId="5" fillId="0" borderId="11" xfId="0" applyFont="1" applyFill="1" applyBorder="1" applyAlignment="1" applyProtection="1">
      <alignment horizontal="left" indent="2"/>
      <protection/>
    </xf>
    <xf numFmtId="0" fontId="3" fillId="0" borderId="11" xfId="0" applyFont="1" applyFill="1" applyBorder="1" applyAlignment="1" applyProtection="1">
      <alignment horizontal="left" indent="1"/>
      <protection/>
    </xf>
    <xf numFmtId="0" fontId="3" fillId="0" borderId="11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/>
      <protection/>
    </xf>
    <xf numFmtId="180" fontId="3" fillId="0" borderId="32" xfId="0" applyNumberFormat="1" applyFont="1" applyBorder="1" applyAlignment="1" applyProtection="1">
      <alignment/>
      <protection/>
    </xf>
    <xf numFmtId="180" fontId="3" fillId="0" borderId="31" xfId="0" applyNumberFormat="1" applyFont="1" applyBorder="1" applyAlignment="1" applyProtection="1">
      <alignment/>
      <protection/>
    </xf>
    <xf numFmtId="180" fontId="3" fillId="0" borderId="14" xfId="0" applyNumberFormat="1" applyFont="1" applyBorder="1" applyAlignment="1" applyProtection="1">
      <alignment/>
      <protection/>
    </xf>
    <xf numFmtId="178" fontId="3" fillId="0" borderId="14" xfId="0" applyNumberFormat="1" applyFont="1" applyBorder="1" applyAlignment="1" applyProtection="1">
      <alignment/>
      <protection/>
    </xf>
    <xf numFmtId="180" fontId="3" fillId="0" borderId="35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36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92</v>
      </c>
      <c r="B2" s="1" t="s">
        <v>97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1552606095</v>
      </c>
      <c r="D5" s="16">
        <f>SUM(D6:D8)</f>
        <v>0</v>
      </c>
      <c r="E5" s="17">
        <f t="shared" si="0"/>
        <v>503871648</v>
      </c>
      <c r="F5" s="18">
        <f t="shared" si="0"/>
        <v>502621648</v>
      </c>
      <c r="G5" s="18">
        <f t="shared" si="0"/>
        <v>218531</v>
      </c>
      <c r="H5" s="18">
        <f t="shared" si="0"/>
        <v>5190716</v>
      </c>
      <c r="I5" s="18">
        <f t="shared" si="0"/>
        <v>13714549</v>
      </c>
      <c r="J5" s="18">
        <f t="shared" si="0"/>
        <v>19123796</v>
      </c>
      <c r="K5" s="18">
        <f t="shared" si="0"/>
        <v>3478703</v>
      </c>
      <c r="L5" s="18">
        <f t="shared" si="0"/>
        <v>5783006</v>
      </c>
      <c r="M5" s="18">
        <f t="shared" si="0"/>
        <v>7063608</v>
      </c>
      <c r="N5" s="18">
        <f t="shared" si="0"/>
        <v>16325317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35449113</v>
      </c>
      <c r="X5" s="18">
        <f t="shared" si="0"/>
        <v>248306184</v>
      </c>
      <c r="Y5" s="18">
        <f t="shared" si="0"/>
        <v>-212857071</v>
      </c>
      <c r="Z5" s="4">
        <f>+IF(X5&lt;&gt;0,+(Y5/X5)*100,0)</f>
        <v>-85.72362861490393</v>
      </c>
      <c r="AA5" s="16">
        <f>SUM(AA6:AA8)</f>
        <v>502621648</v>
      </c>
    </row>
    <row r="6" spans="1:27" ht="12.75">
      <c r="A6" s="5" t="s">
        <v>32</v>
      </c>
      <c r="B6" s="3"/>
      <c r="C6" s="19">
        <v>129800519</v>
      </c>
      <c r="D6" s="19"/>
      <c r="E6" s="20">
        <v>2450000</v>
      </c>
      <c r="F6" s="21">
        <v>2450000</v>
      </c>
      <c r="G6" s="21">
        <v>28500</v>
      </c>
      <c r="H6" s="21">
        <v>6059</v>
      </c>
      <c r="I6" s="21">
        <v>88700</v>
      </c>
      <c r="J6" s="21">
        <v>123259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123259</v>
      </c>
      <c r="X6" s="21">
        <v>2200002</v>
      </c>
      <c r="Y6" s="21">
        <v>-2076743</v>
      </c>
      <c r="Z6" s="6">
        <v>-94.4</v>
      </c>
      <c r="AA6" s="28">
        <v>2450000</v>
      </c>
    </row>
    <row r="7" spans="1:27" ht="12.75">
      <c r="A7" s="5" t="s">
        <v>33</v>
      </c>
      <c r="B7" s="3"/>
      <c r="C7" s="22">
        <v>1272481350</v>
      </c>
      <c r="D7" s="22"/>
      <c r="E7" s="23">
        <v>500921648</v>
      </c>
      <c r="F7" s="24">
        <v>499671648</v>
      </c>
      <c r="G7" s="24">
        <v>1531</v>
      </c>
      <c r="H7" s="24">
        <v>2370151</v>
      </c>
      <c r="I7" s="24">
        <v>945998</v>
      </c>
      <c r="J7" s="24">
        <v>3317680</v>
      </c>
      <c r="K7" s="24">
        <v>1022492</v>
      </c>
      <c r="L7" s="24">
        <v>3767532</v>
      </c>
      <c r="M7" s="24">
        <v>3950607</v>
      </c>
      <c r="N7" s="24">
        <v>8740631</v>
      </c>
      <c r="O7" s="24"/>
      <c r="P7" s="24"/>
      <c r="Q7" s="24"/>
      <c r="R7" s="24"/>
      <c r="S7" s="24"/>
      <c r="T7" s="24"/>
      <c r="U7" s="24"/>
      <c r="V7" s="24"/>
      <c r="W7" s="24">
        <v>12058311</v>
      </c>
      <c r="X7" s="24">
        <v>246106182</v>
      </c>
      <c r="Y7" s="24">
        <v>-234047871</v>
      </c>
      <c r="Z7" s="7">
        <v>-95.1</v>
      </c>
      <c r="AA7" s="29">
        <v>499671648</v>
      </c>
    </row>
    <row r="8" spans="1:27" ht="12.75">
      <c r="A8" s="5" t="s">
        <v>34</v>
      </c>
      <c r="B8" s="3"/>
      <c r="C8" s="19">
        <v>150324226</v>
      </c>
      <c r="D8" s="19"/>
      <c r="E8" s="20">
        <v>500000</v>
      </c>
      <c r="F8" s="21">
        <v>500000</v>
      </c>
      <c r="G8" s="21">
        <v>188500</v>
      </c>
      <c r="H8" s="21">
        <v>2814506</v>
      </c>
      <c r="I8" s="21">
        <v>12679851</v>
      </c>
      <c r="J8" s="21">
        <v>15682857</v>
      </c>
      <c r="K8" s="21">
        <v>2456211</v>
      </c>
      <c r="L8" s="21">
        <v>2015474</v>
      </c>
      <c r="M8" s="21">
        <v>3113001</v>
      </c>
      <c r="N8" s="21">
        <v>7584686</v>
      </c>
      <c r="O8" s="21"/>
      <c r="P8" s="21"/>
      <c r="Q8" s="21"/>
      <c r="R8" s="21"/>
      <c r="S8" s="21"/>
      <c r="T8" s="21"/>
      <c r="U8" s="21"/>
      <c r="V8" s="21"/>
      <c r="W8" s="21">
        <v>23267543</v>
      </c>
      <c r="X8" s="21"/>
      <c r="Y8" s="21">
        <v>23267543</v>
      </c>
      <c r="Z8" s="6"/>
      <c r="AA8" s="28">
        <v>500000</v>
      </c>
    </row>
    <row r="9" spans="1:27" ht="12.75">
      <c r="A9" s="2" t="s">
        <v>35</v>
      </c>
      <c r="B9" s="3"/>
      <c r="C9" s="16">
        <f aca="true" t="shared" si="1" ref="C9:Y9">SUM(C10:C14)</f>
        <v>244148049</v>
      </c>
      <c r="D9" s="16">
        <f>SUM(D10:D14)</f>
        <v>0</v>
      </c>
      <c r="E9" s="17">
        <f t="shared" si="1"/>
        <v>473131401</v>
      </c>
      <c r="F9" s="18">
        <f t="shared" si="1"/>
        <v>490890251</v>
      </c>
      <c r="G9" s="18">
        <f t="shared" si="1"/>
        <v>4717096</v>
      </c>
      <c r="H9" s="18">
        <f t="shared" si="1"/>
        <v>16289694</v>
      </c>
      <c r="I9" s="18">
        <f t="shared" si="1"/>
        <v>18004635</v>
      </c>
      <c r="J9" s="18">
        <f t="shared" si="1"/>
        <v>39011425</v>
      </c>
      <c r="K9" s="18">
        <f t="shared" si="1"/>
        <v>23401773</v>
      </c>
      <c r="L9" s="18">
        <f t="shared" si="1"/>
        <v>16267346</v>
      </c>
      <c r="M9" s="18">
        <f t="shared" si="1"/>
        <v>22174762</v>
      </c>
      <c r="N9" s="18">
        <f t="shared" si="1"/>
        <v>61843881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100855306</v>
      </c>
      <c r="X9" s="18">
        <f t="shared" si="1"/>
        <v>223982815</v>
      </c>
      <c r="Y9" s="18">
        <f t="shared" si="1"/>
        <v>-123127509</v>
      </c>
      <c r="Z9" s="4">
        <f>+IF(X9&lt;&gt;0,+(Y9/X9)*100,0)</f>
        <v>-54.97185531845379</v>
      </c>
      <c r="AA9" s="30">
        <f>SUM(AA10:AA14)</f>
        <v>490890251</v>
      </c>
    </row>
    <row r="10" spans="1:27" ht="12.75">
      <c r="A10" s="5" t="s">
        <v>36</v>
      </c>
      <c r="B10" s="3"/>
      <c r="C10" s="19">
        <v>79504393</v>
      </c>
      <c r="D10" s="19"/>
      <c r="E10" s="20">
        <v>130671688</v>
      </c>
      <c r="F10" s="21">
        <v>128021688</v>
      </c>
      <c r="G10" s="21">
        <v>1195239</v>
      </c>
      <c r="H10" s="21">
        <v>489087</v>
      </c>
      <c r="I10" s="21">
        <v>3355106</v>
      </c>
      <c r="J10" s="21">
        <v>5039432</v>
      </c>
      <c r="K10" s="21">
        <v>4033333</v>
      </c>
      <c r="L10" s="21">
        <v>86862</v>
      </c>
      <c r="M10" s="21">
        <v>4063409</v>
      </c>
      <c r="N10" s="21">
        <v>8183604</v>
      </c>
      <c r="O10" s="21"/>
      <c r="P10" s="21"/>
      <c r="Q10" s="21"/>
      <c r="R10" s="21"/>
      <c r="S10" s="21"/>
      <c r="T10" s="21"/>
      <c r="U10" s="21"/>
      <c r="V10" s="21"/>
      <c r="W10" s="21">
        <v>13223036</v>
      </c>
      <c r="X10" s="21">
        <v>64016754</v>
      </c>
      <c r="Y10" s="21">
        <v>-50793718</v>
      </c>
      <c r="Z10" s="6">
        <v>-79.34</v>
      </c>
      <c r="AA10" s="28">
        <v>128021688</v>
      </c>
    </row>
    <row r="11" spans="1:27" ht="12.75">
      <c r="A11" s="5" t="s">
        <v>37</v>
      </c>
      <c r="B11" s="3"/>
      <c r="C11" s="19">
        <v>143795776</v>
      </c>
      <c r="D11" s="19"/>
      <c r="E11" s="20">
        <v>265813978</v>
      </c>
      <c r="F11" s="21">
        <v>289222828</v>
      </c>
      <c r="G11" s="21">
        <v>3443984</v>
      </c>
      <c r="H11" s="21">
        <v>12181608</v>
      </c>
      <c r="I11" s="21">
        <v>8442757</v>
      </c>
      <c r="J11" s="21">
        <v>24068349</v>
      </c>
      <c r="K11" s="21">
        <v>15950058</v>
      </c>
      <c r="L11" s="21">
        <v>15412356</v>
      </c>
      <c r="M11" s="21">
        <v>13467201</v>
      </c>
      <c r="N11" s="21">
        <v>44829615</v>
      </c>
      <c r="O11" s="21"/>
      <c r="P11" s="21"/>
      <c r="Q11" s="21"/>
      <c r="R11" s="21"/>
      <c r="S11" s="21"/>
      <c r="T11" s="21"/>
      <c r="U11" s="21"/>
      <c r="V11" s="21"/>
      <c r="W11" s="21">
        <v>68897964</v>
      </c>
      <c r="X11" s="21">
        <v>132322412</v>
      </c>
      <c r="Y11" s="21">
        <v>-63424448</v>
      </c>
      <c r="Z11" s="6">
        <v>-47.93</v>
      </c>
      <c r="AA11" s="28">
        <v>289222828</v>
      </c>
    </row>
    <row r="12" spans="1:27" ht="12.75">
      <c r="A12" s="5" t="s">
        <v>38</v>
      </c>
      <c r="B12" s="3"/>
      <c r="C12" s="19">
        <v>13014839</v>
      </c>
      <c r="D12" s="19"/>
      <c r="E12" s="20">
        <v>46329391</v>
      </c>
      <c r="F12" s="21">
        <v>43329391</v>
      </c>
      <c r="G12" s="21">
        <v>77873</v>
      </c>
      <c r="H12" s="21">
        <v>3618999</v>
      </c>
      <c r="I12" s="21">
        <v>4666278</v>
      </c>
      <c r="J12" s="21">
        <v>8363150</v>
      </c>
      <c r="K12" s="21">
        <v>1900823</v>
      </c>
      <c r="L12" s="21"/>
      <c r="M12" s="21">
        <v>4396878</v>
      </c>
      <c r="N12" s="21">
        <v>6297701</v>
      </c>
      <c r="O12" s="21"/>
      <c r="P12" s="21"/>
      <c r="Q12" s="21"/>
      <c r="R12" s="21"/>
      <c r="S12" s="21"/>
      <c r="T12" s="21"/>
      <c r="U12" s="21"/>
      <c r="V12" s="21"/>
      <c r="W12" s="21">
        <v>14660851</v>
      </c>
      <c r="X12" s="21">
        <v>17033651</v>
      </c>
      <c r="Y12" s="21">
        <v>-2372800</v>
      </c>
      <c r="Z12" s="6">
        <v>-13.93</v>
      </c>
      <c r="AA12" s="28">
        <v>43329391</v>
      </c>
    </row>
    <row r="13" spans="1:27" ht="12.75">
      <c r="A13" s="5" t="s">
        <v>39</v>
      </c>
      <c r="B13" s="3"/>
      <c r="C13" s="19">
        <v>7833041</v>
      </c>
      <c r="D13" s="19"/>
      <c r="E13" s="20">
        <v>30316344</v>
      </c>
      <c r="F13" s="21">
        <v>30316344</v>
      </c>
      <c r="G13" s="21"/>
      <c r="H13" s="21"/>
      <c r="I13" s="21">
        <v>1540494</v>
      </c>
      <c r="J13" s="21">
        <v>1540494</v>
      </c>
      <c r="K13" s="21">
        <v>1517559</v>
      </c>
      <c r="L13" s="21">
        <v>768128</v>
      </c>
      <c r="M13" s="21">
        <v>247274</v>
      </c>
      <c r="N13" s="21">
        <v>2532961</v>
      </c>
      <c r="O13" s="21"/>
      <c r="P13" s="21"/>
      <c r="Q13" s="21"/>
      <c r="R13" s="21"/>
      <c r="S13" s="21"/>
      <c r="T13" s="21"/>
      <c r="U13" s="21"/>
      <c r="V13" s="21"/>
      <c r="W13" s="21">
        <v>4073455</v>
      </c>
      <c r="X13" s="21">
        <v>10609998</v>
      </c>
      <c r="Y13" s="21">
        <v>-6536543</v>
      </c>
      <c r="Z13" s="6">
        <v>-61.61</v>
      </c>
      <c r="AA13" s="28">
        <v>30316344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1224716980</v>
      </c>
      <c r="D15" s="16">
        <f>SUM(D16:D18)</f>
        <v>0</v>
      </c>
      <c r="E15" s="17">
        <f t="shared" si="2"/>
        <v>2040839122</v>
      </c>
      <c r="F15" s="18">
        <f t="shared" si="2"/>
        <v>2017907372</v>
      </c>
      <c r="G15" s="18">
        <f t="shared" si="2"/>
        <v>77410995</v>
      </c>
      <c r="H15" s="18">
        <f t="shared" si="2"/>
        <v>122868933</v>
      </c>
      <c r="I15" s="18">
        <f t="shared" si="2"/>
        <v>69562530</v>
      </c>
      <c r="J15" s="18">
        <f t="shared" si="2"/>
        <v>269842458</v>
      </c>
      <c r="K15" s="18">
        <f t="shared" si="2"/>
        <v>90632917</v>
      </c>
      <c r="L15" s="18">
        <f t="shared" si="2"/>
        <v>75377647</v>
      </c>
      <c r="M15" s="18">
        <f t="shared" si="2"/>
        <v>129628134</v>
      </c>
      <c r="N15" s="18">
        <f t="shared" si="2"/>
        <v>295638698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565481156</v>
      </c>
      <c r="X15" s="18">
        <f t="shared" si="2"/>
        <v>987857416</v>
      </c>
      <c r="Y15" s="18">
        <f t="shared" si="2"/>
        <v>-422376260</v>
      </c>
      <c r="Z15" s="4">
        <f>+IF(X15&lt;&gt;0,+(Y15/X15)*100,0)</f>
        <v>-42.756804085175794</v>
      </c>
      <c r="AA15" s="30">
        <f>SUM(AA16:AA18)</f>
        <v>2017907372</v>
      </c>
    </row>
    <row r="16" spans="1:27" ht="12.75">
      <c r="A16" s="5" t="s">
        <v>42</v>
      </c>
      <c r="B16" s="3"/>
      <c r="C16" s="19">
        <v>41266245</v>
      </c>
      <c r="D16" s="19"/>
      <c r="E16" s="20">
        <v>51020932</v>
      </c>
      <c r="F16" s="21">
        <v>50020932</v>
      </c>
      <c r="G16" s="21">
        <v>93982</v>
      </c>
      <c r="H16" s="21">
        <v>288458</v>
      </c>
      <c r="I16" s="21">
        <v>657276</v>
      </c>
      <c r="J16" s="21">
        <v>1039716</v>
      </c>
      <c r="K16" s="21">
        <v>722545</v>
      </c>
      <c r="L16" s="21">
        <v>1466534</v>
      </c>
      <c r="M16" s="21">
        <v>1915943</v>
      </c>
      <c r="N16" s="21">
        <v>4105022</v>
      </c>
      <c r="O16" s="21"/>
      <c r="P16" s="21"/>
      <c r="Q16" s="21"/>
      <c r="R16" s="21"/>
      <c r="S16" s="21"/>
      <c r="T16" s="21"/>
      <c r="U16" s="21"/>
      <c r="V16" s="21"/>
      <c r="W16" s="21">
        <v>5144738</v>
      </c>
      <c r="X16" s="21">
        <v>25952141</v>
      </c>
      <c r="Y16" s="21">
        <v>-20807403</v>
      </c>
      <c r="Z16" s="6">
        <v>-80.18</v>
      </c>
      <c r="AA16" s="28">
        <v>50020932</v>
      </c>
    </row>
    <row r="17" spans="1:27" ht="12.75">
      <c r="A17" s="5" t="s">
        <v>43</v>
      </c>
      <c r="B17" s="3"/>
      <c r="C17" s="19">
        <v>1183450735</v>
      </c>
      <c r="D17" s="19"/>
      <c r="E17" s="20">
        <v>1988818190</v>
      </c>
      <c r="F17" s="21">
        <v>1966886440</v>
      </c>
      <c r="G17" s="21">
        <v>77317013</v>
      </c>
      <c r="H17" s="21">
        <v>122580475</v>
      </c>
      <c r="I17" s="21">
        <v>68905254</v>
      </c>
      <c r="J17" s="21">
        <v>268802742</v>
      </c>
      <c r="K17" s="21">
        <v>89910372</v>
      </c>
      <c r="L17" s="21">
        <v>73911113</v>
      </c>
      <c r="M17" s="21">
        <v>127712191</v>
      </c>
      <c r="N17" s="21">
        <v>291533676</v>
      </c>
      <c r="O17" s="21"/>
      <c r="P17" s="21"/>
      <c r="Q17" s="21"/>
      <c r="R17" s="21"/>
      <c r="S17" s="21"/>
      <c r="T17" s="21"/>
      <c r="U17" s="21"/>
      <c r="V17" s="21"/>
      <c r="W17" s="21">
        <v>560336418</v>
      </c>
      <c r="X17" s="21">
        <v>953924995</v>
      </c>
      <c r="Y17" s="21">
        <v>-393588577</v>
      </c>
      <c r="Z17" s="6">
        <v>-41.26</v>
      </c>
      <c r="AA17" s="28">
        <v>1966886440</v>
      </c>
    </row>
    <row r="18" spans="1:27" ht="12.75">
      <c r="A18" s="5" t="s">
        <v>44</v>
      </c>
      <c r="B18" s="3"/>
      <c r="C18" s="19"/>
      <c r="D18" s="19"/>
      <c r="E18" s="20">
        <v>1000000</v>
      </c>
      <c r="F18" s="21">
        <v>1000000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7980280</v>
      </c>
      <c r="Y18" s="21">
        <v>-7980280</v>
      </c>
      <c r="Z18" s="6">
        <v>-100</v>
      </c>
      <c r="AA18" s="28">
        <v>1000000</v>
      </c>
    </row>
    <row r="19" spans="1:27" ht="12.75">
      <c r="A19" s="2" t="s">
        <v>45</v>
      </c>
      <c r="B19" s="8"/>
      <c r="C19" s="16">
        <f aca="true" t="shared" si="3" ref="C19:Y19">SUM(C20:C23)</f>
        <v>2868076240</v>
      </c>
      <c r="D19" s="16">
        <f>SUM(D20:D23)</f>
        <v>0</v>
      </c>
      <c r="E19" s="17">
        <f t="shared" si="3"/>
        <v>3587718713</v>
      </c>
      <c r="F19" s="18">
        <f t="shared" si="3"/>
        <v>3576718713</v>
      </c>
      <c r="G19" s="18">
        <f t="shared" si="3"/>
        <v>69105621</v>
      </c>
      <c r="H19" s="18">
        <f t="shared" si="3"/>
        <v>232449509</v>
      </c>
      <c r="I19" s="18">
        <f t="shared" si="3"/>
        <v>218452849</v>
      </c>
      <c r="J19" s="18">
        <f t="shared" si="3"/>
        <v>520007979</v>
      </c>
      <c r="K19" s="18">
        <f t="shared" si="3"/>
        <v>327415807</v>
      </c>
      <c r="L19" s="18">
        <f t="shared" si="3"/>
        <v>327296056</v>
      </c>
      <c r="M19" s="18">
        <f t="shared" si="3"/>
        <v>271446143</v>
      </c>
      <c r="N19" s="18">
        <f t="shared" si="3"/>
        <v>926158006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1446165985</v>
      </c>
      <c r="X19" s="18">
        <f t="shared" si="3"/>
        <v>1682435625</v>
      </c>
      <c r="Y19" s="18">
        <f t="shared" si="3"/>
        <v>-236269640</v>
      </c>
      <c r="Z19" s="4">
        <f>+IF(X19&lt;&gt;0,+(Y19/X19)*100,0)</f>
        <v>-14.043309383679986</v>
      </c>
      <c r="AA19" s="30">
        <f>SUM(AA20:AA23)</f>
        <v>3576718713</v>
      </c>
    </row>
    <row r="20" spans="1:27" ht="12.75">
      <c r="A20" s="5" t="s">
        <v>46</v>
      </c>
      <c r="B20" s="3"/>
      <c r="C20" s="19">
        <v>184815151</v>
      </c>
      <c r="D20" s="19"/>
      <c r="E20" s="20">
        <v>323485938</v>
      </c>
      <c r="F20" s="21">
        <v>323485938</v>
      </c>
      <c r="G20" s="21">
        <v>1545967</v>
      </c>
      <c r="H20" s="21">
        <v>2311782</v>
      </c>
      <c r="I20" s="21">
        <v>10556764</v>
      </c>
      <c r="J20" s="21">
        <v>14414513</v>
      </c>
      <c r="K20" s="21">
        <v>9234033</v>
      </c>
      <c r="L20" s="21">
        <v>21042515</v>
      </c>
      <c r="M20" s="21">
        <v>7153281</v>
      </c>
      <c r="N20" s="21">
        <v>37429829</v>
      </c>
      <c r="O20" s="21"/>
      <c r="P20" s="21"/>
      <c r="Q20" s="21"/>
      <c r="R20" s="21"/>
      <c r="S20" s="21"/>
      <c r="T20" s="21"/>
      <c r="U20" s="21"/>
      <c r="V20" s="21"/>
      <c r="W20" s="21">
        <v>51844342</v>
      </c>
      <c r="X20" s="21">
        <v>160062528</v>
      </c>
      <c r="Y20" s="21">
        <v>-108218186</v>
      </c>
      <c r="Z20" s="6">
        <v>-67.61</v>
      </c>
      <c r="AA20" s="28">
        <v>323485938</v>
      </c>
    </row>
    <row r="21" spans="1:27" ht="12.75">
      <c r="A21" s="5" t="s">
        <v>47</v>
      </c>
      <c r="B21" s="3"/>
      <c r="C21" s="19">
        <v>2505908337</v>
      </c>
      <c r="D21" s="19"/>
      <c r="E21" s="20">
        <v>2587370360</v>
      </c>
      <c r="F21" s="21">
        <v>2587370360</v>
      </c>
      <c r="G21" s="21">
        <v>57991029</v>
      </c>
      <c r="H21" s="21">
        <v>204909152</v>
      </c>
      <c r="I21" s="21">
        <v>182178788</v>
      </c>
      <c r="J21" s="21">
        <v>445078969</v>
      </c>
      <c r="K21" s="21">
        <v>232211817</v>
      </c>
      <c r="L21" s="21">
        <v>249843609</v>
      </c>
      <c r="M21" s="21">
        <v>243410815</v>
      </c>
      <c r="N21" s="21">
        <v>725466241</v>
      </c>
      <c r="O21" s="21"/>
      <c r="P21" s="21"/>
      <c r="Q21" s="21"/>
      <c r="R21" s="21"/>
      <c r="S21" s="21"/>
      <c r="T21" s="21"/>
      <c r="U21" s="21"/>
      <c r="V21" s="21"/>
      <c r="W21" s="21">
        <v>1170545210</v>
      </c>
      <c r="X21" s="21">
        <v>1225347802</v>
      </c>
      <c r="Y21" s="21">
        <v>-54802592</v>
      </c>
      <c r="Z21" s="6">
        <v>-4.47</v>
      </c>
      <c r="AA21" s="28">
        <v>2587370360</v>
      </c>
    </row>
    <row r="22" spans="1:27" ht="12.75">
      <c r="A22" s="5" t="s">
        <v>48</v>
      </c>
      <c r="B22" s="3"/>
      <c r="C22" s="22">
        <v>140247927</v>
      </c>
      <c r="D22" s="22"/>
      <c r="E22" s="23">
        <v>567494958</v>
      </c>
      <c r="F22" s="24">
        <v>567494958</v>
      </c>
      <c r="G22" s="24">
        <v>9568625</v>
      </c>
      <c r="H22" s="24">
        <v>24464845</v>
      </c>
      <c r="I22" s="24">
        <v>23349779</v>
      </c>
      <c r="J22" s="24">
        <v>57383249</v>
      </c>
      <c r="K22" s="24">
        <v>82872481</v>
      </c>
      <c r="L22" s="24">
        <v>52952566</v>
      </c>
      <c r="M22" s="24">
        <v>18785019</v>
      </c>
      <c r="N22" s="24">
        <v>154610066</v>
      </c>
      <c r="O22" s="24"/>
      <c r="P22" s="24"/>
      <c r="Q22" s="24"/>
      <c r="R22" s="24"/>
      <c r="S22" s="24"/>
      <c r="T22" s="24"/>
      <c r="U22" s="24"/>
      <c r="V22" s="24"/>
      <c r="W22" s="24">
        <v>211993315</v>
      </c>
      <c r="X22" s="24">
        <v>248827398</v>
      </c>
      <c r="Y22" s="24">
        <v>-36834083</v>
      </c>
      <c r="Z22" s="7">
        <v>-14.8</v>
      </c>
      <c r="AA22" s="29">
        <v>567494958</v>
      </c>
    </row>
    <row r="23" spans="1:27" ht="12.75">
      <c r="A23" s="5" t="s">
        <v>49</v>
      </c>
      <c r="B23" s="3"/>
      <c r="C23" s="19">
        <v>37104825</v>
      </c>
      <c r="D23" s="19"/>
      <c r="E23" s="20">
        <v>109367457</v>
      </c>
      <c r="F23" s="21">
        <v>98367457</v>
      </c>
      <c r="G23" s="21"/>
      <c r="H23" s="21">
        <v>763730</v>
      </c>
      <c r="I23" s="21">
        <v>2367518</v>
      </c>
      <c r="J23" s="21">
        <v>3131248</v>
      </c>
      <c r="K23" s="21">
        <v>3097476</v>
      </c>
      <c r="L23" s="21">
        <v>3457366</v>
      </c>
      <c r="M23" s="21">
        <v>2097028</v>
      </c>
      <c r="N23" s="21">
        <v>8651870</v>
      </c>
      <c r="O23" s="21"/>
      <c r="P23" s="21"/>
      <c r="Q23" s="21"/>
      <c r="R23" s="21"/>
      <c r="S23" s="21"/>
      <c r="T23" s="21"/>
      <c r="U23" s="21"/>
      <c r="V23" s="21"/>
      <c r="W23" s="21">
        <v>11783118</v>
      </c>
      <c r="X23" s="21">
        <v>48197897</v>
      </c>
      <c r="Y23" s="21">
        <v>-36414779</v>
      </c>
      <c r="Z23" s="6">
        <v>-75.55</v>
      </c>
      <c r="AA23" s="28">
        <v>98367457</v>
      </c>
    </row>
    <row r="24" spans="1:27" ht="12.75">
      <c r="A24" s="2" t="s">
        <v>50</v>
      </c>
      <c r="B24" s="8"/>
      <c r="C24" s="16">
        <v>1202000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5890749364</v>
      </c>
      <c r="D25" s="50">
        <f>+D5+D9+D15+D19+D24</f>
        <v>0</v>
      </c>
      <c r="E25" s="51">
        <f t="shared" si="4"/>
        <v>6605560884</v>
      </c>
      <c r="F25" s="52">
        <f t="shared" si="4"/>
        <v>6588137984</v>
      </c>
      <c r="G25" s="52">
        <f t="shared" si="4"/>
        <v>151452243</v>
      </c>
      <c r="H25" s="52">
        <f t="shared" si="4"/>
        <v>376798852</v>
      </c>
      <c r="I25" s="52">
        <f t="shared" si="4"/>
        <v>319734563</v>
      </c>
      <c r="J25" s="52">
        <f t="shared" si="4"/>
        <v>847985658</v>
      </c>
      <c r="K25" s="52">
        <f t="shared" si="4"/>
        <v>444929200</v>
      </c>
      <c r="L25" s="52">
        <f t="shared" si="4"/>
        <v>424724055</v>
      </c>
      <c r="M25" s="52">
        <f t="shared" si="4"/>
        <v>430312647</v>
      </c>
      <c r="N25" s="52">
        <f t="shared" si="4"/>
        <v>1299965902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2147951560</v>
      </c>
      <c r="X25" s="52">
        <f t="shared" si="4"/>
        <v>3142582040</v>
      </c>
      <c r="Y25" s="52">
        <f t="shared" si="4"/>
        <v>-994630480</v>
      </c>
      <c r="Z25" s="53">
        <f>+IF(X25&lt;&gt;0,+(Y25/X25)*100,0)</f>
        <v>-31.650103874456047</v>
      </c>
      <c r="AA25" s="54">
        <f>+AA5+AA9+AA15+AA19+AA24</f>
        <v>6588137984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4489688659</v>
      </c>
      <c r="D28" s="19"/>
      <c r="E28" s="20">
        <v>4394416358</v>
      </c>
      <c r="F28" s="21">
        <v>4379416358</v>
      </c>
      <c r="G28" s="21">
        <v>145677951</v>
      </c>
      <c r="H28" s="21">
        <v>347356103</v>
      </c>
      <c r="I28" s="21">
        <v>262672968</v>
      </c>
      <c r="J28" s="21">
        <v>755707022</v>
      </c>
      <c r="K28" s="21">
        <v>370386564</v>
      </c>
      <c r="L28" s="21">
        <v>387226956</v>
      </c>
      <c r="M28" s="21">
        <v>399973235</v>
      </c>
      <c r="N28" s="21">
        <v>1157586755</v>
      </c>
      <c r="O28" s="21"/>
      <c r="P28" s="21"/>
      <c r="Q28" s="21"/>
      <c r="R28" s="21"/>
      <c r="S28" s="21"/>
      <c r="T28" s="21"/>
      <c r="U28" s="21"/>
      <c r="V28" s="21"/>
      <c r="W28" s="21">
        <v>1913293777</v>
      </c>
      <c r="X28" s="21">
        <v>2178987333</v>
      </c>
      <c r="Y28" s="21">
        <v>-265693556</v>
      </c>
      <c r="Z28" s="6">
        <v>-12.19</v>
      </c>
      <c r="AA28" s="19">
        <v>4379416358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>
        <v>666000</v>
      </c>
      <c r="F30" s="24">
        <v>666000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666000</v>
      </c>
    </row>
    <row r="31" spans="1:27" ht="12.75">
      <c r="A31" s="57" t="s">
        <v>57</v>
      </c>
      <c r="B31" s="3"/>
      <c r="C31" s="19">
        <v>1950208</v>
      </c>
      <c r="D31" s="19"/>
      <c r="E31" s="20">
        <v>11043000</v>
      </c>
      <c r="F31" s="21">
        <v>11043000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>
        <v>9771000</v>
      </c>
      <c r="Y31" s="21">
        <v>-9771000</v>
      </c>
      <c r="Z31" s="6">
        <v>-100</v>
      </c>
      <c r="AA31" s="28">
        <v>11043000</v>
      </c>
    </row>
    <row r="32" spans="1:27" ht="12.75">
      <c r="A32" s="58" t="s">
        <v>58</v>
      </c>
      <c r="B32" s="3"/>
      <c r="C32" s="25">
        <f aca="true" t="shared" si="5" ref="C32:Y32">SUM(C28:C31)</f>
        <v>4491638867</v>
      </c>
      <c r="D32" s="25">
        <f>SUM(D28:D31)</f>
        <v>0</v>
      </c>
      <c r="E32" s="26">
        <f t="shared" si="5"/>
        <v>4406125358</v>
      </c>
      <c r="F32" s="27">
        <f t="shared" si="5"/>
        <v>4391125358</v>
      </c>
      <c r="G32" s="27">
        <f t="shared" si="5"/>
        <v>145677951</v>
      </c>
      <c r="H32" s="27">
        <f t="shared" si="5"/>
        <v>347356103</v>
      </c>
      <c r="I32" s="27">
        <f t="shared" si="5"/>
        <v>262672968</v>
      </c>
      <c r="J32" s="27">
        <f t="shared" si="5"/>
        <v>755707022</v>
      </c>
      <c r="K32" s="27">
        <f t="shared" si="5"/>
        <v>370386564</v>
      </c>
      <c r="L32" s="27">
        <f t="shared" si="5"/>
        <v>387226956</v>
      </c>
      <c r="M32" s="27">
        <f t="shared" si="5"/>
        <v>399973235</v>
      </c>
      <c r="N32" s="27">
        <f t="shared" si="5"/>
        <v>1157586755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1913293777</v>
      </c>
      <c r="X32" s="27">
        <f t="shared" si="5"/>
        <v>2188758333</v>
      </c>
      <c r="Y32" s="27">
        <f t="shared" si="5"/>
        <v>-275464556</v>
      </c>
      <c r="Z32" s="13">
        <f>+IF(X32&lt;&gt;0,+(Y32/X32)*100,0)</f>
        <v>-12.585425802694134</v>
      </c>
      <c r="AA32" s="31">
        <f>SUM(AA28:AA31)</f>
        <v>4391125358</v>
      </c>
    </row>
    <row r="33" spans="1:27" ht="12.75">
      <c r="A33" s="59" t="s">
        <v>59</v>
      </c>
      <c r="B33" s="3" t="s">
        <v>60</v>
      </c>
      <c r="C33" s="19">
        <v>3819390</v>
      </c>
      <c r="D33" s="19"/>
      <c r="E33" s="20">
        <v>14400000</v>
      </c>
      <c r="F33" s="21">
        <v>14400000</v>
      </c>
      <c r="G33" s="21"/>
      <c r="H33" s="21">
        <v>1091134</v>
      </c>
      <c r="I33" s="21">
        <v>136687</v>
      </c>
      <c r="J33" s="21">
        <v>1227821</v>
      </c>
      <c r="K33" s="21">
        <v>4150611</v>
      </c>
      <c r="L33" s="21"/>
      <c r="M33" s="21">
        <v>176500</v>
      </c>
      <c r="N33" s="21">
        <v>4327111</v>
      </c>
      <c r="O33" s="21"/>
      <c r="P33" s="21"/>
      <c r="Q33" s="21"/>
      <c r="R33" s="21"/>
      <c r="S33" s="21"/>
      <c r="T33" s="21"/>
      <c r="U33" s="21"/>
      <c r="V33" s="21"/>
      <c r="W33" s="21">
        <v>5554932</v>
      </c>
      <c r="X33" s="21">
        <v>7152018</v>
      </c>
      <c r="Y33" s="21">
        <v>-1597086</v>
      </c>
      <c r="Z33" s="6">
        <v>-22.33</v>
      </c>
      <c r="AA33" s="28">
        <v>14400000</v>
      </c>
    </row>
    <row r="34" spans="1:27" ht="12.75">
      <c r="A34" s="59" t="s">
        <v>61</v>
      </c>
      <c r="B34" s="3" t="s">
        <v>62</v>
      </c>
      <c r="C34" s="19">
        <v>139015972</v>
      </c>
      <c r="D34" s="19"/>
      <c r="E34" s="20">
        <v>920000001</v>
      </c>
      <c r="F34" s="21">
        <v>920000001</v>
      </c>
      <c r="G34" s="21"/>
      <c r="H34" s="21">
        <v>5820143</v>
      </c>
      <c r="I34" s="21">
        <v>10138350</v>
      </c>
      <c r="J34" s="21">
        <v>15958493</v>
      </c>
      <c r="K34" s="21">
        <v>324437</v>
      </c>
      <c r="L34" s="21">
        <v>992694</v>
      </c>
      <c r="M34" s="21">
        <v>-14942774</v>
      </c>
      <c r="N34" s="21">
        <v>-13625643</v>
      </c>
      <c r="O34" s="21"/>
      <c r="P34" s="21"/>
      <c r="Q34" s="21"/>
      <c r="R34" s="21"/>
      <c r="S34" s="21"/>
      <c r="T34" s="21"/>
      <c r="U34" s="21"/>
      <c r="V34" s="21"/>
      <c r="W34" s="21">
        <v>2332850</v>
      </c>
      <c r="X34" s="21">
        <v>435552513</v>
      </c>
      <c r="Y34" s="21">
        <v>-433219663</v>
      </c>
      <c r="Z34" s="6">
        <v>-99.46</v>
      </c>
      <c r="AA34" s="28">
        <v>920000001</v>
      </c>
    </row>
    <row r="35" spans="1:27" ht="12.75">
      <c r="A35" s="59" t="s">
        <v>63</v>
      </c>
      <c r="B35" s="3"/>
      <c r="C35" s="19">
        <v>1256275136</v>
      </c>
      <c r="D35" s="19"/>
      <c r="E35" s="20">
        <v>1265035524</v>
      </c>
      <c r="F35" s="21">
        <v>1262612624</v>
      </c>
      <c r="G35" s="21">
        <v>5774292</v>
      </c>
      <c r="H35" s="21">
        <v>22531471</v>
      </c>
      <c r="I35" s="21">
        <v>46786558</v>
      </c>
      <c r="J35" s="21">
        <v>75092321</v>
      </c>
      <c r="K35" s="21">
        <v>70067588</v>
      </c>
      <c r="L35" s="21">
        <v>36504402</v>
      </c>
      <c r="M35" s="21">
        <v>45105683</v>
      </c>
      <c r="N35" s="21">
        <v>151677673</v>
      </c>
      <c r="O35" s="21"/>
      <c r="P35" s="21"/>
      <c r="Q35" s="21"/>
      <c r="R35" s="21"/>
      <c r="S35" s="21"/>
      <c r="T35" s="21"/>
      <c r="U35" s="21"/>
      <c r="V35" s="21"/>
      <c r="W35" s="21">
        <v>226769994</v>
      </c>
      <c r="X35" s="21">
        <v>703174529</v>
      </c>
      <c r="Y35" s="21">
        <v>-476404535</v>
      </c>
      <c r="Z35" s="6">
        <v>-67.75</v>
      </c>
      <c r="AA35" s="28">
        <v>1262612624</v>
      </c>
    </row>
    <row r="36" spans="1:27" ht="12.75">
      <c r="A36" s="60" t="s">
        <v>64</v>
      </c>
      <c r="B36" s="10"/>
      <c r="C36" s="61">
        <f aca="true" t="shared" si="6" ref="C36:Y36">SUM(C32:C35)</f>
        <v>5890749365</v>
      </c>
      <c r="D36" s="61">
        <f>SUM(D32:D35)</f>
        <v>0</v>
      </c>
      <c r="E36" s="62">
        <f t="shared" si="6"/>
        <v>6605560883</v>
      </c>
      <c r="F36" s="63">
        <f t="shared" si="6"/>
        <v>6588137983</v>
      </c>
      <c r="G36" s="63">
        <f t="shared" si="6"/>
        <v>151452243</v>
      </c>
      <c r="H36" s="63">
        <f t="shared" si="6"/>
        <v>376798851</v>
      </c>
      <c r="I36" s="63">
        <f t="shared" si="6"/>
        <v>319734563</v>
      </c>
      <c r="J36" s="63">
        <f t="shared" si="6"/>
        <v>847985657</v>
      </c>
      <c r="K36" s="63">
        <f t="shared" si="6"/>
        <v>444929200</v>
      </c>
      <c r="L36" s="63">
        <f t="shared" si="6"/>
        <v>424724052</v>
      </c>
      <c r="M36" s="63">
        <f t="shared" si="6"/>
        <v>430312644</v>
      </c>
      <c r="N36" s="63">
        <f t="shared" si="6"/>
        <v>1299965896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2147951553</v>
      </c>
      <c r="X36" s="63">
        <f t="shared" si="6"/>
        <v>3334637393</v>
      </c>
      <c r="Y36" s="63">
        <f t="shared" si="6"/>
        <v>-1186685840</v>
      </c>
      <c r="Z36" s="64">
        <f>+IF(X36&lt;&gt;0,+(Y36/X36)*100,0)</f>
        <v>-35.58665306432015</v>
      </c>
      <c r="AA36" s="65">
        <f>SUM(AA32:AA35)</f>
        <v>6588137983</v>
      </c>
    </row>
    <row r="37" spans="1:27" ht="12.7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97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64902725</v>
      </c>
      <c r="D5" s="16">
        <f>SUM(D6:D8)</f>
        <v>0</v>
      </c>
      <c r="E5" s="17">
        <f t="shared" si="0"/>
        <v>5900000</v>
      </c>
      <c r="F5" s="18">
        <f t="shared" si="0"/>
        <v>5900000</v>
      </c>
      <c r="G5" s="18">
        <f t="shared" si="0"/>
        <v>0</v>
      </c>
      <c r="H5" s="18">
        <f t="shared" si="0"/>
        <v>0</v>
      </c>
      <c r="I5" s="18">
        <f t="shared" si="0"/>
        <v>183130</v>
      </c>
      <c r="J5" s="18">
        <f t="shared" si="0"/>
        <v>183130</v>
      </c>
      <c r="K5" s="18">
        <f t="shared" si="0"/>
        <v>1094544</v>
      </c>
      <c r="L5" s="18">
        <f t="shared" si="0"/>
        <v>125200</v>
      </c>
      <c r="M5" s="18">
        <f t="shared" si="0"/>
        <v>54004</v>
      </c>
      <c r="N5" s="18">
        <f t="shared" si="0"/>
        <v>1273748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1456878</v>
      </c>
      <c r="X5" s="18">
        <f t="shared" si="0"/>
        <v>3008270</v>
      </c>
      <c r="Y5" s="18">
        <f t="shared" si="0"/>
        <v>-1551392</v>
      </c>
      <c r="Z5" s="4">
        <f>+IF(X5&lt;&gt;0,+(Y5/X5)*100,0)</f>
        <v>-51.570902877733715</v>
      </c>
      <c r="AA5" s="16">
        <f>SUM(AA6:AA8)</f>
        <v>5900000</v>
      </c>
    </row>
    <row r="6" spans="1:27" ht="12.75">
      <c r="A6" s="5" t="s">
        <v>32</v>
      </c>
      <c r="B6" s="3"/>
      <c r="C6" s="19">
        <v>64791725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111000</v>
      </c>
      <c r="D7" s="22"/>
      <c r="E7" s="23">
        <v>5900000</v>
      </c>
      <c r="F7" s="24">
        <v>5900000</v>
      </c>
      <c r="G7" s="24"/>
      <c r="H7" s="24"/>
      <c r="I7" s="24"/>
      <c r="J7" s="24"/>
      <c r="K7" s="24">
        <v>1094544</v>
      </c>
      <c r="L7" s="24">
        <v>125200</v>
      </c>
      <c r="M7" s="24">
        <v>54004</v>
      </c>
      <c r="N7" s="24">
        <v>1273748</v>
      </c>
      <c r="O7" s="24"/>
      <c r="P7" s="24"/>
      <c r="Q7" s="24"/>
      <c r="R7" s="24"/>
      <c r="S7" s="24"/>
      <c r="T7" s="24"/>
      <c r="U7" s="24"/>
      <c r="V7" s="24"/>
      <c r="W7" s="24">
        <v>1273748</v>
      </c>
      <c r="X7" s="24">
        <v>3008270</v>
      </c>
      <c r="Y7" s="24">
        <v>-1734522</v>
      </c>
      <c r="Z7" s="7">
        <v>-57.66</v>
      </c>
      <c r="AA7" s="29">
        <v>5900000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>
        <v>183130</v>
      </c>
      <c r="J8" s="21">
        <v>183130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183130</v>
      </c>
      <c r="X8" s="21"/>
      <c r="Y8" s="21">
        <v>183130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501000</v>
      </c>
      <c r="D9" s="16">
        <f>SUM(D10:D14)</f>
        <v>0</v>
      </c>
      <c r="E9" s="17">
        <f t="shared" si="1"/>
        <v>15266000</v>
      </c>
      <c r="F9" s="18">
        <f t="shared" si="1"/>
        <v>15266000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70708</v>
      </c>
      <c r="M9" s="18">
        <f t="shared" si="1"/>
        <v>264639</v>
      </c>
      <c r="N9" s="18">
        <f t="shared" si="1"/>
        <v>335347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335347</v>
      </c>
      <c r="X9" s="18">
        <f t="shared" si="1"/>
        <v>5653000</v>
      </c>
      <c r="Y9" s="18">
        <f t="shared" si="1"/>
        <v>-5317653</v>
      </c>
      <c r="Z9" s="4">
        <f>+IF(X9&lt;&gt;0,+(Y9/X9)*100,0)</f>
        <v>-94.06780470546613</v>
      </c>
      <c r="AA9" s="30">
        <f>SUM(AA10:AA14)</f>
        <v>15266000</v>
      </c>
    </row>
    <row r="10" spans="1:27" ht="12.75">
      <c r="A10" s="5" t="s">
        <v>36</v>
      </c>
      <c r="B10" s="3"/>
      <c r="C10" s="19">
        <v>501000</v>
      </c>
      <c r="D10" s="19"/>
      <c r="E10" s="20">
        <v>15266000</v>
      </c>
      <c r="F10" s="21">
        <v>15266000</v>
      </c>
      <c r="G10" s="21"/>
      <c r="H10" s="21"/>
      <c r="I10" s="21"/>
      <c r="J10" s="21"/>
      <c r="K10" s="21"/>
      <c r="L10" s="21">
        <v>70708</v>
      </c>
      <c r="M10" s="21">
        <v>264639</v>
      </c>
      <c r="N10" s="21">
        <v>335347</v>
      </c>
      <c r="O10" s="21"/>
      <c r="P10" s="21"/>
      <c r="Q10" s="21"/>
      <c r="R10" s="21"/>
      <c r="S10" s="21"/>
      <c r="T10" s="21"/>
      <c r="U10" s="21"/>
      <c r="V10" s="21"/>
      <c r="W10" s="21">
        <v>335347</v>
      </c>
      <c r="X10" s="21">
        <v>5653000</v>
      </c>
      <c r="Y10" s="21">
        <v>-5317653</v>
      </c>
      <c r="Z10" s="6">
        <v>-94.07</v>
      </c>
      <c r="AA10" s="28">
        <v>15266000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91310197</v>
      </c>
      <c r="D15" s="16">
        <f>SUM(D16:D18)</f>
        <v>0</v>
      </c>
      <c r="E15" s="17">
        <f t="shared" si="2"/>
        <v>93910000</v>
      </c>
      <c r="F15" s="18">
        <f t="shared" si="2"/>
        <v>93910000</v>
      </c>
      <c r="G15" s="18">
        <f t="shared" si="2"/>
        <v>6284859</v>
      </c>
      <c r="H15" s="18">
        <f t="shared" si="2"/>
        <v>15638990</v>
      </c>
      <c r="I15" s="18">
        <f t="shared" si="2"/>
        <v>1579070</v>
      </c>
      <c r="J15" s="18">
        <f t="shared" si="2"/>
        <v>23502919</v>
      </c>
      <c r="K15" s="18">
        <f t="shared" si="2"/>
        <v>9701212</v>
      </c>
      <c r="L15" s="18">
        <f t="shared" si="2"/>
        <v>1761247</v>
      </c>
      <c r="M15" s="18">
        <f t="shared" si="2"/>
        <v>5432423</v>
      </c>
      <c r="N15" s="18">
        <f t="shared" si="2"/>
        <v>16894882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40397801</v>
      </c>
      <c r="X15" s="18">
        <f t="shared" si="2"/>
        <v>54664885</v>
      </c>
      <c r="Y15" s="18">
        <f t="shared" si="2"/>
        <v>-14267084</v>
      </c>
      <c r="Z15" s="4">
        <f>+IF(X15&lt;&gt;0,+(Y15/X15)*100,0)</f>
        <v>-26.099175000551085</v>
      </c>
      <c r="AA15" s="30">
        <f>SUM(AA16:AA18)</f>
        <v>93910000</v>
      </c>
    </row>
    <row r="16" spans="1:27" ht="12.75">
      <c r="A16" s="5" t="s">
        <v>42</v>
      </c>
      <c r="B16" s="3"/>
      <c r="C16" s="19">
        <v>19076000</v>
      </c>
      <c r="D16" s="19"/>
      <c r="E16" s="20">
        <v>3700000</v>
      </c>
      <c r="F16" s="21">
        <v>3700000</v>
      </c>
      <c r="G16" s="21"/>
      <c r="H16" s="21"/>
      <c r="I16" s="21"/>
      <c r="J16" s="21"/>
      <c r="K16" s="21">
        <v>610582</v>
      </c>
      <c r="L16" s="21">
        <v>1492</v>
      </c>
      <c r="M16" s="21">
        <v>33033</v>
      </c>
      <c r="N16" s="21">
        <v>645107</v>
      </c>
      <c r="O16" s="21"/>
      <c r="P16" s="21"/>
      <c r="Q16" s="21"/>
      <c r="R16" s="21"/>
      <c r="S16" s="21"/>
      <c r="T16" s="21"/>
      <c r="U16" s="21"/>
      <c r="V16" s="21"/>
      <c r="W16" s="21">
        <v>645107</v>
      </c>
      <c r="X16" s="21">
        <v>1782500</v>
      </c>
      <c r="Y16" s="21">
        <v>-1137393</v>
      </c>
      <c r="Z16" s="6">
        <v>-63.81</v>
      </c>
      <c r="AA16" s="28">
        <v>3700000</v>
      </c>
    </row>
    <row r="17" spans="1:27" ht="12.75">
      <c r="A17" s="5" t="s">
        <v>43</v>
      </c>
      <c r="B17" s="3"/>
      <c r="C17" s="19">
        <v>72234197</v>
      </c>
      <c r="D17" s="19"/>
      <c r="E17" s="20">
        <v>90210000</v>
      </c>
      <c r="F17" s="21">
        <v>90210000</v>
      </c>
      <c r="G17" s="21">
        <v>6284859</v>
      </c>
      <c r="H17" s="21">
        <v>15638990</v>
      </c>
      <c r="I17" s="21">
        <v>1579070</v>
      </c>
      <c r="J17" s="21">
        <v>23502919</v>
      </c>
      <c r="K17" s="21">
        <v>9090630</v>
      </c>
      <c r="L17" s="21">
        <v>1759755</v>
      </c>
      <c r="M17" s="21">
        <v>5399390</v>
      </c>
      <c r="N17" s="21">
        <v>16249775</v>
      </c>
      <c r="O17" s="21"/>
      <c r="P17" s="21"/>
      <c r="Q17" s="21"/>
      <c r="R17" s="21"/>
      <c r="S17" s="21"/>
      <c r="T17" s="21"/>
      <c r="U17" s="21"/>
      <c r="V17" s="21"/>
      <c r="W17" s="21">
        <v>39752694</v>
      </c>
      <c r="X17" s="21">
        <v>52882385</v>
      </c>
      <c r="Y17" s="21">
        <v>-13129691</v>
      </c>
      <c r="Z17" s="6">
        <v>-24.83</v>
      </c>
      <c r="AA17" s="28">
        <v>90210000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46026000</v>
      </c>
      <c r="D19" s="16">
        <f>SUM(D20:D23)</f>
        <v>0</v>
      </c>
      <c r="E19" s="17">
        <f t="shared" si="3"/>
        <v>47563000</v>
      </c>
      <c r="F19" s="18">
        <f t="shared" si="3"/>
        <v>47563000</v>
      </c>
      <c r="G19" s="18">
        <f t="shared" si="3"/>
        <v>30776</v>
      </c>
      <c r="H19" s="18">
        <f t="shared" si="3"/>
        <v>0</v>
      </c>
      <c r="I19" s="18">
        <f t="shared" si="3"/>
        <v>0</v>
      </c>
      <c r="J19" s="18">
        <f t="shared" si="3"/>
        <v>30776</v>
      </c>
      <c r="K19" s="18">
        <f t="shared" si="3"/>
        <v>27682</v>
      </c>
      <c r="L19" s="18">
        <f t="shared" si="3"/>
        <v>6651445</v>
      </c>
      <c r="M19" s="18">
        <f t="shared" si="3"/>
        <v>967357</v>
      </c>
      <c r="N19" s="18">
        <f t="shared" si="3"/>
        <v>7646484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7677260</v>
      </c>
      <c r="X19" s="18">
        <f t="shared" si="3"/>
        <v>28351270</v>
      </c>
      <c r="Y19" s="18">
        <f t="shared" si="3"/>
        <v>-20674010</v>
      </c>
      <c r="Z19" s="4">
        <f>+IF(X19&lt;&gt;0,+(Y19/X19)*100,0)</f>
        <v>-72.92093087893417</v>
      </c>
      <c r="AA19" s="30">
        <f>SUM(AA20:AA23)</f>
        <v>47563000</v>
      </c>
    </row>
    <row r="20" spans="1:27" ht="12.75">
      <c r="A20" s="5" t="s">
        <v>46</v>
      </c>
      <c r="B20" s="3"/>
      <c r="C20" s="19">
        <v>46026000</v>
      </c>
      <c r="D20" s="19"/>
      <c r="E20" s="20">
        <v>46063000</v>
      </c>
      <c r="F20" s="21">
        <v>46063000</v>
      </c>
      <c r="G20" s="21">
        <v>30776</v>
      </c>
      <c r="H20" s="21"/>
      <c r="I20" s="21"/>
      <c r="J20" s="21">
        <v>30776</v>
      </c>
      <c r="K20" s="21">
        <v>27682</v>
      </c>
      <c r="L20" s="21">
        <v>6651445</v>
      </c>
      <c r="M20" s="21">
        <v>967357</v>
      </c>
      <c r="N20" s="21">
        <v>7646484</v>
      </c>
      <c r="O20" s="21"/>
      <c r="P20" s="21"/>
      <c r="Q20" s="21"/>
      <c r="R20" s="21"/>
      <c r="S20" s="21"/>
      <c r="T20" s="21"/>
      <c r="U20" s="21"/>
      <c r="V20" s="21"/>
      <c r="W20" s="21">
        <v>7677260</v>
      </c>
      <c r="X20" s="21">
        <v>26843000</v>
      </c>
      <c r="Y20" s="21">
        <v>-19165740</v>
      </c>
      <c r="Z20" s="6">
        <v>-71.4</v>
      </c>
      <c r="AA20" s="28">
        <v>46063000</v>
      </c>
    </row>
    <row r="21" spans="1:27" ht="12.75">
      <c r="A21" s="5" t="s">
        <v>47</v>
      </c>
      <c r="B21" s="3"/>
      <c r="C21" s="19"/>
      <c r="D21" s="19"/>
      <c r="E21" s="20">
        <v>1500000</v>
      </c>
      <c r="F21" s="21">
        <v>1500000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1508270</v>
      </c>
      <c r="Y21" s="21">
        <v>-1508270</v>
      </c>
      <c r="Z21" s="6">
        <v>-100</v>
      </c>
      <c r="AA21" s="28">
        <v>1500000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>
        <v>1202000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203941922</v>
      </c>
      <c r="D25" s="50">
        <f>+D5+D9+D15+D19+D24</f>
        <v>0</v>
      </c>
      <c r="E25" s="51">
        <f t="shared" si="4"/>
        <v>162639000</v>
      </c>
      <c r="F25" s="52">
        <f t="shared" si="4"/>
        <v>162639000</v>
      </c>
      <c r="G25" s="52">
        <f t="shared" si="4"/>
        <v>6315635</v>
      </c>
      <c r="H25" s="52">
        <f t="shared" si="4"/>
        <v>15638990</v>
      </c>
      <c r="I25" s="52">
        <f t="shared" si="4"/>
        <v>1762200</v>
      </c>
      <c r="J25" s="52">
        <f t="shared" si="4"/>
        <v>23716825</v>
      </c>
      <c r="K25" s="52">
        <f t="shared" si="4"/>
        <v>10823438</v>
      </c>
      <c r="L25" s="52">
        <f t="shared" si="4"/>
        <v>8608600</v>
      </c>
      <c r="M25" s="52">
        <f t="shared" si="4"/>
        <v>6718423</v>
      </c>
      <c r="N25" s="52">
        <f t="shared" si="4"/>
        <v>26150461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49867286</v>
      </c>
      <c r="X25" s="52">
        <f t="shared" si="4"/>
        <v>91677425</v>
      </c>
      <c r="Y25" s="52">
        <f t="shared" si="4"/>
        <v>-41810139</v>
      </c>
      <c r="Z25" s="53">
        <f>+IF(X25&lt;&gt;0,+(Y25/X25)*100,0)</f>
        <v>-45.60570827551057</v>
      </c>
      <c r="AA25" s="54">
        <f>+AA5+AA9+AA15+AA19+AA24</f>
        <v>162639000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97234197</v>
      </c>
      <c r="D28" s="19"/>
      <c r="E28" s="20">
        <v>102423000</v>
      </c>
      <c r="F28" s="21">
        <v>102423000</v>
      </c>
      <c r="G28" s="21">
        <v>6284859</v>
      </c>
      <c r="H28" s="21">
        <v>15638990</v>
      </c>
      <c r="I28" s="21">
        <v>1579070</v>
      </c>
      <c r="J28" s="21">
        <v>23502919</v>
      </c>
      <c r="K28" s="21">
        <v>9090630</v>
      </c>
      <c r="L28" s="21">
        <v>8253837</v>
      </c>
      <c r="M28" s="21">
        <v>5891442</v>
      </c>
      <c r="N28" s="21">
        <v>23235909</v>
      </c>
      <c r="O28" s="21"/>
      <c r="P28" s="21"/>
      <c r="Q28" s="21"/>
      <c r="R28" s="21"/>
      <c r="S28" s="21"/>
      <c r="T28" s="21"/>
      <c r="U28" s="21"/>
      <c r="V28" s="21"/>
      <c r="W28" s="21">
        <v>46738828</v>
      </c>
      <c r="X28" s="21">
        <v>58439800</v>
      </c>
      <c r="Y28" s="21">
        <v>-11700972</v>
      </c>
      <c r="Z28" s="6">
        <v>-20.02</v>
      </c>
      <c r="AA28" s="19">
        <v>102423000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97234197</v>
      </c>
      <c r="D32" s="25">
        <f>SUM(D28:D31)</f>
        <v>0</v>
      </c>
      <c r="E32" s="26">
        <f t="shared" si="5"/>
        <v>102423000</v>
      </c>
      <c r="F32" s="27">
        <f t="shared" si="5"/>
        <v>102423000</v>
      </c>
      <c r="G32" s="27">
        <f t="shared" si="5"/>
        <v>6284859</v>
      </c>
      <c r="H32" s="27">
        <f t="shared" si="5"/>
        <v>15638990</v>
      </c>
      <c r="I32" s="27">
        <f t="shared" si="5"/>
        <v>1579070</v>
      </c>
      <c r="J32" s="27">
        <f t="shared" si="5"/>
        <v>23502919</v>
      </c>
      <c r="K32" s="27">
        <f t="shared" si="5"/>
        <v>9090630</v>
      </c>
      <c r="L32" s="27">
        <f t="shared" si="5"/>
        <v>8253837</v>
      </c>
      <c r="M32" s="27">
        <f t="shared" si="5"/>
        <v>5891442</v>
      </c>
      <c r="N32" s="27">
        <f t="shared" si="5"/>
        <v>23235909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46738828</v>
      </c>
      <c r="X32" s="27">
        <f t="shared" si="5"/>
        <v>58439800</v>
      </c>
      <c r="Y32" s="27">
        <f t="shared" si="5"/>
        <v>-11700972</v>
      </c>
      <c r="Z32" s="13">
        <f>+IF(X32&lt;&gt;0,+(Y32/X32)*100,0)</f>
        <v>-20.02226564772638</v>
      </c>
      <c r="AA32" s="31">
        <f>SUM(AA28:AA31)</f>
        <v>102423000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106707725</v>
      </c>
      <c r="D35" s="19"/>
      <c r="E35" s="20">
        <v>60216000</v>
      </c>
      <c r="F35" s="21">
        <v>60216000</v>
      </c>
      <c r="G35" s="21">
        <v>30776</v>
      </c>
      <c r="H35" s="21"/>
      <c r="I35" s="21">
        <v>183130</v>
      </c>
      <c r="J35" s="21">
        <v>213906</v>
      </c>
      <c r="K35" s="21">
        <v>1732808</v>
      </c>
      <c r="L35" s="21">
        <v>354763</v>
      </c>
      <c r="M35" s="21">
        <v>826981</v>
      </c>
      <c r="N35" s="21">
        <v>2914552</v>
      </c>
      <c r="O35" s="21"/>
      <c r="P35" s="21"/>
      <c r="Q35" s="21"/>
      <c r="R35" s="21"/>
      <c r="S35" s="21"/>
      <c r="T35" s="21"/>
      <c r="U35" s="21"/>
      <c r="V35" s="21"/>
      <c r="W35" s="21">
        <v>3128458</v>
      </c>
      <c r="X35" s="21">
        <v>35982000</v>
      </c>
      <c r="Y35" s="21">
        <v>-32853542</v>
      </c>
      <c r="Z35" s="6">
        <v>-91.31</v>
      </c>
      <c r="AA35" s="28">
        <v>60216000</v>
      </c>
    </row>
    <row r="36" spans="1:27" ht="12.75">
      <c r="A36" s="60" t="s">
        <v>64</v>
      </c>
      <c r="B36" s="10"/>
      <c r="C36" s="61">
        <f aca="true" t="shared" si="6" ref="C36:Y36">SUM(C32:C35)</f>
        <v>203941922</v>
      </c>
      <c r="D36" s="61">
        <f>SUM(D32:D35)</f>
        <v>0</v>
      </c>
      <c r="E36" s="62">
        <f t="shared" si="6"/>
        <v>162639000</v>
      </c>
      <c r="F36" s="63">
        <f t="shared" si="6"/>
        <v>162639000</v>
      </c>
      <c r="G36" s="63">
        <f t="shared" si="6"/>
        <v>6315635</v>
      </c>
      <c r="H36" s="63">
        <f t="shared" si="6"/>
        <v>15638990</v>
      </c>
      <c r="I36" s="63">
        <f t="shared" si="6"/>
        <v>1762200</v>
      </c>
      <c r="J36" s="63">
        <f t="shared" si="6"/>
        <v>23716825</v>
      </c>
      <c r="K36" s="63">
        <f t="shared" si="6"/>
        <v>10823438</v>
      </c>
      <c r="L36" s="63">
        <f t="shared" si="6"/>
        <v>8608600</v>
      </c>
      <c r="M36" s="63">
        <f t="shared" si="6"/>
        <v>6718423</v>
      </c>
      <c r="N36" s="63">
        <f t="shared" si="6"/>
        <v>26150461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49867286</v>
      </c>
      <c r="X36" s="63">
        <f t="shared" si="6"/>
        <v>94421800</v>
      </c>
      <c r="Y36" s="63">
        <f t="shared" si="6"/>
        <v>-44554514</v>
      </c>
      <c r="Z36" s="64">
        <f>+IF(X36&lt;&gt;0,+(Y36/X36)*100,0)</f>
        <v>-47.186681465509025</v>
      </c>
      <c r="AA36" s="65">
        <f>SUM(AA32:AA35)</f>
        <v>162639000</v>
      </c>
    </row>
    <row r="37" spans="1:27" ht="12.7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97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790395610</v>
      </c>
      <c r="D5" s="16">
        <f>SUM(D6:D8)</f>
        <v>0</v>
      </c>
      <c r="E5" s="17">
        <f t="shared" si="0"/>
        <v>32270000</v>
      </c>
      <c r="F5" s="18">
        <f t="shared" si="0"/>
        <v>32270000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16135002</v>
      </c>
      <c r="Y5" s="18">
        <f t="shared" si="0"/>
        <v>-16135002</v>
      </c>
      <c r="Z5" s="4">
        <f>+IF(X5&lt;&gt;0,+(Y5/X5)*100,0)</f>
        <v>-100</v>
      </c>
      <c r="AA5" s="16">
        <f>SUM(AA6:AA8)</f>
        <v>32270000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790395610</v>
      </c>
      <c r="D7" s="22"/>
      <c r="E7" s="23">
        <v>32270000</v>
      </c>
      <c r="F7" s="24">
        <v>32270000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16135002</v>
      </c>
      <c r="Y7" s="24">
        <v>-16135002</v>
      </c>
      <c r="Z7" s="7">
        <v>-100</v>
      </c>
      <c r="AA7" s="29">
        <v>32270000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40800000</v>
      </c>
      <c r="F9" s="18">
        <f t="shared" si="1"/>
        <v>40800000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20400000</v>
      </c>
      <c r="Y9" s="18">
        <f t="shared" si="1"/>
        <v>-20400000</v>
      </c>
      <c r="Z9" s="4">
        <f>+IF(X9&lt;&gt;0,+(Y9/X9)*100,0)</f>
        <v>-100</v>
      </c>
      <c r="AA9" s="30">
        <f>SUM(AA10:AA14)</f>
        <v>40800000</v>
      </c>
    </row>
    <row r="10" spans="1:27" ht="12.75">
      <c r="A10" s="5" t="s">
        <v>36</v>
      </c>
      <c r="B10" s="3"/>
      <c r="C10" s="19"/>
      <c r="D10" s="19"/>
      <c r="E10" s="20">
        <v>29300000</v>
      </c>
      <c r="F10" s="21">
        <v>29300000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14650002</v>
      </c>
      <c r="Y10" s="21">
        <v>-14650002</v>
      </c>
      <c r="Z10" s="6">
        <v>-100</v>
      </c>
      <c r="AA10" s="28">
        <v>29300000</v>
      </c>
    </row>
    <row r="11" spans="1:27" ht="12.75">
      <c r="A11" s="5" t="s">
        <v>37</v>
      </c>
      <c r="B11" s="3"/>
      <c r="C11" s="19"/>
      <c r="D11" s="19"/>
      <c r="E11" s="20">
        <v>11500000</v>
      </c>
      <c r="F11" s="21">
        <v>11500000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5749998</v>
      </c>
      <c r="Y11" s="21">
        <v>-5749998</v>
      </c>
      <c r="Z11" s="6">
        <v>-100</v>
      </c>
      <c r="AA11" s="28">
        <v>11500000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93224362</v>
      </c>
      <c r="F15" s="18">
        <f t="shared" si="2"/>
        <v>93224362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46612182</v>
      </c>
      <c r="Y15" s="18">
        <f t="shared" si="2"/>
        <v>-46612182</v>
      </c>
      <c r="Z15" s="4">
        <f>+IF(X15&lt;&gt;0,+(Y15/X15)*100,0)</f>
        <v>-100</v>
      </c>
      <c r="AA15" s="30">
        <f>SUM(AA16:AA18)</f>
        <v>93224362</v>
      </c>
    </row>
    <row r="16" spans="1:27" ht="12.75">
      <c r="A16" s="5" t="s">
        <v>42</v>
      </c>
      <c r="B16" s="3"/>
      <c r="C16" s="19"/>
      <c r="D16" s="19"/>
      <c r="E16" s="20">
        <v>800000</v>
      </c>
      <c r="F16" s="21">
        <v>800000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400002</v>
      </c>
      <c r="Y16" s="21">
        <v>-400002</v>
      </c>
      <c r="Z16" s="6">
        <v>-100</v>
      </c>
      <c r="AA16" s="28">
        <v>800000</v>
      </c>
    </row>
    <row r="17" spans="1:27" ht="12.75">
      <c r="A17" s="5" t="s">
        <v>43</v>
      </c>
      <c r="B17" s="3"/>
      <c r="C17" s="19"/>
      <c r="D17" s="19"/>
      <c r="E17" s="20">
        <v>92424362</v>
      </c>
      <c r="F17" s="21">
        <v>92424362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46212180</v>
      </c>
      <c r="Y17" s="21">
        <v>-46212180</v>
      </c>
      <c r="Z17" s="6">
        <v>-100</v>
      </c>
      <c r="AA17" s="28">
        <v>92424362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44000000</v>
      </c>
      <c r="F19" s="18">
        <f t="shared" si="3"/>
        <v>44000000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22000002</v>
      </c>
      <c r="Y19" s="18">
        <f t="shared" si="3"/>
        <v>-22000002</v>
      </c>
      <c r="Z19" s="4">
        <f>+IF(X19&lt;&gt;0,+(Y19/X19)*100,0)</f>
        <v>-100</v>
      </c>
      <c r="AA19" s="30">
        <f>SUM(AA20:AA23)</f>
        <v>44000000</v>
      </c>
    </row>
    <row r="20" spans="1:27" ht="12.75">
      <c r="A20" s="5" t="s">
        <v>46</v>
      </c>
      <c r="B20" s="3"/>
      <c r="C20" s="19"/>
      <c r="D20" s="19"/>
      <c r="E20" s="20">
        <v>26000000</v>
      </c>
      <c r="F20" s="21">
        <v>26000000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13000002</v>
      </c>
      <c r="Y20" s="21">
        <v>-13000002</v>
      </c>
      <c r="Z20" s="6">
        <v>-100</v>
      </c>
      <c r="AA20" s="28">
        <v>26000000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18000000</v>
      </c>
      <c r="F23" s="21">
        <v>18000000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9000000</v>
      </c>
      <c r="Y23" s="21">
        <v>-9000000</v>
      </c>
      <c r="Z23" s="6">
        <v>-100</v>
      </c>
      <c r="AA23" s="28">
        <v>18000000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790395610</v>
      </c>
      <c r="D25" s="50">
        <f>+D5+D9+D15+D19+D24</f>
        <v>0</v>
      </c>
      <c r="E25" s="51">
        <f t="shared" si="4"/>
        <v>210294362</v>
      </c>
      <c r="F25" s="52">
        <f t="shared" si="4"/>
        <v>210294362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0</v>
      </c>
      <c r="X25" s="52">
        <f t="shared" si="4"/>
        <v>105147186</v>
      </c>
      <c r="Y25" s="52">
        <f t="shared" si="4"/>
        <v>-105147186</v>
      </c>
      <c r="Z25" s="53">
        <f>+IF(X25&lt;&gt;0,+(Y25/X25)*100,0)</f>
        <v>-100</v>
      </c>
      <c r="AA25" s="54">
        <f>+AA5+AA9+AA15+AA19+AA24</f>
        <v>210294362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769879610</v>
      </c>
      <c r="D28" s="19"/>
      <c r="E28" s="20">
        <v>100350000</v>
      </c>
      <c r="F28" s="21">
        <v>100350000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>
        <v>80280000</v>
      </c>
      <c r="Y28" s="21">
        <v>-80280000</v>
      </c>
      <c r="Z28" s="6">
        <v>-100</v>
      </c>
      <c r="AA28" s="19">
        <v>100350000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769879610</v>
      </c>
      <c r="D32" s="25">
        <f>SUM(D28:D31)</f>
        <v>0</v>
      </c>
      <c r="E32" s="26">
        <f t="shared" si="5"/>
        <v>100350000</v>
      </c>
      <c r="F32" s="27">
        <f t="shared" si="5"/>
        <v>100350000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80280000</v>
      </c>
      <c r="Y32" s="27">
        <f t="shared" si="5"/>
        <v>-80280000</v>
      </c>
      <c r="Z32" s="13">
        <f>+IF(X32&lt;&gt;0,+(Y32/X32)*100,0)</f>
        <v>-100</v>
      </c>
      <c r="AA32" s="31">
        <f>SUM(AA28:AA31)</f>
        <v>100350000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20516000</v>
      </c>
      <c r="D35" s="19"/>
      <c r="E35" s="20">
        <v>109944362</v>
      </c>
      <c r="F35" s="21">
        <v>109944362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54972180</v>
      </c>
      <c r="Y35" s="21">
        <v>-54972180</v>
      </c>
      <c r="Z35" s="6">
        <v>-100</v>
      </c>
      <c r="AA35" s="28">
        <v>109944362</v>
      </c>
    </row>
    <row r="36" spans="1:27" ht="12.75">
      <c r="A36" s="60" t="s">
        <v>64</v>
      </c>
      <c r="B36" s="10"/>
      <c r="C36" s="61">
        <f aca="true" t="shared" si="6" ref="C36:Y36">SUM(C32:C35)</f>
        <v>790395610</v>
      </c>
      <c r="D36" s="61">
        <f>SUM(D32:D35)</f>
        <v>0</v>
      </c>
      <c r="E36" s="62">
        <f t="shared" si="6"/>
        <v>210294362</v>
      </c>
      <c r="F36" s="63">
        <f t="shared" si="6"/>
        <v>210294362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0</v>
      </c>
      <c r="X36" s="63">
        <f t="shared" si="6"/>
        <v>135252180</v>
      </c>
      <c r="Y36" s="63">
        <f t="shared" si="6"/>
        <v>-135252180</v>
      </c>
      <c r="Z36" s="64">
        <f>+IF(X36&lt;&gt;0,+(Y36/X36)*100,0)</f>
        <v>-100</v>
      </c>
      <c r="AA36" s="65">
        <f>SUM(AA32:AA35)</f>
        <v>210294362</v>
      </c>
    </row>
    <row r="37" spans="1:27" ht="12.7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97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14732984</v>
      </c>
      <c r="D5" s="16">
        <f>SUM(D6:D8)</f>
        <v>0</v>
      </c>
      <c r="E5" s="17">
        <f t="shared" si="0"/>
        <v>14386000</v>
      </c>
      <c r="F5" s="18">
        <f t="shared" si="0"/>
        <v>14386000</v>
      </c>
      <c r="G5" s="18">
        <f t="shared" si="0"/>
        <v>0</v>
      </c>
      <c r="H5" s="18">
        <f t="shared" si="0"/>
        <v>0</v>
      </c>
      <c r="I5" s="18">
        <f t="shared" si="0"/>
        <v>1347051</v>
      </c>
      <c r="J5" s="18">
        <f t="shared" si="0"/>
        <v>1347051</v>
      </c>
      <c r="K5" s="18">
        <f t="shared" si="0"/>
        <v>891710</v>
      </c>
      <c r="L5" s="18">
        <f t="shared" si="0"/>
        <v>0</v>
      </c>
      <c r="M5" s="18">
        <f t="shared" si="0"/>
        <v>517720</v>
      </c>
      <c r="N5" s="18">
        <f t="shared" si="0"/>
        <v>1409430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2756481</v>
      </c>
      <c r="X5" s="18">
        <f t="shared" si="0"/>
        <v>7468000</v>
      </c>
      <c r="Y5" s="18">
        <f t="shared" si="0"/>
        <v>-4711519</v>
      </c>
      <c r="Z5" s="4">
        <f>+IF(X5&lt;&gt;0,+(Y5/X5)*100,0)</f>
        <v>-63.0894349223353</v>
      </c>
      <c r="AA5" s="16">
        <f>SUM(AA6:AA8)</f>
        <v>14386000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12200000</v>
      </c>
      <c r="D7" s="22"/>
      <c r="E7" s="23">
        <v>14386000</v>
      </c>
      <c r="F7" s="24">
        <v>14386000</v>
      </c>
      <c r="G7" s="24"/>
      <c r="H7" s="24"/>
      <c r="I7" s="24"/>
      <c r="J7" s="24"/>
      <c r="K7" s="24"/>
      <c r="L7" s="24"/>
      <c r="M7" s="24">
        <v>517720</v>
      </c>
      <c r="N7" s="24">
        <v>517720</v>
      </c>
      <c r="O7" s="24"/>
      <c r="P7" s="24"/>
      <c r="Q7" s="24"/>
      <c r="R7" s="24"/>
      <c r="S7" s="24"/>
      <c r="T7" s="24"/>
      <c r="U7" s="24"/>
      <c r="V7" s="24"/>
      <c r="W7" s="24">
        <v>517720</v>
      </c>
      <c r="X7" s="24">
        <v>7468000</v>
      </c>
      <c r="Y7" s="24">
        <v>-6950280</v>
      </c>
      <c r="Z7" s="7">
        <v>-93.07</v>
      </c>
      <c r="AA7" s="29">
        <v>14386000</v>
      </c>
    </row>
    <row r="8" spans="1:27" ht="12.75">
      <c r="A8" s="5" t="s">
        <v>34</v>
      </c>
      <c r="B8" s="3"/>
      <c r="C8" s="19">
        <v>2532984</v>
      </c>
      <c r="D8" s="19"/>
      <c r="E8" s="20"/>
      <c r="F8" s="21"/>
      <c r="G8" s="21"/>
      <c r="H8" s="21"/>
      <c r="I8" s="21">
        <v>1347051</v>
      </c>
      <c r="J8" s="21">
        <v>1347051</v>
      </c>
      <c r="K8" s="21">
        <v>891710</v>
      </c>
      <c r="L8" s="21"/>
      <c r="M8" s="21"/>
      <c r="N8" s="21">
        <v>891710</v>
      </c>
      <c r="O8" s="21"/>
      <c r="P8" s="21"/>
      <c r="Q8" s="21"/>
      <c r="R8" s="21"/>
      <c r="S8" s="21"/>
      <c r="T8" s="21"/>
      <c r="U8" s="21"/>
      <c r="V8" s="21"/>
      <c r="W8" s="21">
        <v>2238761</v>
      </c>
      <c r="X8" s="21"/>
      <c r="Y8" s="21">
        <v>2238761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9340033</v>
      </c>
      <c r="D9" s="16">
        <f>SUM(D10:D14)</f>
        <v>0</v>
      </c>
      <c r="E9" s="17">
        <f t="shared" si="1"/>
        <v>17543100</v>
      </c>
      <c r="F9" s="18">
        <f t="shared" si="1"/>
        <v>17543100</v>
      </c>
      <c r="G9" s="18">
        <f t="shared" si="1"/>
        <v>0</v>
      </c>
      <c r="H9" s="18">
        <f t="shared" si="1"/>
        <v>0</v>
      </c>
      <c r="I9" s="18">
        <f t="shared" si="1"/>
        <v>430388</v>
      </c>
      <c r="J9" s="18">
        <f t="shared" si="1"/>
        <v>430388</v>
      </c>
      <c r="K9" s="18">
        <f t="shared" si="1"/>
        <v>29710</v>
      </c>
      <c r="L9" s="18">
        <f t="shared" si="1"/>
        <v>0</v>
      </c>
      <c r="M9" s="18">
        <f t="shared" si="1"/>
        <v>906731</v>
      </c>
      <c r="N9" s="18">
        <f t="shared" si="1"/>
        <v>936441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1366829</v>
      </c>
      <c r="X9" s="18">
        <f t="shared" si="1"/>
        <v>8771550</v>
      </c>
      <c r="Y9" s="18">
        <f t="shared" si="1"/>
        <v>-7404721</v>
      </c>
      <c r="Z9" s="4">
        <f>+IF(X9&lt;&gt;0,+(Y9/X9)*100,0)</f>
        <v>-84.4174746766535</v>
      </c>
      <c r="AA9" s="30">
        <f>SUM(AA10:AA14)</f>
        <v>17543100</v>
      </c>
    </row>
    <row r="10" spans="1:27" ht="12.75">
      <c r="A10" s="5" t="s">
        <v>36</v>
      </c>
      <c r="B10" s="3"/>
      <c r="C10" s="19">
        <v>9340033</v>
      </c>
      <c r="D10" s="19"/>
      <c r="E10" s="20">
        <v>17543100</v>
      </c>
      <c r="F10" s="21">
        <v>17543100</v>
      </c>
      <c r="G10" s="21"/>
      <c r="H10" s="21"/>
      <c r="I10" s="21">
        <v>430388</v>
      </c>
      <c r="J10" s="21">
        <v>430388</v>
      </c>
      <c r="K10" s="21">
        <v>29710</v>
      </c>
      <c r="L10" s="21"/>
      <c r="M10" s="21">
        <v>906731</v>
      </c>
      <c r="N10" s="21">
        <v>936441</v>
      </c>
      <c r="O10" s="21"/>
      <c r="P10" s="21"/>
      <c r="Q10" s="21"/>
      <c r="R10" s="21"/>
      <c r="S10" s="21"/>
      <c r="T10" s="21"/>
      <c r="U10" s="21"/>
      <c r="V10" s="21"/>
      <c r="W10" s="21">
        <v>1366829</v>
      </c>
      <c r="X10" s="21">
        <v>8771550</v>
      </c>
      <c r="Y10" s="21">
        <v>-7404721</v>
      </c>
      <c r="Z10" s="6">
        <v>-84.42</v>
      </c>
      <c r="AA10" s="28">
        <v>17543100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2293000</v>
      </c>
      <c r="D15" s="16">
        <f>SUM(D16:D18)</f>
        <v>0</v>
      </c>
      <c r="E15" s="17">
        <f t="shared" si="2"/>
        <v>2362932</v>
      </c>
      <c r="F15" s="18">
        <f t="shared" si="2"/>
        <v>2362932</v>
      </c>
      <c r="G15" s="18">
        <f t="shared" si="2"/>
        <v>0</v>
      </c>
      <c r="H15" s="18">
        <f t="shared" si="2"/>
        <v>0</v>
      </c>
      <c r="I15" s="18">
        <f t="shared" si="2"/>
        <v>376822</v>
      </c>
      <c r="J15" s="18">
        <f t="shared" si="2"/>
        <v>376822</v>
      </c>
      <c r="K15" s="18">
        <f t="shared" si="2"/>
        <v>0</v>
      </c>
      <c r="L15" s="18">
        <f t="shared" si="2"/>
        <v>395988</v>
      </c>
      <c r="M15" s="18">
        <f t="shared" si="2"/>
        <v>791976</v>
      </c>
      <c r="N15" s="18">
        <f t="shared" si="2"/>
        <v>1187964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1564786</v>
      </c>
      <c r="X15" s="18">
        <f t="shared" si="2"/>
        <v>1181466</v>
      </c>
      <c r="Y15" s="18">
        <f t="shared" si="2"/>
        <v>383320</v>
      </c>
      <c r="Z15" s="4">
        <f>+IF(X15&lt;&gt;0,+(Y15/X15)*100,0)</f>
        <v>32.44443767319584</v>
      </c>
      <c r="AA15" s="30">
        <f>SUM(AA16:AA18)</f>
        <v>2362932</v>
      </c>
    </row>
    <row r="16" spans="1:27" ht="12.75">
      <c r="A16" s="5" t="s">
        <v>42</v>
      </c>
      <c r="B16" s="3"/>
      <c r="C16" s="19">
        <v>2293000</v>
      </c>
      <c r="D16" s="19"/>
      <c r="E16" s="20">
        <v>2362932</v>
      </c>
      <c r="F16" s="21">
        <v>2362932</v>
      </c>
      <c r="G16" s="21"/>
      <c r="H16" s="21"/>
      <c r="I16" s="21">
        <v>376822</v>
      </c>
      <c r="J16" s="21">
        <v>376822</v>
      </c>
      <c r="K16" s="21"/>
      <c r="L16" s="21">
        <v>395988</v>
      </c>
      <c r="M16" s="21">
        <v>791976</v>
      </c>
      <c r="N16" s="21">
        <v>1187964</v>
      </c>
      <c r="O16" s="21"/>
      <c r="P16" s="21"/>
      <c r="Q16" s="21"/>
      <c r="R16" s="21"/>
      <c r="S16" s="21"/>
      <c r="T16" s="21"/>
      <c r="U16" s="21"/>
      <c r="V16" s="21"/>
      <c r="W16" s="21">
        <v>1564786</v>
      </c>
      <c r="X16" s="21">
        <v>1181466</v>
      </c>
      <c r="Y16" s="21">
        <v>383320</v>
      </c>
      <c r="Z16" s="6">
        <v>32.44</v>
      </c>
      <c r="AA16" s="28">
        <v>2362932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693137000</v>
      </c>
      <c r="D19" s="16">
        <f>SUM(D20:D23)</f>
        <v>0</v>
      </c>
      <c r="E19" s="17">
        <f t="shared" si="3"/>
        <v>609866298</v>
      </c>
      <c r="F19" s="18">
        <f t="shared" si="3"/>
        <v>609866298</v>
      </c>
      <c r="G19" s="18">
        <f t="shared" si="3"/>
        <v>35857580</v>
      </c>
      <c r="H19" s="18">
        <f t="shared" si="3"/>
        <v>42473501</v>
      </c>
      <c r="I19" s="18">
        <f t="shared" si="3"/>
        <v>49167215</v>
      </c>
      <c r="J19" s="18">
        <f t="shared" si="3"/>
        <v>127498296</v>
      </c>
      <c r="K19" s="18">
        <f t="shared" si="3"/>
        <v>24860411</v>
      </c>
      <c r="L19" s="18">
        <f t="shared" si="3"/>
        <v>48889541</v>
      </c>
      <c r="M19" s="18">
        <f t="shared" si="3"/>
        <v>22541027</v>
      </c>
      <c r="N19" s="18">
        <f t="shared" si="3"/>
        <v>96290979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223789275</v>
      </c>
      <c r="X19" s="18">
        <f t="shared" si="3"/>
        <v>304933146</v>
      </c>
      <c r="Y19" s="18">
        <f t="shared" si="3"/>
        <v>-81143871</v>
      </c>
      <c r="Z19" s="4">
        <f>+IF(X19&lt;&gt;0,+(Y19/X19)*100,0)</f>
        <v>-26.610380689805364</v>
      </c>
      <c r="AA19" s="30">
        <f>SUM(AA20:AA23)</f>
        <v>609866298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693137000</v>
      </c>
      <c r="D21" s="19"/>
      <c r="E21" s="20">
        <v>609866298</v>
      </c>
      <c r="F21" s="21">
        <v>609866298</v>
      </c>
      <c r="G21" s="21">
        <v>35857580</v>
      </c>
      <c r="H21" s="21">
        <v>42473501</v>
      </c>
      <c r="I21" s="21">
        <v>49167215</v>
      </c>
      <c r="J21" s="21">
        <v>127498296</v>
      </c>
      <c r="K21" s="21">
        <v>24860411</v>
      </c>
      <c r="L21" s="21">
        <v>48889541</v>
      </c>
      <c r="M21" s="21">
        <v>22541027</v>
      </c>
      <c r="N21" s="21">
        <v>96290979</v>
      </c>
      <c r="O21" s="21"/>
      <c r="P21" s="21"/>
      <c r="Q21" s="21"/>
      <c r="R21" s="21"/>
      <c r="S21" s="21"/>
      <c r="T21" s="21"/>
      <c r="U21" s="21"/>
      <c r="V21" s="21"/>
      <c r="W21" s="21">
        <v>223789275</v>
      </c>
      <c r="X21" s="21">
        <v>304933146</v>
      </c>
      <c r="Y21" s="21">
        <v>-81143871</v>
      </c>
      <c r="Z21" s="6">
        <v>-26.61</v>
      </c>
      <c r="AA21" s="28">
        <v>609866298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719503017</v>
      </c>
      <c r="D25" s="50">
        <f>+D5+D9+D15+D19+D24</f>
        <v>0</v>
      </c>
      <c r="E25" s="51">
        <f t="shared" si="4"/>
        <v>644158330</v>
      </c>
      <c r="F25" s="52">
        <f t="shared" si="4"/>
        <v>644158330</v>
      </c>
      <c r="G25" s="52">
        <f t="shared" si="4"/>
        <v>35857580</v>
      </c>
      <c r="H25" s="52">
        <f t="shared" si="4"/>
        <v>42473501</v>
      </c>
      <c r="I25" s="52">
        <f t="shared" si="4"/>
        <v>51321476</v>
      </c>
      <c r="J25" s="52">
        <f t="shared" si="4"/>
        <v>129652557</v>
      </c>
      <c r="K25" s="52">
        <f t="shared" si="4"/>
        <v>25781831</v>
      </c>
      <c r="L25" s="52">
        <f t="shared" si="4"/>
        <v>49285529</v>
      </c>
      <c r="M25" s="52">
        <f t="shared" si="4"/>
        <v>24757454</v>
      </c>
      <c r="N25" s="52">
        <f t="shared" si="4"/>
        <v>99824814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229477371</v>
      </c>
      <c r="X25" s="52">
        <f t="shared" si="4"/>
        <v>322354162</v>
      </c>
      <c r="Y25" s="52">
        <f t="shared" si="4"/>
        <v>-92876791</v>
      </c>
      <c r="Z25" s="53">
        <f>+IF(X25&lt;&gt;0,+(Y25/X25)*100,0)</f>
        <v>-28.8120340757381</v>
      </c>
      <c r="AA25" s="54">
        <f>+AA5+AA9+AA15+AA19+AA24</f>
        <v>644158330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678880000</v>
      </c>
      <c r="D28" s="19"/>
      <c r="E28" s="20">
        <v>544895000</v>
      </c>
      <c r="F28" s="21">
        <v>544895000</v>
      </c>
      <c r="G28" s="21">
        <v>35857580</v>
      </c>
      <c r="H28" s="21">
        <v>42473501</v>
      </c>
      <c r="I28" s="21">
        <v>51321475</v>
      </c>
      <c r="J28" s="21">
        <v>129652556</v>
      </c>
      <c r="K28" s="21">
        <v>25781831</v>
      </c>
      <c r="L28" s="21">
        <v>49285529</v>
      </c>
      <c r="M28" s="21">
        <v>24757453</v>
      </c>
      <c r="N28" s="21">
        <v>99824813</v>
      </c>
      <c r="O28" s="21"/>
      <c r="P28" s="21"/>
      <c r="Q28" s="21"/>
      <c r="R28" s="21"/>
      <c r="S28" s="21"/>
      <c r="T28" s="21"/>
      <c r="U28" s="21"/>
      <c r="V28" s="21"/>
      <c r="W28" s="21">
        <v>229477369</v>
      </c>
      <c r="X28" s="21">
        <v>403874120</v>
      </c>
      <c r="Y28" s="21">
        <v>-174396751</v>
      </c>
      <c r="Z28" s="6">
        <v>-43.18</v>
      </c>
      <c r="AA28" s="19">
        <v>544895000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678880000</v>
      </c>
      <c r="D32" s="25">
        <f>SUM(D28:D31)</f>
        <v>0</v>
      </c>
      <c r="E32" s="26">
        <f t="shared" si="5"/>
        <v>544895000</v>
      </c>
      <c r="F32" s="27">
        <f t="shared" si="5"/>
        <v>544895000</v>
      </c>
      <c r="G32" s="27">
        <f t="shared" si="5"/>
        <v>35857580</v>
      </c>
      <c r="H32" s="27">
        <f t="shared" si="5"/>
        <v>42473501</v>
      </c>
      <c r="I32" s="27">
        <f t="shared" si="5"/>
        <v>51321475</v>
      </c>
      <c r="J32" s="27">
        <f t="shared" si="5"/>
        <v>129652556</v>
      </c>
      <c r="K32" s="27">
        <f t="shared" si="5"/>
        <v>25781831</v>
      </c>
      <c r="L32" s="27">
        <f t="shared" si="5"/>
        <v>49285529</v>
      </c>
      <c r="M32" s="27">
        <f t="shared" si="5"/>
        <v>24757453</v>
      </c>
      <c r="N32" s="27">
        <f t="shared" si="5"/>
        <v>99824813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229477369</v>
      </c>
      <c r="X32" s="27">
        <f t="shared" si="5"/>
        <v>403874120</v>
      </c>
      <c r="Y32" s="27">
        <f t="shared" si="5"/>
        <v>-174396751</v>
      </c>
      <c r="Z32" s="13">
        <f>+IF(X32&lt;&gt;0,+(Y32/X32)*100,0)</f>
        <v>-43.18096712906487</v>
      </c>
      <c r="AA32" s="31">
        <f>SUM(AA28:AA31)</f>
        <v>544895000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40623017</v>
      </c>
      <c r="D35" s="19"/>
      <c r="E35" s="20">
        <v>99263330</v>
      </c>
      <c r="F35" s="21">
        <v>99263330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49631664</v>
      </c>
      <c r="Y35" s="21">
        <v>-49631664</v>
      </c>
      <c r="Z35" s="6">
        <v>-100</v>
      </c>
      <c r="AA35" s="28">
        <v>99263330</v>
      </c>
    </row>
    <row r="36" spans="1:27" ht="12.75">
      <c r="A36" s="60" t="s">
        <v>64</v>
      </c>
      <c r="B36" s="10"/>
      <c r="C36" s="61">
        <f aca="true" t="shared" si="6" ref="C36:Y36">SUM(C32:C35)</f>
        <v>719503017</v>
      </c>
      <c r="D36" s="61">
        <f>SUM(D32:D35)</f>
        <v>0</v>
      </c>
      <c r="E36" s="62">
        <f t="shared" si="6"/>
        <v>644158330</v>
      </c>
      <c r="F36" s="63">
        <f t="shared" si="6"/>
        <v>644158330</v>
      </c>
      <c r="G36" s="63">
        <f t="shared" si="6"/>
        <v>35857580</v>
      </c>
      <c r="H36" s="63">
        <f t="shared" si="6"/>
        <v>42473501</v>
      </c>
      <c r="I36" s="63">
        <f t="shared" si="6"/>
        <v>51321475</v>
      </c>
      <c r="J36" s="63">
        <f t="shared" si="6"/>
        <v>129652556</v>
      </c>
      <c r="K36" s="63">
        <f t="shared" si="6"/>
        <v>25781831</v>
      </c>
      <c r="L36" s="63">
        <f t="shared" si="6"/>
        <v>49285529</v>
      </c>
      <c r="M36" s="63">
        <f t="shared" si="6"/>
        <v>24757453</v>
      </c>
      <c r="N36" s="63">
        <f t="shared" si="6"/>
        <v>99824813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229477369</v>
      </c>
      <c r="X36" s="63">
        <f t="shared" si="6"/>
        <v>453505784</v>
      </c>
      <c r="Y36" s="63">
        <f t="shared" si="6"/>
        <v>-224028415</v>
      </c>
      <c r="Z36" s="64">
        <f>+IF(X36&lt;&gt;0,+(Y36/X36)*100,0)</f>
        <v>-49.39924095874375</v>
      </c>
      <c r="AA36" s="65">
        <f>SUM(AA32:AA35)</f>
        <v>644158330</v>
      </c>
    </row>
    <row r="37" spans="1:27" ht="12.7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97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2936883</v>
      </c>
      <c r="D5" s="16">
        <f>SUM(D6:D8)</f>
        <v>0</v>
      </c>
      <c r="E5" s="17">
        <f t="shared" si="0"/>
        <v>3115000</v>
      </c>
      <c r="F5" s="18">
        <f t="shared" si="0"/>
        <v>3115000</v>
      </c>
      <c r="G5" s="18">
        <f t="shared" si="0"/>
        <v>217000</v>
      </c>
      <c r="H5" s="18">
        <f t="shared" si="0"/>
        <v>0</v>
      </c>
      <c r="I5" s="18">
        <f t="shared" si="0"/>
        <v>0</v>
      </c>
      <c r="J5" s="18">
        <f t="shared" si="0"/>
        <v>217000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217000</v>
      </c>
      <c r="X5" s="18">
        <f t="shared" si="0"/>
        <v>2255000</v>
      </c>
      <c r="Y5" s="18">
        <f t="shared" si="0"/>
        <v>-2038000</v>
      </c>
      <c r="Z5" s="4">
        <f>+IF(X5&lt;&gt;0,+(Y5/X5)*100,0)</f>
        <v>-90.37694013303769</v>
      </c>
      <c r="AA5" s="16">
        <f>SUM(AA6:AA8)</f>
        <v>3115000</v>
      </c>
    </row>
    <row r="6" spans="1:27" ht="12.75">
      <c r="A6" s="5" t="s">
        <v>32</v>
      </c>
      <c r="B6" s="3"/>
      <c r="C6" s="19"/>
      <c r="D6" s="19"/>
      <c r="E6" s="20"/>
      <c r="F6" s="21"/>
      <c r="G6" s="21">
        <v>28500</v>
      </c>
      <c r="H6" s="21"/>
      <c r="I6" s="21"/>
      <c r="J6" s="21">
        <v>28500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28500</v>
      </c>
      <c r="X6" s="21"/>
      <c r="Y6" s="21">
        <v>28500</v>
      </c>
      <c r="Z6" s="6"/>
      <c r="AA6" s="28"/>
    </row>
    <row r="7" spans="1:27" ht="12.75">
      <c r="A7" s="5" t="s">
        <v>33</v>
      </c>
      <c r="B7" s="3"/>
      <c r="C7" s="22"/>
      <c r="D7" s="22"/>
      <c r="E7" s="23">
        <v>3115000</v>
      </c>
      <c r="F7" s="24">
        <v>3115000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2255000</v>
      </c>
      <c r="Y7" s="24">
        <v>-2255000</v>
      </c>
      <c r="Z7" s="7">
        <v>-100</v>
      </c>
      <c r="AA7" s="29">
        <v>3115000</v>
      </c>
    </row>
    <row r="8" spans="1:27" ht="12.75">
      <c r="A8" s="5" t="s">
        <v>34</v>
      </c>
      <c r="B8" s="3"/>
      <c r="C8" s="19">
        <v>2936883</v>
      </c>
      <c r="D8" s="19"/>
      <c r="E8" s="20"/>
      <c r="F8" s="21"/>
      <c r="G8" s="21">
        <v>188500</v>
      </c>
      <c r="H8" s="21"/>
      <c r="I8" s="21"/>
      <c r="J8" s="21">
        <v>188500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188500</v>
      </c>
      <c r="X8" s="21"/>
      <c r="Y8" s="21">
        <v>188500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11575288</v>
      </c>
      <c r="D9" s="16">
        <f>SUM(D10:D14)</f>
        <v>0</v>
      </c>
      <c r="E9" s="17">
        <f t="shared" si="1"/>
        <v>9570200</v>
      </c>
      <c r="F9" s="18">
        <f t="shared" si="1"/>
        <v>9570200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6350000</v>
      </c>
      <c r="Y9" s="18">
        <f t="shared" si="1"/>
        <v>-6350000</v>
      </c>
      <c r="Z9" s="4">
        <f>+IF(X9&lt;&gt;0,+(Y9/X9)*100,0)</f>
        <v>-100</v>
      </c>
      <c r="AA9" s="30">
        <f>SUM(AA10:AA14)</f>
        <v>9570200</v>
      </c>
    </row>
    <row r="10" spans="1:27" ht="12.75">
      <c r="A10" s="5" t="s">
        <v>36</v>
      </c>
      <c r="B10" s="3"/>
      <c r="C10" s="19">
        <v>11575288</v>
      </c>
      <c r="D10" s="19"/>
      <c r="E10" s="20">
        <v>2500000</v>
      </c>
      <c r="F10" s="21">
        <v>2500000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1850000</v>
      </c>
      <c r="Y10" s="21">
        <v>-1850000</v>
      </c>
      <c r="Z10" s="6">
        <v>-100</v>
      </c>
      <c r="AA10" s="28">
        <v>2500000</v>
      </c>
    </row>
    <row r="11" spans="1:27" ht="12.75">
      <c r="A11" s="5" t="s">
        <v>37</v>
      </c>
      <c r="B11" s="3"/>
      <c r="C11" s="19"/>
      <c r="D11" s="19"/>
      <c r="E11" s="20">
        <v>6820200</v>
      </c>
      <c r="F11" s="21">
        <v>6820200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4250000</v>
      </c>
      <c r="Y11" s="21">
        <v>-4250000</v>
      </c>
      <c r="Z11" s="6">
        <v>-100</v>
      </c>
      <c r="AA11" s="28">
        <v>6820200</v>
      </c>
    </row>
    <row r="12" spans="1:27" ht="12.75">
      <c r="A12" s="5" t="s">
        <v>38</v>
      </c>
      <c r="B12" s="3"/>
      <c r="C12" s="19"/>
      <c r="D12" s="19"/>
      <c r="E12" s="20">
        <v>250000</v>
      </c>
      <c r="F12" s="21">
        <v>250000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250000</v>
      </c>
      <c r="Y12" s="21">
        <v>-250000</v>
      </c>
      <c r="Z12" s="6">
        <v>-100</v>
      </c>
      <c r="AA12" s="28">
        <v>250000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36032751</v>
      </c>
      <c r="D15" s="16">
        <f>SUM(D16:D18)</f>
        <v>0</v>
      </c>
      <c r="E15" s="17">
        <f t="shared" si="2"/>
        <v>34996450</v>
      </c>
      <c r="F15" s="18">
        <f t="shared" si="2"/>
        <v>34996450</v>
      </c>
      <c r="G15" s="18">
        <f t="shared" si="2"/>
        <v>3332398</v>
      </c>
      <c r="H15" s="18">
        <f t="shared" si="2"/>
        <v>0</v>
      </c>
      <c r="I15" s="18">
        <f t="shared" si="2"/>
        <v>0</v>
      </c>
      <c r="J15" s="18">
        <f t="shared" si="2"/>
        <v>3332398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3332398</v>
      </c>
      <c r="X15" s="18">
        <f t="shared" si="2"/>
        <v>28332693</v>
      </c>
      <c r="Y15" s="18">
        <f t="shared" si="2"/>
        <v>-25000295</v>
      </c>
      <c r="Z15" s="4">
        <f>+IF(X15&lt;&gt;0,+(Y15/X15)*100,0)</f>
        <v>-88.2383294803639</v>
      </c>
      <c r="AA15" s="30">
        <f>SUM(AA16:AA18)</f>
        <v>34996450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36032751</v>
      </c>
      <c r="D17" s="19"/>
      <c r="E17" s="20">
        <v>34996450</v>
      </c>
      <c r="F17" s="21">
        <v>34996450</v>
      </c>
      <c r="G17" s="21">
        <v>3332398</v>
      </c>
      <c r="H17" s="21"/>
      <c r="I17" s="21"/>
      <c r="J17" s="21">
        <v>3332398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3332398</v>
      </c>
      <c r="X17" s="21">
        <v>28332693</v>
      </c>
      <c r="Y17" s="21">
        <v>-25000295</v>
      </c>
      <c r="Z17" s="6">
        <v>-88.24</v>
      </c>
      <c r="AA17" s="28">
        <v>34996450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10696307</v>
      </c>
      <c r="D19" s="16">
        <f>SUM(D20:D23)</f>
        <v>0</v>
      </c>
      <c r="E19" s="17">
        <f t="shared" si="3"/>
        <v>12425000</v>
      </c>
      <c r="F19" s="18">
        <f t="shared" si="3"/>
        <v>12425000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6762226</v>
      </c>
      <c r="Y19" s="18">
        <f t="shared" si="3"/>
        <v>-6762226</v>
      </c>
      <c r="Z19" s="4">
        <f>+IF(X19&lt;&gt;0,+(Y19/X19)*100,0)</f>
        <v>-100</v>
      </c>
      <c r="AA19" s="30">
        <f>SUM(AA20:AA23)</f>
        <v>12425000</v>
      </c>
    </row>
    <row r="20" spans="1:27" ht="12.75">
      <c r="A20" s="5" t="s">
        <v>46</v>
      </c>
      <c r="B20" s="3"/>
      <c r="C20" s="19">
        <v>10696307</v>
      </c>
      <c r="D20" s="19"/>
      <c r="E20" s="20">
        <v>12175000</v>
      </c>
      <c r="F20" s="21">
        <v>12175000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6512226</v>
      </c>
      <c r="Y20" s="21">
        <v>-6512226</v>
      </c>
      <c r="Z20" s="6">
        <v>-100</v>
      </c>
      <c r="AA20" s="28">
        <v>12175000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250000</v>
      </c>
      <c r="F23" s="21">
        <v>250000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250000</v>
      </c>
      <c r="Y23" s="21">
        <v>-250000</v>
      </c>
      <c r="Z23" s="6">
        <v>-100</v>
      </c>
      <c r="AA23" s="28">
        <v>250000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61241229</v>
      </c>
      <c r="D25" s="50">
        <f>+D5+D9+D15+D19+D24</f>
        <v>0</v>
      </c>
      <c r="E25" s="51">
        <f t="shared" si="4"/>
        <v>60106650</v>
      </c>
      <c r="F25" s="52">
        <f t="shared" si="4"/>
        <v>60106650</v>
      </c>
      <c r="G25" s="52">
        <f t="shared" si="4"/>
        <v>3549398</v>
      </c>
      <c r="H25" s="52">
        <f t="shared" si="4"/>
        <v>0</v>
      </c>
      <c r="I25" s="52">
        <f t="shared" si="4"/>
        <v>0</v>
      </c>
      <c r="J25" s="52">
        <f t="shared" si="4"/>
        <v>3549398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3549398</v>
      </c>
      <c r="X25" s="52">
        <f t="shared" si="4"/>
        <v>43699919</v>
      </c>
      <c r="Y25" s="52">
        <f t="shared" si="4"/>
        <v>-40150521</v>
      </c>
      <c r="Z25" s="53">
        <f>+IF(X25&lt;&gt;0,+(Y25/X25)*100,0)</f>
        <v>-91.87779272542816</v>
      </c>
      <c r="AA25" s="54">
        <f>+AA5+AA9+AA15+AA19+AA24</f>
        <v>60106650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53271879</v>
      </c>
      <c r="D28" s="19"/>
      <c r="E28" s="20">
        <v>45611450</v>
      </c>
      <c r="F28" s="21">
        <v>45611450</v>
      </c>
      <c r="G28" s="21">
        <v>3332398</v>
      </c>
      <c r="H28" s="21"/>
      <c r="I28" s="21"/>
      <c r="J28" s="21">
        <v>3332398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3332398</v>
      </c>
      <c r="X28" s="21">
        <v>40563500</v>
      </c>
      <c r="Y28" s="21">
        <v>-37231102</v>
      </c>
      <c r="Z28" s="6">
        <v>-91.78</v>
      </c>
      <c r="AA28" s="19">
        <v>45611450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>
        <v>5000000</v>
      </c>
      <c r="F31" s="21">
        <v>5000000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>
        <v>5000000</v>
      </c>
      <c r="Y31" s="21">
        <v>-5000000</v>
      </c>
      <c r="Z31" s="6">
        <v>-100</v>
      </c>
      <c r="AA31" s="28">
        <v>5000000</v>
      </c>
    </row>
    <row r="32" spans="1:27" ht="12.75">
      <c r="A32" s="58" t="s">
        <v>58</v>
      </c>
      <c r="B32" s="3"/>
      <c r="C32" s="25">
        <f aca="true" t="shared" si="5" ref="C32:Y32">SUM(C28:C31)</f>
        <v>53271879</v>
      </c>
      <c r="D32" s="25">
        <f>SUM(D28:D31)</f>
        <v>0</v>
      </c>
      <c r="E32" s="26">
        <f t="shared" si="5"/>
        <v>50611450</v>
      </c>
      <c r="F32" s="27">
        <f t="shared" si="5"/>
        <v>50611450</v>
      </c>
      <c r="G32" s="27">
        <f t="shared" si="5"/>
        <v>3332398</v>
      </c>
      <c r="H32" s="27">
        <f t="shared" si="5"/>
        <v>0</v>
      </c>
      <c r="I32" s="27">
        <f t="shared" si="5"/>
        <v>0</v>
      </c>
      <c r="J32" s="27">
        <f t="shared" si="5"/>
        <v>3332398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3332398</v>
      </c>
      <c r="X32" s="27">
        <f t="shared" si="5"/>
        <v>45563500</v>
      </c>
      <c r="Y32" s="27">
        <f t="shared" si="5"/>
        <v>-42231102</v>
      </c>
      <c r="Z32" s="13">
        <f>+IF(X32&lt;&gt;0,+(Y32/X32)*100,0)</f>
        <v>-92.68625544569666</v>
      </c>
      <c r="AA32" s="31">
        <f>SUM(AA28:AA31)</f>
        <v>50611450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7969350</v>
      </c>
      <c r="D35" s="19"/>
      <c r="E35" s="20">
        <v>9495200</v>
      </c>
      <c r="F35" s="21">
        <v>9495200</v>
      </c>
      <c r="G35" s="21">
        <v>217000</v>
      </c>
      <c r="H35" s="21"/>
      <c r="I35" s="21"/>
      <c r="J35" s="21">
        <v>217000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217000</v>
      </c>
      <c r="X35" s="21">
        <v>7300000</v>
      </c>
      <c r="Y35" s="21">
        <v>-7083000</v>
      </c>
      <c r="Z35" s="6">
        <v>-97.03</v>
      </c>
      <c r="AA35" s="28">
        <v>9495200</v>
      </c>
    </row>
    <row r="36" spans="1:27" ht="12.75">
      <c r="A36" s="60" t="s">
        <v>64</v>
      </c>
      <c r="B36" s="10"/>
      <c r="C36" s="61">
        <f aca="true" t="shared" si="6" ref="C36:Y36">SUM(C32:C35)</f>
        <v>61241229</v>
      </c>
      <c r="D36" s="61">
        <f>SUM(D32:D35)</f>
        <v>0</v>
      </c>
      <c r="E36" s="62">
        <f t="shared" si="6"/>
        <v>60106650</v>
      </c>
      <c r="F36" s="63">
        <f t="shared" si="6"/>
        <v>60106650</v>
      </c>
      <c r="G36" s="63">
        <f t="shared" si="6"/>
        <v>3549398</v>
      </c>
      <c r="H36" s="63">
        <f t="shared" si="6"/>
        <v>0</v>
      </c>
      <c r="I36" s="63">
        <f t="shared" si="6"/>
        <v>0</v>
      </c>
      <c r="J36" s="63">
        <f t="shared" si="6"/>
        <v>3549398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3549398</v>
      </c>
      <c r="X36" s="63">
        <f t="shared" si="6"/>
        <v>52863500</v>
      </c>
      <c r="Y36" s="63">
        <f t="shared" si="6"/>
        <v>-49314102</v>
      </c>
      <c r="Z36" s="64">
        <f>+IF(X36&lt;&gt;0,+(Y36/X36)*100,0)</f>
        <v>-93.28573022974264</v>
      </c>
      <c r="AA36" s="65">
        <f>SUM(AA32:AA35)</f>
        <v>60106650</v>
      </c>
    </row>
    <row r="37" spans="1:27" ht="12.7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97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5949756</v>
      </c>
      <c r="D5" s="16">
        <f>SUM(D6:D8)</f>
        <v>0</v>
      </c>
      <c r="E5" s="17">
        <f t="shared" si="0"/>
        <v>3950000</v>
      </c>
      <c r="F5" s="18">
        <f t="shared" si="0"/>
        <v>3950000</v>
      </c>
      <c r="G5" s="18">
        <f t="shared" si="0"/>
        <v>0</v>
      </c>
      <c r="H5" s="18">
        <f t="shared" si="0"/>
        <v>89100</v>
      </c>
      <c r="I5" s="18">
        <f t="shared" si="0"/>
        <v>58000</v>
      </c>
      <c r="J5" s="18">
        <f t="shared" si="0"/>
        <v>147100</v>
      </c>
      <c r="K5" s="18">
        <f t="shared" si="0"/>
        <v>666748</v>
      </c>
      <c r="L5" s="18">
        <f t="shared" si="0"/>
        <v>28930</v>
      </c>
      <c r="M5" s="18">
        <f t="shared" si="0"/>
        <v>224850</v>
      </c>
      <c r="N5" s="18">
        <f t="shared" si="0"/>
        <v>920528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1067628</v>
      </c>
      <c r="X5" s="18">
        <f t="shared" si="0"/>
        <v>1550004</v>
      </c>
      <c r="Y5" s="18">
        <f t="shared" si="0"/>
        <v>-482376</v>
      </c>
      <c r="Z5" s="4">
        <f>+IF(X5&lt;&gt;0,+(Y5/X5)*100,0)</f>
        <v>-31.120951945930464</v>
      </c>
      <c r="AA5" s="16">
        <f>SUM(AA6:AA8)</f>
        <v>3950000</v>
      </c>
    </row>
    <row r="6" spans="1:27" ht="12.75">
      <c r="A6" s="5" t="s">
        <v>32</v>
      </c>
      <c r="B6" s="3"/>
      <c r="C6" s="19">
        <v>320190</v>
      </c>
      <c r="D6" s="19"/>
      <c r="E6" s="20">
        <v>350000</v>
      </c>
      <c r="F6" s="21">
        <v>350000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100002</v>
      </c>
      <c r="Y6" s="21">
        <v>-100002</v>
      </c>
      <c r="Z6" s="6">
        <v>-100</v>
      </c>
      <c r="AA6" s="28">
        <v>350000</v>
      </c>
    </row>
    <row r="7" spans="1:27" ht="12.75">
      <c r="A7" s="5" t="s">
        <v>33</v>
      </c>
      <c r="B7" s="3"/>
      <c r="C7" s="22">
        <v>2245980</v>
      </c>
      <c r="D7" s="22"/>
      <c r="E7" s="23">
        <v>3100000</v>
      </c>
      <c r="F7" s="24">
        <v>3100000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1450002</v>
      </c>
      <c r="Y7" s="24">
        <v>-1450002</v>
      </c>
      <c r="Z7" s="7">
        <v>-100</v>
      </c>
      <c r="AA7" s="29">
        <v>3100000</v>
      </c>
    </row>
    <row r="8" spans="1:27" ht="12.75">
      <c r="A8" s="5" t="s">
        <v>34</v>
      </c>
      <c r="B8" s="3"/>
      <c r="C8" s="19">
        <v>3383586</v>
      </c>
      <c r="D8" s="19"/>
      <c r="E8" s="20">
        <v>500000</v>
      </c>
      <c r="F8" s="21">
        <v>500000</v>
      </c>
      <c r="G8" s="21"/>
      <c r="H8" s="21">
        <v>89100</v>
      </c>
      <c r="I8" s="21">
        <v>58000</v>
      </c>
      <c r="J8" s="21">
        <v>147100</v>
      </c>
      <c r="K8" s="21">
        <v>666748</v>
      </c>
      <c r="L8" s="21">
        <v>28930</v>
      </c>
      <c r="M8" s="21">
        <v>224850</v>
      </c>
      <c r="N8" s="21">
        <v>920528</v>
      </c>
      <c r="O8" s="21"/>
      <c r="P8" s="21"/>
      <c r="Q8" s="21"/>
      <c r="R8" s="21"/>
      <c r="S8" s="21"/>
      <c r="T8" s="21"/>
      <c r="U8" s="21"/>
      <c r="V8" s="21"/>
      <c r="W8" s="21">
        <v>1067628</v>
      </c>
      <c r="X8" s="21"/>
      <c r="Y8" s="21">
        <v>1067628</v>
      </c>
      <c r="Z8" s="6"/>
      <c r="AA8" s="28">
        <v>500000</v>
      </c>
    </row>
    <row r="9" spans="1:27" ht="12.75">
      <c r="A9" s="2" t="s">
        <v>35</v>
      </c>
      <c r="B9" s="3"/>
      <c r="C9" s="16">
        <f aca="true" t="shared" si="1" ref="C9:Y9">SUM(C10:C14)</f>
        <v>410083</v>
      </c>
      <c r="D9" s="16">
        <f>SUM(D10:D14)</f>
        <v>0</v>
      </c>
      <c r="E9" s="17">
        <f t="shared" si="1"/>
        <v>8760052</v>
      </c>
      <c r="F9" s="18">
        <f t="shared" si="1"/>
        <v>8760052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2777742</v>
      </c>
      <c r="M9" s="18">
        <f t="shared" si="1"/>
        <v>937118</v>
      </c>
      <c r="N9" s="18">
        <f t="shared" si="1"/>
        <v>3714860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3714860</v>
      </c>
      <c r="X9" s="18">
        <f t="shared" si="1"/>
        <v>4105026</v>
      </c>
      <c r="Y9" s="18">
        <f t="shared" si="1"/>
        <v>-390166</v>
      </c>
      <c r="Z9" s="4">
        <f>+IF(X9&lt;&gt;0,+(Y9/X9)*100,0)</f>
        <v>-9.504592662750492</v>
      </c>
      <c r="AA9" s="30">
        <f>SUM(AA10:AA14)</f>
        <v>8760052</v>
      </c>
    </row>
    <row r="10" spans="1:27" ht="12.75">
      <c r="A10" s="5" t="s">
        <v>36</v>
      </c>
      <c r="B10" s="3"/>
      <c r="C10" s="19">
        <v>410083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>
        <v>8710052</v>
      </c>
      <c r="F11" s="21">
        <v>8710052</v>
      </c>
      <c r="G11" s="21"/>
      <c r="H11" s="21"/>
      <c r="I11" s="21"/>
      <c r="J11" s="21"/>
      <c r="K11" s="21"/>
      <c r="L11" s="21">
        <v>2777742</v>
      </c>
      <c r="M11" s="21">
        <v>937118</v>
      </c>
      <c r="N11" s="21">
        <v>3714860</v>
      </c>
      <c r="O11" s="21"/>
      <c r="P11" s="21"/>
      <c r="Q11" s="21"/>
      <c r="R11" s="21"/>
      <c r="S11" s="21"/>
      <c r="T11" s="21"/>
      <c r="U11" s="21"/>
      <c r="V11" s="21"/>
      <c r="W11" s="21">
        <v>3714860</v>
      </c>
      <c r="X11" s="21">
        <v>4105026</v>
      </c>
      <c r="Y11" s="21">
        <v>-390166</v>
      </c>
      <c r="Z11" s="6">
        <v>-9.5</v>
      </c>
      <c r="AA11" s="28">
        <v>8710052</v>
      </c>
    </row>
    <row r="12" spans="1:27" ht="12.75">
      <c r="A12" s="5" t="s">
        <v>38</v>
      </c>
      <c r="B12" s="3"/>
      <c r="C12" s="19"/>
      <c r="D12" s="19"/>
      <c r="E12" s="20">
        <v>50000</v>
      </c>
      <c r="F12" s="21">
        <v>50000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50000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1593614</v>
      </c>
      <c r="D15" s="16">
        <f>SUM(D16:D18)</f>
        <v>0</v>
      </c>
      <c r="E15" s="17">
        <f t="shared" si="2"/>
        <v>36827013</v>
      </c>
      <c r="F15" s="18">
        <f t="shared" si="2"/>
        <v>36827013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11310782</v>
      </c>
      <c r="L15" s="18">
        <f t="shared" si="2"/>
        <v>0</v>
      </c>
      <c r="M15" s="18">
        <f t="shared" si="2"/>
        <v>5051766</v>
      </c>
      <c r="N15" s="18">
        <f t="shared" si="2"/>
        <v>16362548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16362548</v>
      </c>
      <c r="X15" s="18">
        <f t="shared" si="2"/>
        <v>0</v>
      </c>
      <c r="Y15" s="18">
        <f t="shared" si="2"/>
        <v>16362548</v>
      </c>
      <c r="Z15" s="4">
        <f>+IF(X15&lt;&gt;0,+(Y15/X15)*100,0)</f>
        <v>0</v>
      </c>
      <c r="AA15" s="30">
        <f>SUM(AA16:AA18)</f>
        <v>36827013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1593614</v>
      </c>
      <c r="D17" s="19"/>
      <c r="E17" s="20">
        <v>36827013</v>
      </c>
      <c r="F17" s="21">
        <v>36827013</v>
      </c>
      <c r="G17" s="21"/>
      <c r="H17" s="21"/>
      <c r="I17" s="21"/>
      <c r="J17" s="21"/>
      <c r="K17" s="21">
        <v>11310782</v>
      </c>
      <c r="L17" s="21"/>
      <c r="M17" s="21">
        <v>5051766</v>
      </c>
      <c r="N17" s="21">
        <v>16362548</v>
      </c>
      <c r="O17" s="21"/>
      <c r="P17" s="21"/>
      <c r="Q17" s="21"/>
      <c r="R17" s="21"/>
      <c r="S17" s="21"/>
      <c r="T17" s="21"/>
      <c r="U17" s="21"/>
      <c r="V17" s="21"/>
      <c r="W17" s="21">
        <v>16362548</v>
      </c>
      <c r="X17" s="21"/>
      <c r="Y17" s="21">
        <v>16362548</v>
      </c>
      <c r="Z17" s="6"/>
      <c r="AA17" s="28">
        <v>36827013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618557</v>
      </c>
      <c r="D19" s="16">
        <f>SUM(D20:D23)</f>
        <v>0</v>
      </c>
      <c r="E19" s="17">
        <f t="shared" si="3"/>
        <v>900000</v>
      </c>
      <c r="F19" s="18">
        <f t="shared" si="3"/>
        <v>900000</v>
      </c>
      <c r="G19" s="18">
        <f t="shared" si="3"/>
        <v>0</v>
      </c>
      <c r="H19" s="18">
        <f t="shared" si="3"/>
        <v>0</v>
      </c>
      <c r="I19" s="18">
        <f t="shared" si="3"/>
        <v>1292265</v>
      </c>
      <c r="J19" s="18">
        <f t="shared" si="3"/>
        <v>1292265</v>
      </c>
      <c r="K19" s="18">
        <f t="shared" si="3"/>
        <v>0</v>
      </c>
      <c r="L19" s="18">
        <f t="shared" si="3"/>
        <v>8365222</v>
      </c>
      <c r="M19" s="18">
        <f t="shared" si="3"/>
        <v>0</v>
      </c>
      <c r="N19" s="18">
        <f t="shared" si="3"/>
        <v>8365222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9657487</v>
      </c>
      <c r="X19" s="18">
        <f t="shared" si="3"/>
        <v>6584358</v>
      </c>
      <c r="Y19" s="18">
        <f t="shared" si="3"/>
        <v>3073129</v>
      </c>
      <c r="Z19" s="4">
        <f>+IF(X19&lt;&gt;0,+(Y19/X19)*100,0)</f>
        <v>46.67317603325943</v>
      </c>
      <c r="AA19" s="30">
        <f>SUM(AA20:AA23)</f>
        <v>900000</v>
      </c>
    </row>
    <row r="20" spans="1:27" ht="12.75">
      <c r="A20" s="5" t="s">
        <v>46</v>
      </c>
      <c r="B20" s="3"/>
      <c r="C20" s="19">
        <v>618557</v>
      </c>
      <c r="D20" s="19"/>
      <c r="E20" s="20">
        <v>900000</v>
      </c>
      <c r="F20" s="21">
        <v>900000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450000</v>
      </c>
      <c r="Y20" s="21">
        <v>-450000</v>
      </c>
      <c r="Z20" s="6">
        <v>-100</v>
      </c>
      <c r="AA20" s="28">
        <v>900000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>
        <v>1292265</v>
      </c>
      <c r="J22" s="24">
        <v>1292265</v>
      </c>
      <c r="K22" s="24"/>
      <c r="L22" s="24">
        <v>8365222</v>
      </c>
      <c r="M22" s="24"/>
      <c r="N22" s="24">
        <v>8365222</v>
      </c>
      <c r="O22" s="24"/>
      <c r="P22" s="24"/>
      <c r="Q22" s="24"/>
      <c r="R22" s="24"/>
      <c r="S22" s="24"/>
      <c r="T22" s="24"/>
      <c r="U22" s="24"/>
      <c r="V22" s="24"/>
      <c r="W22" s="24">
        <v>9657487</v>
      </c>
      <c r="X22" s="24">
        <v>6134358</v>
      </c>
      <c r="Y22" s="24">
        <v>3523129</v>
      </c>
      <c r="Z22" s="7">
        <v>57.43</v>
      </c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8572010</v>
      </c>
      <c r="D25" s="50">
        <f>+D5+D9+D15+D19+D24</f>
        <v>0</v>
      </c>
      <c r="E25" s="51">
        <f t="shared" si="4"/>
        <v>50437065</v>
      </c>
      <c r="F25" s="52">
        <f t="shared" si="4"/>
        <v>50437065</v>
      </c>
      <c r="G25" s="52">
        <f t="shared" si="4"/>
        <v>0</v>
      </c>
      <c r="H25" s="52">
        <f t="shared" si="4"/>
        <v>89100</v>
      </c>
      <c r="I25" s="52">
        <f t="shared" si="4"/>
        <v>1350265</v>
      </c>
      <c r="J25" s="52">
        <f t="shared" si="4"/>
        <v>1439365</v>
      </c>
      <c r="K25" s="52">
        <f t="shared" si="4"/>
        <v>11977530</v>
      </c>
      <c r="L25" s="52">
        <f t="shared" si="4"/>
        <v>11171894</v>
      </c>
      <c r="M25" s="52">
        <f t="shared" si="4"/>
        <v>6213734</v>
      </c>
      <c r="N25" s="52">
        <f t="shared" si="4"/>
        <v>29363158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30802523</v>
      </c>
      <c r="X25" s="52">
        <f t="shared" si="4"/>
        <v>12239388</v>
      </c>
      <c r="Y25" s="52">
        <f t="shared" si="4"/>
        <v>18563135</v>
      </c>
      <c r="Z25" s="53">
        <f>+IF(X25&lt;&gt;0,+(Y25/X25)*100,0)</f>
        <v>151.66718303235422</v>
      </c>
      <c r="AA25" s="54">
        <f>+AA5+AA9+AA15+AA19+AA24</f>
        <v>50437065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3429511</v>
      </c>
      <c r="D28" s="19"/>
      <c r="E28" s="20">
        <v>32768350</v>
      </c>
      <c r="F28" s="21">
        <v>32768350</v>
      </c>
      <c r="G28" s="21"/>
      <c r="H28" s="21"/>
      <c r="I28" s="21"/>
      <c r="J28" s="21"/>
      <c r="K28" s="21">
        <v>2601514</v>
      </c>
      <c r="L28" s="21">
        <v>10164929</v>
      </c>
      <c r="M28" s="21">
        <v>5990348</v>
      </c>
      <c r="N28" s="21">
        <v>18756791</v>
      </c>
      <c r="O28" s="21"/>
      <c r="P28" s="21"/>
      <c r="Q28" s="21"/>
      <c r="R28" s="21"/>
      <c r="S28" s="21"/>
      <c r="T28" s="21"/>
      <c r="U28" s="21"/>
      <c r="V28" s="21"/>
      <c r="W28" s="21">
        <v>18756791</v>
      </c>
      <c r="X28" s="21">
        <v>4105026</v>
      </c>
      <c r="Y28" s="21">
        <v>14651765</v>
      </c>
      <c r="Z28" s="6">
        <v>356.92</v>
      </c>
      <c r="AA28" s="19">
        <v>32768350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>
        <v>60000</v>
      </c>
      <c r="F31" s="21">
        <v>60000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>
        <v>30000</v>
      </c>
      <c r="Y31" s="21">
        <v>-30000</v>
      </c>
      <c r="Z31" s="6">
        <v>-100</v>
      </c>
      <c r="AA31" s="28">
        <v>60000</v>
      </c>
    </row>
    <row r="32" spans="1:27" ht="12.75">
      <c r="A32" s="58" t="s">
        <v>58</v>
      </c>
      <c r="B32" s="3"/>
      <c r="C32" s="25">
        <f aca="true" t="shared" si="5" ref="C32:Y32">SUM(C28:C31)</f>
        <v>3429511</v>
      </c>
      <c r="D32" s="25">
        <f>SUM(D28:D31)</f>
        <v>0</v>
      </c>
      <c r="E32" s="26">
        <f t="shared" si="5"/>
        <v>32828350</v>
      </c>
      <c r="F32" s="27">
        <f t="shared" si="5"/>
        <v>32828350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2601514</v>
      </c>
      <c r="L32" s="27">
        <f t="shared" si="5"/>
        <v>10164929</v>
      </c>
      <c r="M32" s="27">
        <f t="shared" si="5"/>
        <v>5990348</v>
      </c>
      <c r="N32" s="27">
        <f t="shared" si="5"/>
        <v>18756791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18756791</v>
      </c>
      <c r="X32" s="27">
        <f t="shared" si="5"/>
        <v>4135026</v>
      </c>
      <c r="Y32" s="27">
        <f t="shared" si="5"/>
        <v>14621765</v>
      </c>
      <c r="Z32" s="13">
        <f>+IF(X32&lt;&gt;0,+(Y32/X32)*100,0)</f>
        <v>353.60757102857394</v>
      </c>
      <c r="AA32" s="31">
        <f>SUM(AA28:AA31)</f>
        <v>32828350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5142499</v>
      </c>
      <c r="D35" s="19"/>
      <c r="E35" s="20">
        <v>17608715</v>
      </c>
      <c r="F35" s="21">
        <v>17608715</v>
      </c>
      <c r="G35" s="21"/>
      <c r="H35" s="21">
        <v>89100</v>
      </c>
      <c r="I35" s="21">
        <v>1350265</v>
      </c>
      <c r="J35" s="21">
        <v>1439365</v>
      </c>
      <c r="K35" s="21">
        <v>9376016</v>
      </c>
      <c r="L35" s="21">
        <v>1006965</v>
      </c>
      <c r="M35" s="21">
        <v>223386</v>
      </c>
      <c r="N35" s="21">
        <v>10606367</v>
      </c>
      <c r="O35" s="21"/>
      <c r="P35" s="21"/>
      <c r="Q35" s="21"/>
      <c r="R35" s="21"/>
      <c r="S35" s="21"/>
      <c r="T35" s="21"/>
      <c r="U35" s="21"/>
      <c r="V35" s="21"/>
      <c r="W35" s="21">
        <v>12045732</v>
      </c>
      <c r="X35" s="21">
        <v>8104356</v>
      </c>
      <c r="Y35" s="21">
        <v>3941376</v>
      </c>
      <c r="Z35" s="6">
        <v>48.63</v>
      </c>
      <c r="AA35" s="28">
        <v>17608715</v>
      </c>
    </row>
    <row r="36" spans="1:27" ht="12.75">
      <c r="A36" s="60" t="s">
        <v>64</v>
      </c>
      <c r="B36" s="10"/>
      <c r="C36" s="61">
        <f aca="true" t="shared" si="6" ref="C36:Y36">SUM(C32:C35)</f>
        <v>8572010</v>
      </c>
      <c r="D36" s="61">
        <f>SUM(D32:D35)</f>
        <v>0</v>
      </c>
      <c r="E36" s="62">
        <f t="shared" si="6"/>
        <v>50437065</v>
      </c>
      <c r="F36" s="63">
        <f t="shared" si="6"/>
        <v>50437065</v>
      </c>
      <c r="G36" s="63">
        <f t="shared" si="6"/>
        <v>0</v>
      </c>
      <c r="H36" s="63">
        <f t="shared" si="6"/>
        <v>89100</v>
      </c>
      <c r="I36" s="63">
        <f t="shared" si="6"/>
        <v>1350265</v>
      </c>
      <c r="J36" s="63">
        <f t="shared" si="6"/>
        <v>1439365</v>
      </c>
      <c r="K36" s="63">
        <f t="shared" si="6"/>
        <v>11977530</v>
      </c>
      <c r="L36" s="63">
        <f t="shared" si="6"/>
        <v>11171894</v>
      </c>
      <c r="M36" s="63">
        <f t="shared" si="6"/>
        <v>6213734</v>
      </c>
      <c r="N36" s="63">
        <f t="shared" si="6"/>
        <v>29363158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30802523</v>
      </c>
      <c r="X36" s="63">
        <f t="shared" si="6"/>
        <v>12239382</v>
      </c>
      <c r="Y36" s="63">
        <f t="shared" si="6"/>
        <v>18563141</v>
      </c>
      <c r="Z36" s="64">
        <f>+IF(X36&lt;&gt;0,+(Y36/X36)*100,0)</f>
        <v>151.66730640484954</v>
      </c>
      <c r="AA36" s="65">
        <f>SUM(AA32:AA35)</f>
        <v>50437065</v>
      </c>
    </row>
    <row r="37" spans="1:27" ht="12.7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97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115717966</v>
      </c>
      <c r="D5" s="16">
        <f>SUM(D6:D8)</f>
        <v>0</v>
      </c>
      <c r="E5" s="17">
        <f t="shared" si="0"/>
        <v>332907000</v>
      </c>
      <c r="F5" s="18">
        <f t="shared" si="0"/>
        <v>332907000</v>
      </c>
      <c r="G5" s="18">
        <f t="shared" si="0"/>
        <v>0</v>
      </c>
      <c r="H5" s="18">
        <f t="shared" si="0"/>
        <v>2399881</v>
      </c>
      <c r="I5" s="18">
        <f t="shared" si="0"/>
        <v>7461785</v>
      </c>
      <c r="J5" s="18">
        <f t="shared" si="0"/>
        <v>9861666</v>
      </c>
      <c r="K5" s="18">
        <f t="shared" si="0"/>
        <v>33056</v>
      </c>
      <c r="L5" s="18">
        <f t="shared" si="0"/>
        <v>4878453</v>
      </c>
      <c r="M5" s="18">
        <f t="shared" si="0"/>
        <v>3155111</v>
      </c>
      <c r="N5" s="18">
        <f t="shared" si="0"/>
        <v>8066620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17928286</v>
      </c>
      <c r="X5" s="18">
        <f t="shared" si="0"/>
        <v>165344216</v>
      </c>
      <c r="Y5" s="18">
        <f t="shared" si="0"/>
        <v>-147415930</v>
      </c>
      <c r="Z5" s="4">
        <f>+IF(X5&lt;&gt;0,+(Y5/X5)*100,0)</f>
        <v>-89.15699234377814</v>
      </c>
      <c r="AA5" s="16">
        <f>SUM(AA6:AA8)</f>
        <v>332907000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1735630</v>
      </c>
      <c r="D7" s="22"/>
      <c r="E7" s="23">
        <v>332907000</v>
      </c>
      <c r="F7" s="24">
        <v>332907000</v>
      </c>
      <c r="G7" s="24"/>
      <c r="H7" s="24"/>
      <c r="I7" s="24"/>
      <c r="J7" s="24"/>
      <c r="K7" s="24"/>
      <c r="L7" s="24">
        <v>3371860</v>
      </c>
      <c r="M7" s="24">
        <v>639933</v>
      </c>
      <c r="N7" s="24">
        <v>4011793</v>
      </c>
      <c r="O7" s="24"/>
      <c r="P7" s="24"/>
      <c r="Q7" s="24"/>
      <c r="R7" s="24"/>
      <c r="S7" s="24"/>
      <c r="T7" s="24"/>
      <c r="U7" s="24"/>
      <c r="V7" s="24"/>
      <c r="W7" s="24">
        <v>4011793</v>
      </c>
      <c r="X7" s="24">
        <v>165344216</v>
      </c>
      <c r="Y7" s="24">
        <v>-161332423</v>
      </c>
      <c r="Z7" s="7">
        <v>-97.57</v>
      </c>
      <c r="AA7" s="29">
        <v>332907000</v>
      </c>
    </row>
    <row r="8" spans="1:27" ht="12.75">
      <c r="A8" s="5" t="s">
        <v>34</v>
      </c>
      <c r="B8" s="3"/>
      <c r="C8" s="19">
        <v>113982336</v>
      </c>
      <c r="D8" s="19"/>
      <c r="E8" s="20"/>
      <c r="F8" s="21"/>
      <c r="G8" s="21"/>
      <c r="H8" s="21">
        <v>2399881</v>
      </c>
      <c r="I8" s="21">
        <v>7461785</v>
      </c>
      <c r="J8" s="21">
        <v>9861666</v>
      </c>
      <c r="K8" s="21">
        <v>33056</v>
      </c>
      <c r="L8" s="21">
        <v>1506593</v>
      </c>
      <c r="M8" s="21">
        <v>2515178</v>
      </c>
      <c r="N8" s="21">
        <v>4054827</v>
      </c>
      <c r="O8" s="21"/>
      <c r="P8" s="21"/>
      <c r="Q8" s="21"/>
      <c r="R8" s="21"/>
      <c r="S8" s="21"/>
      <c r="T8" s="21"/>
      <c r="U8" s="21"/>
      <c r="V8" s="21"/>
      <c r="W8" s="21">
        <v>13916493</v>
      </c>
      <c r="X8" s="21"/>
      <c r="Y8" s="21">
        <v>13916493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35867660</v>
      </c>
      <c r="D9" s="16">
        <f>SUM(D10:D14)</f>
        <v>0</v>
      </c>
      <c r="E9" s="17">
        <f t="shared" si="1"/>
        <v>43390000</v>
      </c>
      <c r="F9" s="18">
        <f t="shared" si="1"/>
        <v>43390000</v>
      </c>
      <c r="G9" s="18">
        <f t="shared" si="1"/>
        <v>0</v>
      </c>
      <c r="H9" s="18">
        <f t="shared" si="1"/>
        <v>931023</v>
      </c>
      <c r="I9" s="18">
        <f t="shared" si="1"/>
        <v>1837192</v>
      </c>
      <c r="J9" s="18">
        <f t="shared" si="1"/>
        <v>2768215</v>
      </c>
      <c r="K9" s="18">
        <f t="shared" si="1"/>
        <v>1867483</v>
      </c>
      <c r="L9" s="18">
        <f t="shared" si="1"/>
        <v>167762</v>
      </c>
      <c r="M9" s="18">
        <f t="shared" si="1"/>
        <v>3001178</v>
      </c>
      <c r="N9" s="18">
        <f t="shared" si="1"/>
        <v>5036423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7804638</v>
      </c>
      <c r="X9" s="18">
        <f t="shared" si="1"/>
        <v>21550419</v>
      </c>
      <c r="Y9" s="18">
        <f t="shared" si="1"/>
        <v>-13745781</v>
      </c>
      <c r="Z9" s="4">
        <f>+IF(X9&lt;&gt;0,+(Y9/X9)*100,0)</f>
        <v>-63.78428651433645</v>
      </c>
      <c r="AA9" s="30">
        <f>SUM(AA10:AA14)</f>
        <v>43390000</v>
      </c>
    </row>
    <row r="10" spans="1:27" ht="12.75">
      <c r="A10" s="5" t="s">
        <v>36</v>
      </c>
      <c r="B10" s="3"/>
      <c r="C10" s="19">
        <v>14677286</v>
      </c>
      <c r="D10" s="19"/>
      <c r="E10" s="20">
        <v>4050000</v>
      </c>
      <c r="F10" s="21">
        <v>4050000</v>
      </c>
      <c r="G10" s="21"/>
      <c r="H10" s="21"/>
      <c r="I10" s="21">
        <v>1182835</v>
      </c>
      <c r="J10" s="21">
        <v>1182835</v>
      </c>
      <c r="K10" s="21">
        <v>1048315</v>
      </c>
      <c r="L10" s="21">
        <v>16154</v>
      </c>
      <c r="M10" s="21">
        <v>26382</v>
      </c>
      <c r="N10" s="21">
        <v>1090851</v>
      </c>
      <c r="O10" s="21"/>
      <c r="P10" s="21"/>
      <c r="Q10" s="21"/>
      <c r="R10" s="21"/>
      <c r="S10" s="21"/>
      <c r="T10" s="21"/>
      <c r="U10" s="21"/>
      <c r="V10" s="21"/>
      <c r="W10" s="21">
        <v>2273686</v>
      </c>
      <c r="X10" s="21">
        <v>2011505</v>
      </c>
      <c r="Y10" s="21">
        <v>262181</v>
      </c>
      <c r="Z10" s="6">
        <v>13.03</v>
      </c>
      <c r="AA10" s="28">
        <v>4050000</v>
      </c>
    </row>
    <row r="11" spans="1:27" ht="12.75">
      <c r="A11" s="5" t="s">
        <v>37</v>
      </c>
      <c r="B11" s="3"/>
      <c r="C11" s="19">
        <v>13988079</v>
      </c>
      <c r="D11" s="19"/>
      <c r="E11" s="20">
        <v>39340000</v>
      </c>
      <c r="F11" s="21">
        <v>39340000</v>
      </c>
      <c r="G11" s="21"/>
      <c r="H11" s="21">
        <v>931023</v>
      </c>
      <c r="I11" s="21">
        <v>654357</v>
      </c>
      <c r="J11" s="21">
        <v>1585380</v>
      </c>
      <c r="K11" s="21">
        <v>819168</v>
      </c>
      <c r="L11" s="21">
        <v>151608</v>
      </c>
      <c r="M11" s="21">
        <v>2974796</v>
      </c>
      <c r="N11" s="21">
        <v>3945572</v>
      </c>
      <c r="O11" s="21"/>
      <c r="P11" s="21"/>
      <c r="Q11" s="21"/>
      <c r="R11" s="21"/>
      <c r="S11" s="21"/>
      <c r="T11" s="21"/>
      <c r="U11" s="21"/>
      <c r="V11" s="21"/>
      <c r="W11" s="21">
        <v>5530952</v>
      </c>
      <c r="X11" s="21">
        <v>19538914</v>
      </c>
      <c r="Y11" s="21">
        <v>-14007962</v>
      </c>
      <c r="Z11" s="6">
        <v>-71.69</v>
      </c>
      <c r="AA11" s="28">
        <v>39340000</v>
      </c>
    </row>
    <row r="12" spans="1:27" ht="12.75">
      <c r="A12" s="5" t="s">
        <v>38</v>
      </c>
      <c r="B12" s="3"/>
      <c r="C12" s="19">
        <v>7202295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289529836</v>
      </c>
      <c r="D15" s="16">
        <f>SUM(D16:D18)</f>
        <v>0</v>
      </c>
      <c r="E15" s="17">
        <f t="shared" si="2"/>
        <v>755557001</v>
      </c>
      <c r="F15" s="18">
        <f t="shared" si="2"/>
        <v>755557001</v>
      </c>
      <c r="G15" s="18">
        <f t="shared" si="2"/>
        <v>0</v>
      </c>
      <c r="H15" s="18">
        <f t="shared" si="2"/>
        <v>21812823</v>
      </c>
      <c r="I15" s="18">
        <f t="shared" si="2"/>
        <v>17243422</v>
      </c>
      <c r="J15" s="18">
        <f t="shared" si="2"/>
        <v>39056245</v>
      </c>
      <c r="K15" s="18">
        <f t="shared" si="2"/>
        <v>26568406</v>
      </c>
      <c r="L15" s="18">
        <f t="shared" si="2"/>
        <v>29475063</v>
      </c>
      <c r="M15" s="18">
        <f t="shared" si="2"/>
        <v>69880914</v>
      </c>
      <c r="N15" s="18">
        <f t="shared" si="2"/>
        <v>125924383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164980628</v>
      </c>
      <c r="X15" s="18">
        <f t="shared" si="2"/>
        <v>375260898</v>
      </c>
      <c r="Y15" s="18">
        <f t="shared" si="2"/>
        <v>-210280270</v>
      </c>
      <c r="Z15" s="4">
        <f>+IF(X15&lt;&gt;0,+(Y15/X15)*100,0)</f>
        <v>-56.035753024286585</v>
      </c>
      <c r="AA15" s="30">
        <f>SUM(AA16:AA18)</f>
        <v>755557001</v>
      </c>
    </row>
    <row r="16" spans="1:27" ht="12.75">
      <c r="A16" s="5" t="s">
        <v>42</v>
      </c>
      <c r="B16" s="3"/>
      <c r="C16" s="19">
        <v>2696428</v>
      </c>
      <c r="D16" s="19"/>
      <c r="E16" s="20">
        <v>7000000</v>
      </c>
      <c r="F16" s="21">
        <v>7000000</v>
      </c>
      <c r="G16" s="21"/>
      <c r="H16" s="21"/>
      <c r="I16" s="21"/>
      <c r="J16" s="21"/>
      <c r="K16" s="21">
        <v>48090</v>
      </c>
      <c r="L16" s="21"/>
      <c r="M16" s="21"/>
      <c r="N16" s="21">
        <v>48090</v>
      </c>
      <c r="O16" s="21"/>
      <c r="P16" s="21"/>
      <c r="Q16" s="21"/>
      <c r="R16" s="21"/>
      <c r="S16" s="21"/>
      <c r="T16" s="21"/>
      <c r="U16" s="21"/>
      <c r="V16" s="21"/>
      <c r="W16" s="21">
        <v>48090</v>
      </c>
      <c r="X16" s="21">
        <v>3476675</v>
      </c>
      <c r="Y16" s="21">
        <v>-3428585</v>
      </c>
      <c r="Z16" s="6">
        <v>-98.62</v>
      </c>
      <c r="AA16" s="28">
        <v>7000000</v>
      </c>
    </row>
    <row r="17" spans="1:27" ht="12.75">
      <c r="A17" s="5" t="s">
        <v>43</v>
      </c>
      <c r="B17" s="3"/>
      <c r="C17" s="19">
        <v>286833408</v>
      </c>
      <c r="D17" s="19"/>
      <c r="E17" s="20">
        <v>748557001</v>
      </c>
      <c r="F17" s="21">
        <v>748557001</v>
      </c>
      <c r="G17" s="21"/>
      <c r="H17" s="21">
        <v>21812823</v>
      </c>
      <c r="I17" s="21">
        <v>17243422</v>
      </c>
      <c r="J17" s="21">
        <v>39056245</v>
      </c>
      <c r="K17" s="21">
        <v>26520316</v>
      </c>
      <c r="L17" s="21">
        <v>29475063</v>
      </c>
      <c r="M17" s="21">
        <v>69880914</v>
      </c>
      <c r="N17" s="21">
        <v>125876293</v>
      </c>
      <c r="O17" s="21"/>
      <c r="P17" s="21"/>
      <c r="Q17" s="21"/>
      <c r="R17" s="21"/>
      <c r="S17" s="21"/>
      <c r="T17" s="21"/>
      <c r="U17" s="21"/>
      <c r="V17" s="21"/>
      <c r="W17" s="21">
        <v>164932538</v>
      </c>
      <c r="X17" s="21">
        <v>371784223</v>
      </c>
      <c r="Y17" s="21">
        <v>-206851685</v>
      </c>
      <c r="Z17" s="6">
        <v>-55.64</v>
      </c>
      <c r="AA17" s="28">
        <v>748557001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544600989</v>
      </c>
      <c r="D19" s="16">
        <f>SUM(D20:D23)</f>
        <v>0</v>
      </c>
      <c r="E19" s="17">
        <f t="shared" si="3"/>
        <v>780693000</v>
      </c>
      <c r="F19" s="18">
        <f t="shared" si="3"/>
        <v>780693000</v>
      </c>
      <c r="G19" s="18">
        <f t="shared" si="3"/>
        <v>0</v>
      </c>
      <c r="H19" s="18">
        <f t="shared" si="3"/>
        <v>89623948</v>
      </c>
      <c r="I19" s="18">
        <f t="shared" si="3"/>
        <v>57417984</v>
      </c>
      <c r="J19" s="18">
        <f t="shared" si="3"/>
        <v>147041932</v>
      </c>
      <c r="K19" s="18">
        <f t="shared" si="3"/>
        <v>94628195</v>
      </c>
      <c r="L19" s="18">
        <f t="shared" si="3"/>
        <v>82536147</v>
      </c>
      <c r="M19" s="18">
        <f t="shared" si="3"/>
        <v>47643567</v>
      </c>
      <c r="N19" s="18">
        <f t="shared" si="3"/>
        <v>224807909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371849841</v>
      </c>
      <c r="X19" s="18">
        <f t="shared" si="3"/>
        <v>387745144</v>
      </c>
      <c r="Y19" s="18">
        <f t="shared" si="3"/>
        <v>-15895303</v>
      </c>
      <c r="Z19" s="4">
        <f>+IF(X19&lt;&gt;0,+(Y19/X19)*100,0)</f>
        <v>-4.0994202625010825</v>
      </c>
      <c r="AA19" s="30">
        <f>SUM(AA20:AA23)</f>
        <v>780693000</v>
      </c>
    </row>
    <row r="20" spans="1:27" ht="12.75">
      <c r="A20" s="5" t="s">
        <v>46</v>
      </c>
      <c r="B20" s="3"/>
      <c r="C20" s="19">
        <v>29828759</v>
      </c>
      <c r="D20" s="19"/>
      <c r="E20" s="20">
        <v>69070000</v>
      </c>
      <c r="F20" s="21">
        <v>69070000</v>
      </c>
      <c r="G20" s="21"/>
      <c r="H20" s="21">
        <v>242422</v>
      </c>
      <c r="I20" s="21">
        <v>1544841</v>
      </c>
      <c r="J20" s="21">
        <v>1787263</v>
      </c>
      <c r="K20" s="21">
        <v>2385618</v>
      </c>
      <c r="L20" s="21">
        <v>4318138</v>
      </c>
      <c r="M20" s="21">
        <v>811541</v>
      </c>
      <c r="N20" s="21">
        <v>7515297</v>
      </c>
      <c r="O20" s="21"/>
      <c r="P20" s="21"/>
      <c r="Q20" s="21"/>
      <c r="R20" s="21"/>
      <c r="S20" s="21"/>
      <c r="T20" s="21"/>
      <c r="U20" s="21"/>
      <c r="V20" s="21"/>
      <c r="W20" s="21">
        <v>9302560</v>
      </c>
      <c r="X20" s="21">
        <v>34304852</v>
      </c>
      <c r="Y20" s="21">
        <v>-25002292</v>
      </c>
      <c r="Z20" s="6">
        <v>-72.88</v>
      </c>
      <c r="AA20" s="28">
        <v>69070000</v>
      </c>
    </row>
    <row r="21" spans="1:27" ht="12.75">
      <c r="A21" s="5" t="s">
        <v>47</v>
      </c>
      <c r="B21" s="3"/>
      <c r="C21" s="19">
        <v>422912931</v>
      </c>
      <c r="D21" s="19"/>
      <c r="E21" s="20">
        <v>300703120</v>
      </c>
      <c r="F21" s="21">
        <v>300703120</v>
      </c>
      <c r="G21" s="21"/>
      <c r="H21" s="21">
        <v>68157099</v>
      </c>
      <c r="I21" s="21">
        <v>38820927</v>
      </c>
      <c r="J21" s="21">
        <v>106978026</v>
      </c>
      <c r="K21" s="21">
        <v>15198561</v>
      </c>
      <c r="L21" s="21">
        <v>44514130</v>
      </c>
      <c r="M21" s="21">
        <v>36453811</v>
      </c>
      <c r="N21" s="21">
        <v>96166502</v>
      </c>
      <c r="O21" s="21"/>
      <c r="P21" s="21"/>
      <c r="Q21" s="21"/>
      <c r="R21" s="21"/>
      <c r="S21" s="21"/>
      <c r="T21" s="21"/>
      <c r="U21" s="21"/>
      <c r="V21" s="21"/>
      <c r="W21" s="21">
        <v>203144528</v>
      </c>
      <c r="X21" s="21">
        <v>149349584</v>
      </c>
      <c r="Y21" s="21">
        <v>53794944</v>
      </c>
      <c r="Z21" s="6">
        <v>36.02</v>
      </c>
      <c r="AA21" s="28">
        <v>300703120</v>
      </c>
    </row>
    <row r="22" spans="1:27" ht="12.75">
      <c r="A22" s="5" t="s">
        <v>48</v>
      </c>
      <c r="B22" s="3"/>
      <c r="C22" s="22">
        <v>89351689</v>
      </c>
      <c r="D22" s="22"/>
      <c r="E22" s="23">
        <v>392319880</v>
      </c>
      <c r="F22" s="24">
        <v>392319880</v>
      </c>
      <c r="G22" s="24"/>
      <c r="H22" s="24">
        <v>20660007</v>
      </c>
      <c r="I22" s="24">
        <v>17052216</v>
      </c>
      <c r="J22" s="24">
        <v>37712223</v>
      </c>
      <c r="K22" s="24">
        <v>75284447</v>
      </c>
      <c r="L22" s="24">
        <v>32190038</v>
      </c>
      <c r="M22" s="24">
        <v>9921217</v>
      </c>
      <c r="N22" s="24">
        <v>117395702</v>
      </c>
      <c r="O22" s="24"/>
      <c r="P22" s="24"/>
      <c r="Q22" s="24"/>
      <c r="R22" s="24"/>
      <c r="S22" s="24"/>
      <c r="T22" s="24"/>
      <c r="U22" s="24"/>
      <c r="V22" s="24"/>
      <c r="W22" s="24">
        <v>155107925</v>
      </c>
      <c r="X22" s="24">
        <v>194852686</v>
      </c>
      <c r="Y22" s="24">
        <v>-39744761</v>
      </c>
      <c r="Z22" s="7">
        <v>-20.4</v>
      </c>
      <c r="AA22" s="29">
        <v>392319880</v>
      </c>
    </row>
    <row r="23" spans="1:27" ht="12.75">
      <c r="A23" s="5" t="s">
        <v>49</v>
      </c>
      <c r="B23" s="3"/>
      <c r="C23" s="19">
        <v>2507610</v>
      </c>
      <c r="D23" s="19"/>
      <c r="E23" s="20">
        <v>18600000</v>
      </c>
      <c r="F23" s="21">
        <v>18600000</v>
      </c>
      <c r="G23" s="21"/>
      <c r="H23" s="21">
        <v>564420</v>
      </c>
      <c r="I23" s="21"/>
      <c r="J23" s="21">
        <v>564420</v>
      </c>
      <c r="K23" s="21">
        <v>1759569</v>
      </c>
      <c r="L23" s="21">
        <v>1513841</v>
      </c>
      <c r="M23" s="21">
        <v>456998</v>
      </c>
      <c r="N23" s="21">
        <v>3730408</v>
      </c>
      <c r="O23" s="21"/>
      <c r="P23" s="21"/>
      <c r="Q23" s="21"/>
      <c r="R23" s="21"/>
      <c r="S23" s="21"/>
      <c r="T23" s="21"/>
      <c r="U23" s="21"/>
      <c r="V23" s="21"/>
      <c r="W23" s="21">
        <v>4294828</v>
      </c>
      <c r="X23" s="21">
        <v>9238022</v>
      </c>
      <c r="Y23" s="21">
        <v>-4943194</v>
      </c>
      <c r="Z23" s="6">
        <v>-53.51</v>
      </c>
      <c r="AA23" s="28">
        <v>18600000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985716451</v>
      </c>
      <c r="D25" s="50">
        <f>+D5+D9+D15+D19+D24</f>
        <v>0</v>
      </c>
      <c r="E25" s="51">
        <f t="shared" si="4"/>
        <v>1912547001</v>
      </c>
      <c r="F25" s="52">
        <f t="shared" si="4"/>
        <v>1912547001</v>
      </c>
      <c r="G25" s="52">
        <f t="shared" si="4"/>
        <v>0</v>
      </c>
      <c r="H25" s="52">
        <f t="shared" si="4"/>
        <v>114767675</v>
      </c>
      <c r="I25" s="52">
        <f t="shared" si="4"/>
        <v>83960383</v>
      </c>
      <c r="J25" s="52">
        <f t="shared" si="4"/>
        <v>198728058</v>
      </c>
      <c r="K25" s="52">
        <f t="shared" si="4"/>
        <v>123097140</v>
      </c>
      <c r="L25" s="52">
        <f t="shared" si="4"/>
        <v>117057425</v>
      </c>
      <c r="M25" s="52">
        <f t="shared" si="4"/>
        <v>123680770</v>
      </c>
      <c r="N25" s="52">
        <f t="shared" si="4"/>
        <v>363835335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562563393</v>
      </c>
      <c r="X25" s="52">
        <f t="shared" si="4"/>
        <v>949900677</v>
      </c>
      <c r="Y25" s="52">
        <f t="shared" si="4"/>
        <v>-387337284</v>
      </c>
      <c r="Z25" s="53">
        <f>+IF(X25&lt;&gt;0,+(Y25/X25)*100,0)</f>
        <v>-40.77660890013241</v>
      </c>
      <c r="AA25" s="54">
        <f>+AA5+AA9+AA15+AA19+AA24</f>
        <v>1912547001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544588433</v>
      </c>
      <c r="D28" s="19"/>
      <c r="E28" s="20">
        <v>798465000</v>
      </c>
      <c r="F28" s="21">
        <v>798465000</v>
      </c>
      <c r="G28" s="21"/>
      <c r="H28" s="21">
        <v>103824747</v>
      </c>
      <c r="I28" s="21">
        <v>63262876</v>
      </c>
      <c r="J28" s="21">
        <v>167087623</v>
      </c>
      <c r="K28" s="21">
        <v>87766234</v>
      </c>
      <c r="L28" s="21">
        <v>100305385</v>
      </c>
      <c r="M28" s="21">
        <v>132608426</v>
      </c>
      <c r="N28" s="21">
        <v>320680045</v>
      </c>
      <c r="O28" s="21"/>
      <c r="P28" s="21"/>
      <c r="Q28" s="21"/>
      <c r="R28" s="21"/>
      <c r="S28" s="21"/>
      <c r="T28" s="21"/>
      <c r="U28" s="21"/>
      <c r="V28" s="21"/>
      <c r="W28" s="21">
        <v>487767668</v>
      </c>
      <c r="X28" s="21">
        <v>396571924</v>
      </c>
      <c r="Y28" s="21">
        <v>91195744</v>
      </c>
      <c r="Z28" s="6">
        <v>23</v>
      </c>
      <c r="AA28" s="19">
        <v>798465000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544588433</v>
      </c>
      <c r="D32" s="25">
        <f>SUM(D28:D31)</f>
        <v>0</v>
      </c>
      <c r="E32" s="26">
        <f t="shared" si="5"/>
        <v>798465000</v>
      </c>
      <c r="F32" s="27">
        <f t="shared" si="5"/>
        <v>798465000</v>
      </c>
      <c r="G32" s="27">
        <f t="shared" si="5"/>
        <v>0</v>
      </c>
      <c r="H32" s="27">
        <f t="shared" si="5"/>
        <v>103824747</v>
      </c>
      <c r="I32" s="27">
        <f t="shared" si="5"/>
        <v>63262876</v>
      </c>
      <c r="J32" s="27">
        <f t="shared" si="5"/>
        <v>167087623</v>
      </c>
      <c r="K32" s="27">
        <f t="shared" si="5"/>
        <v>87766234</v>
      </c>
      <c r="L32" s="27">
        <f t="shared" si="5"/>
        <v>100305385</v>
      </c>
      <c r="M32" s="27">
        <f t="shared" si="5"/>
        <v>132608426</v>
      </c>
      <c r="N32" s="27">
        <f t="shared" si="5"/>
        <v>320680045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487767668</v>
      </c>
      <c r="X32" s="27">
        <f t="shared" si="5"/>
        <v>396571924</v>
      </c>
      <c r="Y32" s="27">
        <f t="shared" si="5"/>
        <v>91195744</v>
      </c>
      <c r="Z32" s="13">
        <f>+IF(X32&lt;&gt;0,+(Y32/X32)*100,0)</f>
        <v>22.996016228319785</v>
      </c>
      <c r="AA32" s="31">
        <f>SUM(AA28:AA31)</f>
        <v>798465000</v>
      </c>
    </row>
    <row r="33" spans="1:27" ht="12.75">
      <c r="A33" s="59" t="s">
        <v>59</v>
      </c>
      <c r="B33" s="3" t="s">
        <v>60</v>
      </c>
      <c r="C33" s="19"/>
      <c r="D33" s="19"/>
      <c r="E33" s="20">
        <v>14400000</v>
      </c>
      <c r="F33" s="21">
        <v>14400000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>
        <v>7152018</v>
      </c>
      <c r="Y33" s="21">
        <v>-7152018</v>
      </c>
      <c r="Z33" s="6">
        <v>-100</v>
      </c>
      <c r="AA33" s="28">
        <v>14400000</v>
      </c>
    </row>
    <row r="34" spans="1:27" ht="12.75">
      <c r="A34" s="59" t="s">
        <v>61</v>
      </c>
      <c r="B34" s="3" t="s">
        <v>62</v>
      </c>
      <c r="C34" s="19">
        <v>134000000</v>
      </c>
      <c r="D34" s="19"/>
      <c r="E34" s="20">
        <v>830000000</v>
      </c>
      <c r="F34" s="21">
        <v>830000000</v>
      </c>
      <c r="G34" s="21"/>
      <c r="H34" s="21">
        <v>5820143</v>
      </c>
      <c r="I34" s="21">
        <v>10138350</v>
      </c>
      <c r="J34" s="21">
        <v>15958493</v>
      </c>
      <c r="K34" s="21"/>
      <c r="L34" s="21"/>
      <c r="M34" s="21">
        <v>-15958493</v>
      </c>
      <c r="N34" s="21">
        <v>-15958493</v>
      </c>
      <c r="O34" s="21"/>
      <c r="P34" s="21"/>
      <c r="Q34" s="21"/>
      <c r="R34" s="21"/>
      <c r="S34" s="21"/>
      <c r="T34" s="21"/>
      <c r="U34" s="21"/>
      <c r="V34" s="21"/>
      <c r="W34" s="21"/>
      <c r="X34" s="21">
        <v>412234346</v>
      </c>
      <c r="Y34" s="21">
        <v>-412234346</v>
      </c>
      <c r="Z34" s="6">
        <v>-100</v>
      </c>
      <c r="AA34" s="28">
        <v>830000000</v>
      </c>
    </row>
    <row r="35" spans="1:27" ht="12.75">
      <c r="A35" s="59" t="s">
        <v>63</v>
      </c>
      <c r="B35" s="3"/>
      <c r="C35" s="19">
        <v>307128018</v>
      </c>
      <c r="D35" s="19"/>
      <c r="E35" s="20">
        <v>269682000</v>
      </c>
      <c r="F35" s="21">
        <v>269682000</v>
      </c>
      <c r="G35" s="21"/>
      <c r="H35" s="21">
        <v>5122784</v>
      </c>
      <c r="I35" s="21">
        <v>10559157</v>
      </c>
      <c r="J35" s="21">
        <v>15681941</v>
      </c>
      <c r="K35" s="21">
        <v>35330906</v>
      </c>
      <c r="L35" s="21">
        <v>16752039</v>
      </c>
      <c r="M35" s="21">
        <v>7030836</v>
      </c>
      <c r="N35" s="21">
        <v>59113781</v>
      </c>
      <c r="O35" s="21"/>
      <c r="P35" s="21"/>
      <c r="Q35" s="21"/>
      <c r="R35" s="21"/>
      <c r="S35" s="21"/>
      <c r="T35" s="21"/>
      <c r="U35" s="21"/>
      <c r="V35" s="21"/>
      <c r="W35" s="21">
        <v>74795722</v>
      </c>
      <c r="X35" s="21">
        <v>133942389</v>
      </c>
      <c r="Y35" s="21">
        <v>-59146667</v>
      </c>
      <c r="Z35" s="6">
        <v>-44.16</v>
      </c>
      <c r="AA35" s="28">
        <v>269682000</v>
      </c>
    </row>
    <row r="36" spans="1:27" ht="12.75">
      <c r="A36" s="60" t="s">
        <v>64</v>
      </c>
      <c r="B36" s="10"/>
      <c r="C36" s="61">
        <f aca="true" t="shared" si="6" ref="C36:Y36">SUM(C32:C35)</f>
        <v>985716451</v>
      </c>
      <c r="D36" s="61">
        <f>SUM(D32:D35)</f>
        <v>0</v>
      </c>
      <c r="E36" s="62">
        <f t="shared" si="6"/>
        <v>1912547000</v>
      </c>
      <c r="F36" s="63">
        <f t="shared" si="6"/>
        <v>1912547000</v>
      </c>
      <c r="G36" s="63">
        <f t="shared" si="6"/>
        <v>0</v>
      </c>
      <c r="H36" s="63">
        <f t="shared" si="6"/>
        <v>114767674</v>
      </c>
      <c r="I36" s="63">
        <f t="shared" si="6"/>
        <v>83960383</v>
      </c>
      <c r="J36" s="63">
        <f t="shared" si="6"/>
        <v>198728057</v>
      </c>
      <c r="K36" s="63">
        <f t="shared" si="6"/>
        <v>123097140</v>
      </c>
      <c r="L36" s="63">
        <f t="shared" si="6"/>
        <v>117057424</v>
      </c>
      <c r="M36" s="63">
        <f t="shared" si="6"/>
        <v>123680769</v>
      </c>
      <c r="N36" s="63">
        <f t="shared" si="6"/>
        <v>363835333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562563390</v>
      </c>
      <c r="X36" s="63">
        <f t="shared" si="6"/>
        <v>949900677</v>
      </c>
      <c r="Y36" s="63">
        <f t="shared" si="6"/>
        <v>-387337287</v>
      </c>
      <c r="Z36" s="64">
        <f>+IF(X36&lt;&gt;0,+(Y36/X36)*100,0)</f>
        <v>-40.7766092159549</v>
      </c>
      <c r="AA36" s="65">
        <f>SUM(AA32:AA35)</f>
        <v>1912547000</v>
      </c>
    </row>
    <row r="37" spans="1:27" ht="12.7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97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19181913</v>
      </c>
      <c r="D5" s="16">
        <f>SUM(D6:D8)</f>
        <v>0</v>
      </c>
      <c r="E5" s="17">
        <f t="shared" si="0"/>
        <v>10960000</v>
      </c>
      <c r="F5" s="18">
        <f t="shared" si="0"/>
        <v>10960000</v>
      </c>
      <c r="G5" s="18">
        <f t="shared" si="0"/>
        <v>0</v>
      </c>
      <c r="H5" s="18">
        <f t="shared" si="0"/>
        <v>185535</v>
      </c>
      <c r="I5" s="18">
        <f t="shared" si="0"/>
        <v>0</v>
      </c>
      <c r="J5" s="18">
        <f t="shared" si="0"/>
        <v>185535</v>
      </c>
      <c r="K5" s="18">
        <f t="shared" si="0"/>
        <v>0</v>
      </c>
      <c r="L5" s="18">
        <f t="shared" si="0"/>
        <v>0</v>
      </c>
      <c r="M5" s="18">
        <f t="shared" si="0"/>
        <v>507260</v>
      </c>
      <c r="N5" s="18">
        <f t="shared" si="0"/>
        <v>507260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692795</v>
      </c>
      <c r="X5" s="18">
        <f t="shared" si="0"/>
        <v>4822400</v>
      </c>
      <c r="Y5" s="18">
        <f t="shared" si="0"/>
        <v>-4129605</v>
      </c>
      <c r="Z5" s="4">
        <f>+IF(X5&lt;&gt;0,+(Y5/X5)*100,0)</f>
        <v>-85.63381303915062</v>
      </c>
      <c r="AA5" s="16">
        <f>SUM(AA6:AA8)</f>
        <v>10960000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19181913</v>
      </c>
      <c r="D7" s="22"/>
      <c r="E7" s="23">
        <v>10960000</v>
      </c>
      <c r="F7" s="24">
        <v>10960000</v>
      </c>
      <c r="G7" s="24"/>
      <c r="H7" s="24">
        <v>185535</v>
      </c>
      <c r="I7" s="24"/>
      <c r="J7" s="24">
        <v>185535</v>
      </c>
      <c r="K7" s="24"/>
      <c r="L7" s="24"/>
      <c r="M7" s="24">
        <v>507260</v>
      </c>
      <c r="N7" s="24">
        <v>507260</v>
      </c>
      <c r="O7" s="24"/>
      <c r="P7" s="24"/>
      <c r="Q7" s="24"/>
      <c r="R7" s="24"/>
      <c r="S7" s="24"/>
      <c r="T7" s="24"/>
      <c r="U7" s="24"/>
      <c r="V7" s="24"/>
      <c r="W7" s="24">
        <v>692795</v>
      </c>
      <c r="X7" s="24">
        <v>4822400</v>
      </c>
      <c r="Y7" s="24">
        <v>-4129605</v>
      </c>
      <c r="Z7" s="7">
        <v>-85.63</v>
      </c>
      <c r="AA7" s="29">
        <v>10960000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15336255</v>
      </c>
      <c r="D9" s="16">
        <f>SUM(D10:D14)</f>
        <v>0</v>
      </c>
      <c r="E9" s="17">
        <f t="shared" si="1"/>
        <v>57436453</v>
      </c>
      <c r="F9" s="18">
        <f t="shared" si="1"/>
        <v>57436453</v>
      </c>
      <c r="G9" s="18">
        <f t="shared" si="1"/>
        <v>562188</v>
      </c>
      <c r="H9" s="18">
        <f t="shared" si="1"/>
        <v>0</v>
      </c>
      <c r="I9" s="18">
        <f t="shared" si="1"/>
        <v>1915316</v>
      </c>
      <c r="J9" s="18">
        <f t="shared" si="1"/>
        <v>2477504</v>
      </c>
      <c r="K9" s="18">
        <f t="shared" si="1"/>
        <v>2629208</v>
      </c>
      <c r="L9" s="18">
        <f t="shared" si="1"/>
        <v>0</v>
      </c>
      <c r="M9" s="18">
        <f t="shared" si="1"/>
        <v>742100</v>
      </c>
      <c r="N9" s="18">
        <f t="shared" si="1"/>
        <v>3371308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5848812</v>
      </c>
      <c r="X9" s="18">
        <f t="shared" si="1"/>
        <v>26856039</v>
      </c>
      <c r="Y9" s="18">
        <f t="shared" si="1"/>
        <v>-21007227</v>
      </c>
      <c r="Z9" s="4">
        <f>+IF(X9&lt;&gt;0,+(Y9/X9)*100,0)</f>
        <v>-78.22161339578037</v>
      </c>
      <c r="AA9" s="30">
        <f>SUM(AA10:AA14)</f>
        <v>57436453</v>
      </c>
    </row>
    <row r="10" spans="1:27" ht="12.75">
      <c r="A10" s="5" t="s">
        <v>36</v>
      </c>
      <c r="B10" s="3"/>
      <c r="C10" s="19">
        <v>15336255</v>
      </c>
      <c r="D10" s="19"/>
      <c r="E10" s="20">
        <v>39299453</v>
      </c>
      <c r="F10" s="21">
        <v>39299453</v>
      </c>
      <c r="G10" s="21">
        <v>562188</v>
      </c>
      <c r="H10" s="21"/>
      <c r="I10" s="21">
        <v>1557883</v>
      </c>
      <c r="J10" s="21">
        <v>2120071</v>
      </c>
      <c r="K10" s="21">
        <v>2629208</v>
      </c>
      <c r="L10" s="21"/>
      <c r="M10" s="21">
        <v>742100</v>
      </c>
      <c r="N10" s="21">
        <v>3371308</v>
      </c>
      <c r="O10" s="21"/>
      <c r="P10" s="21"/>
      <c r="Q10" s="21"/>
      <c r="R10" s="21"/>
      <c r="S10" s="21"/>
      <c r="T10" s="21"/>
      <c r="U10" s="21"/>
      <c r="V10" s="21"/>
      <c r="W10" s="21">
        <v>5491379</v>
      </c>
      <c r="X10" s="21">
        <v>18875759</v>
      </c>
      <c r="Y10" s="21">
        <v>-13384380</v>
      </c>
      <c r="Z10" s="6">
        <v>-70.91</v>
      </c>
      <c r="AA10" s="28">
        <v>39299453</v>
      </c>
    </row>
    <row r="11" spans="1:27" ht="12.75">
      <c r="A11" s="5" t="s">
        <v>37</v>
      </c>
      <c r="B11" s="3"/>
      <c r="C11" s="19"/>
      <c r="D11" s="19"/>
      <c r="E11" s="20">
        <v>18137000</v>
      </c>
      <c r="F11" s="21">
        <v>18137000</v>
      </c>
      <c r="G11" s="21"/>
      <c r="H11" s="21"/>
      <c r="I11" s="21">
        <v>357433</v>
      </c>
      <c r="J11" s="21">
        <v>357433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357433</v>
      </c>
      <c r="X11" s="21">
        <v>7980280</v>
      </c>
      <c r="Y11" s="21">
        <v>-7622847</v>
      </c>
      <c r="Z11" s="6">
        <v>-95.52</v>
      </c>
      <c r="AA11" s="28">
        <v>18137000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49920939</v>
      </c>
      <c r="D15" s="16">
        <f>SUM(D16:D18)</f>
        <v>0</v>
      </c>
      <c r="E15" s="17">
        <f t="shared" si="2"/>
        <v>129651397</v>
      </c>
      <c r="F15" s="18">
        <f t="shared" si="2"/>
        <v>129651397</v>
      </c>
      <c r="G15" s="18">
        <f t="shared" si="2"/>
        <v>960057</v>
      </c>
      <c r="H15" s="18">
        <f t="shared" si="2"/>
        <v>3912048</v>
      </c>
      <c r="I15" s="18">
        <f t="shared" si="2"/>
        <v>336914</v>
      </c>
      <c r="J15" s="18">
        <f t="shared" si="2"/>
        <v>5209019</v>
      </c>
      <c r="K15" s="18">
        <f t="shared" si="2"/>
        <v>7667088</v>
      </c>
      <c r="L15" s="18">
        <f t="shared" si="2"/>
        <v>0</v>
      </c>
      <c r="M15" s="18">
        <f t="shared" si="2"/>
        <v>4198534</v>
      </c>
      <c r="N15" s="18">
        <f t="shared" si="2"/>
        <v>11865622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17074641</v>
      </c>
      <c r="X15" s="18">
        <f t="shared" si="2"/>
        <v>26856039</v>
      </c>
      <c r="Y15" s="18">
        <f t="shared" si="2"/>
        <v>-9781398</v>
      </c>
      <c r="Z15" s="4">
        <f>+IF(X15&lt;&gt;0,+(Y15/X15)*100,0)</f>
        <v>-36.42159590250819</v>
      </c>
      <c r="AA15" s="30">
        <f>SUM(AA16:AA18)</f>
        <v>129651397</v>
      </c>
    </row>
    <row r="16" spans="1:27" ht="12.75">
      <c r="A16" s="5" t="s">
        <v>42</v>
      </c>
      <c r="B16" s="3"/>
      <c r="C16" s="19"/>
      <c r="D16" s="19"/>
      <c r="E16" s="20">
        <v>3000000</v>
      </c>
      <c r="F16" s="21">
        <v>3000000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3000000</v>
      </c>
    </row>
    <row r="17" spans="1:27" ht="12.75">
      <c r="A17" s="5" t="s">
        <v>43</v>
      </c>
      <c r="B17" s="3"/>
      <c r="C17" s="19">
        <v>49920939</v>
      </c>
      <c r="D17" s="19"/>
      <c r="E17" s="20">
        <v>125651397</v>
      </c>
      <c r="F17" s="21">
        <v>125651397</v>
      </c>
      <c r="G17" s="21">
        <v>960057</v>
      </c>
      <c r="H17" s="21">
        <v>3912048</v>
      </c>
      <c r="I17" s="21">
        <v>336914</v>
      </c>
      <c r="J17" s="21">
        <v>5209019</v>
      </c>
      <c r="K17" s="21">
        <v>7667088</v>
      </c>
      <c r="L17" s="21"/>
      <c r="M17" s="21">
        <v>4198534</v>
      </c>
      <c r="N17" s="21">
        <v>11865622</v>
      </c>
      <c r="O17" s="21"/>
      <c r="P17" s="21"/>
      <c r="Q17" s="21"/>
      <c r="R17" s="21"/>
      <c r="S17" s="21"/>
      <c r="T17" s="21"/>
      <c r="U17" s="21"/>
      <c r="V17" s="21"/>
      <c r="W17" s="21">
        <v>17074641</v>
      </c>
      <c r="X17" s="21">
        <v>18875759</v>
      </c>
      <c r="Y17" s="21">
        <v>-1801118</v>
      </c>
      <c r="Z17" s="6">
        <v>-9.54</v>
      </c>
      <c r="AA17" s="28">
        <v>125651397</v>
      </c>
    </row>
    <row r="18" spans="1:27" ht="12.75">
      <c r="A18" s="5" t="s">
        <v>44</v>
      </c>
      <c r="B18" s="3"/>
      <c r="C18" s="19"/>
      <c r="D18" s="19"/>
      <c r="E18" s="20">
        <v>1000000</v>
      </c>
      <c r="F18" s="21">
        <v>1000000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7980280</v>
      </c>
      <c r="Y18" s="21">
        <v>-7980280</v>
      </c>
      <c r="Z18" s="6">
        <v>-100</v>
      </c>
      <c r="AA18" s="28">
        <v>1000000</v>
      </c>
    </row>
    <row r="19" spans="1:27" ht="12.75">
      <c r="A19" s="2" t="s">
        <v>45</v>
      </c>
      <c r="B19" s="8"/>
      <c r="C19" s="16">
        <f aca="true" t="shared" si="3" ref="C19:Y19">SUM(C20:C23)</f>
        <v>378671</v>
      </c>
      <c r="D19" s="16">
        <f>SUM(D20:D23)</f>
        <v>0</v>
      </c>
      <c r="E19" s="17">
        <f t="shared" si="3"/>
        <v>11940000</v>
      </c>
      <c r="F19" s="18">
        <f t="shared" si="3"/>
        <v>11940000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1608779</v>
      </c>
      <c r="N19" s="18">
        <f t="shared" si="3"/>
        <v>1608779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1608779</v>
      </c>
      <c r="X19" s="18">
        <f t="shared" si="3"/>
        <v>3300000</v>
      </c>
      <c r="Y19" s="18">
        <f t="shared" si="3"/>
        <v>-1691221</v>
      </c>
      <c r="Z19" s="4">
        <f>+IF(X19&lt;&gt;0,+(Y19/X19)*100,0)</f>
        <v>-51.24912121212121</v>
      </c>
      <c r="AA19" s="30">
        <f>SUM(AA20:AA23)</f>
        <v>11940000</v>
      </c>
    </row>
    <row r="20" spans="1:27" ht="12.75">
      <c r="A20" s="5" t="s">
        <v>46</v>
      </c>
      <c r="B20" s="3"/>
      <c r="C20" s="19"/>
      <c r="D20" s="19"/>
      <c r="E20" s="20">
        <v>4440000</v>
      </c>
      <c r="F20" s="21">
        <v>4440000</v>
      </c>
      <c r="G20" s="21"/>
      <c r="H20" s="21"/>
      <c r="I20" s="21"/>
      <c r="J20" s="21"/>
      <c r="K20" s="21"/>
      <c r="L20" s="21"/>
      <c r="M20" s="21">
        <v>656829</v>
      </c>
      <c r="N20" s="21">
        <v>656829</v>
      </c>
      <c r="O20" s="21"/>
      <c r="P20" s="21"/>
      <c r="Q20" s="21"/>
      <c r="R20" s="21"/>
      <c r="S20" s="21"/>
      <c r="T20" s="21"/>
      <c r="U20" s="21"/>
      <c r="V20" s="21"/>
      <c r="W20" s="21">
        <v>656829</v>
      </c>
      <c r="X20" s="21"/>
      <c r="Y20" s="21">
        <v>656829</v>
      </c>
      <c r="Z20" s="6"/>
      <c r="AA20" s="28">
        <v>4440000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>
        <v>951950</v>
      </c>
      <c r="N22" s="24">
        <v>951950</v>
      </c>
      <c r="O22" s="24"/>
      <c r="P22" s="24"/>
      <c r="Q22" s="24"/>
      <c r="R22" s="24"/>
      <c r="S22" s="24"/>
      <c r="T22" s="24"/>
      <c r="U22" s="24"/>
      <c r="V22" s="24"/>
      <c r="W22" s="24">
        <v>951950</v>
      </c>
      <c r="X22" s="24">
        <v>3300000</v>
      </c>
      <c r="Y22" s="24">
        <v>-2348050</v>
      </c>
      <c r="Z22" s="7">
        <v>-71.15</v>
      </c>
      <c r="AA22" s="29"/>
    </row>
    <row r="23" spans="1:27" ht="12.75">
      <c r="A23" s="5" t="s">
        <v>49</v>
      </c>
      <c r="B23" s="3"/>
      <c r="C23" s="19">
        <v>378671</v>
      </c>
      <c r="D23" s="19"/>
      <c r="E23" s="20">
        <v>7500000</v>
      </c>
      <c r="F23" s="21">
        <v>7500000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7500000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84817778</v>
      </c>
      <c r="D25" s="50">
        <f>+D5+D9+D15+D19+D24</f>
        <v>0</v>
      </c>
      <c r="E25" s="51">
        <f t="shared" si="4"/>
        <v>209987850</v>
      </c>
      <c r="F25" s="52">
        <f t="shared" si="4"/>
        <v>209987850</v>
      </c>
      <c r="G25" s="52">
        <f t="shared" si="4"/>
        <v>1522245</v>
      </c>
      <c r="H25" s="52">
        <f t="shared" si="4"/>
        <v>4097583</v>
      </c>
      <c r="I25" s="52">
        <f t="shared" si="4"/>
        <v>2252230</v>
      </c>
      <c r="J25" s="52">
        <f t="shared" si="4"/>
        <v>7872058</v>
      </c>
      <c r="K25" s="52">
        <f t="shared" si="4"/>
        <v>10296296</v>
      </c>
      <c r="L25" s="52">
        <f t="shared" si="4"/>
        <v>0</v>
      </c>
      <c r="M25" s="52">
        <f t="shared" si="4"/>
        <v>7056673</v>
      </c>
      <c r="N25" s="52">
        <f t="shared" si="4"/>
        <v>17352969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25225027</v>
      </c>
      <c r="X25" s="52">
        <f t="shared" si="4"/>
        <v>61834478</v>
      </c>
      <c r="Y25" s="52">
        <f t="shared" si="4"/>
        <v>-36609451</v>
      </c>
      <c r="Z25" s="53">
        <f>+IF(X25&lt;&gt;0,+(Y25/X25)*100,0)</f>
        <v>-59.20556327814395</v>
      </c>
      <c r="AA25" s="54">
        <f>+AA5+AA9+AA15+AA19+AA24</f>
        <v>209987850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45864944</v>
      </c>
      <c r="D28" s="19"/>
      <c r="E28" s="20">
        <v>50552850</v>
      </c>
      <c r="F28" s="21">
        <v>50552850</v>
      </c>
      <c r="G28" s="21">
        <v>1504717</v>
      </c>
      <c r="H28" s="21">
        <v>1328031</v>
      </c>
      <c r="I28" s="21">
        <v>1012957</v>
      </c>
      <c r="J28" s="21">
        <v>3845705</v>
      </c>
      <c r="K28" s="21">
        <v>7428511</v>
      </c>
      <c r="L28" s="21"/>
      <c r="M28" s="21">
        <v>2913651</v>
      </c>
      <c r="N28" s="21">
        <v>10342162</v>
      </c>
      <c r="O28" s="21"/>
      <c r="P28" s="21"/>
      <c r="Q28" s="21"/>
      <c r="R28" s="21"/>
      <c r="S28" s="21"/>
      <c r="T28" s="21"/>
      <c r="U28" s="21"/>
      <c r="V28" s="21"/>
      <c r="W28" s="21">
        <v>14187867</v>
      </c>
      <c r="X28" s="21">
        <v>22243255</v>
      </c>
      <c r="Y28" s="21">
        <v>-8055388</v>
      </c>
      <c r="Z28" s="6">
        <v>-36.21</v>
      </c>
      <c r="AA28" s="19">
        <v>50552850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45864944</v>
      </c>
      <c r="D32" s="25">
        <f>SUM(D28:D31)</f>
        <v>0</v>
      </c>
      <c r="E32" s="26">
        <f t="shared" si="5"/>
        <v>50552850</v>
      </c>
      <c r="F32" s="27">
        <f t="shared" si="5"/>
        <v>50552850</v>
      </c>
      <c r="G32" s="27">
        <f t="shared" si="5"/>
        <v>1504717</v>
      </c>
      <c r="H32" s="27">
        <f t="shared" si="5"/>
        <v>1328031</v>
      </c>
      <c r="I32" s="27">
        <f t="shared" si="5"/>
        <v>1012957</v>
      </c>
      <c r="J32" s="27">
        <f t="shared" si="5"/>
        <v>3845705</v>
      </c>
      <c r="K32" s="27">
        <f t="shared" si="5"/>
        <v>7428511</v>
      </c>
      <c r="L32" s="27">
        <f t="shared" si="5"/>
        <v>0</v>
      </c>
      <c r="M32" s="27">
        <f t="shared" si="5"/>
        <v>2913651</v>
      </c>
      <c r="N32" s="27">
        <f t="shared" si="5"/>
        <v>10342162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14187867</v>
      </c>
      <c r="X32" s="27">
        <f t="shared" si="5"/>
        <v>22243255</v>
      </c>
      <c r="Y32" s="27">
        <f t="shared" si="5"/>
        <v>-8055388</v>
      </c>
      <c r="Z32" s="13">
        <f>+IF(X32&lt;&gt;0,+(Y32/X32)*100,0)</f>
        <v>-36.2149694368023</v>
      </c>
      <c r="AA32" s="31">
        <f>SUM(AA28:AA31)</f>
        <v>50552850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38952836</v>
      </c>
      <c r="D35" s="19"/>
      <c r="E35" s="20">
        <v>159435000</v>
      </c>
      <c r="F35" s="21">
        <v>159435000</v>
      </c>
      <c r="G35" s="21">
        <v>17528</v>
      </c>
      <c r="H35" s="21">
        <v>2769552</v>
      </c>
      <c r="I35" s="21">
        <v>1239273</v>
      </c>
      <c r="J35" s="21">
        <v>4026353</v>
      </c>
      <c r="K35" s="21">
        <v>2867785</v>
      </c>
      <c r="L35" s="21"/>
      <c r="M35" s="21">
        <v>4143022</v>
      </c>
      <c r="N35" s="21">
        <v>7010807</v>
      </c>
      <c r="O35" s="21"/>
      <c r="P35" s="21"/>
      <c r="Q35" s="21"/>
      <c r="R35" s="21"/>
      <c r="S35" s="21"/>
      <c r="T35" s="21"/>
      <c r="U35" s="21"/>
      <c r="V35" s="21"/>
      <c r="W35" s="21">
        <v>11037160</v>
      </c>
      <c r="X35" s="21">
        <v>70415400</v>
      </c>
      <c r="Y35" s="21">
        <v>-59378240</v>
      </c>
      <c r="Z35" s="6">
        <v>-84.33</v>
      </c>
      <c r="AA35" s="28">
        <v>159435000</v>
      </c>
    </row>
    <row r="36" spans="1:27" ht="12.75">
      <c r="A36" s="60" t="s">
        <v>64</v>
      </c>
      <c r="B36" s="10"/>
      <c r="C36" s="61">
        <f aca="true" t="shared" si="6" ref="C36:Y36">SUM(C32:C35)</f>
        <v>84817780</v>
      </c>
      <c r="D36" s="61">
        <f>SUM(D32:D35)</f>
        <v>0</v>
      </c>
      <c r="E36" s="62">
        <f t="shared" si="6"/>
        <v>209987850</v>
      </c>
      <c r="F36" s="63">
        <f t="shared" si="6"/>
        <v>209987850</v>
      </c>
      <c r="G36" s="63">
        <f t="shared" si="6"/>
        <v>1522245</v>
      </c>
      <c r="H36" s="63">
        <f t="shared" si="6"/>
        <v>4097583</v>
      </c>
      <c r="I36" s="63">
        <f t="shared" si="6"/>
        <v>2252230</v>
      </c>
      <c r="J36" s="63">
        <f t="shared" si="6"/>
        <v>7872058</v>
      </c>
      <c r="K36" s="63">
        <f t="shared" si="6"/>
        <v>10296296</v>
      </c>
      <c r="L36" s="63">
        <f t="shared" si="6"/>
        <v>0</v>
      </c>
      <c r="M36" s="63">
        <f t="shared" si="6"/>
        <v>7056673</v>
      </c>
      <c r="N36" s="63">
        <f t="shared" si="6"/>
        <v>17352969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25225027</v>
      </c>
      <c r="X36" s="63">
        <f t="shared" si="6"/>
        <v>92658655</v>
      </c>
      <c r="Y36" s="63">
        <f t="shared" si="6"/>
        <v>-67433628</v>
      </c>
      <c r="Z36" s="64">
        <f>+IF(X36&lt;&gt;0,+(Y36/X36)*100,0)</f>
        <v>-72.77639417494242</v>
      </c>
      <c r="AA36" s="65">
        <f>SUM(AA32:AA35)</f>
        <v>209987850</v>
      </c>
    </row>
    <row r="37" spans="1:27" ht="12.7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97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22122893</v>
      </c>
      <c r="D5" s="16">
        <f>SUM(D6:D8)</f>
        <v>0</v>
      </c>
      <c r="E5" s="17">
        <f t="shared" si="0"/>
        <v>17710000</v>
      </c>
      <c r="F5" s="18">
        <f t="shared" si="0"/>
        <v>17710000</v>
      </c>
      <c r="G5" s="18">
        <f t="shared" si="0"/>
        <v>0</v>
      </c>
      <c r="H5" s="18">
        <f t="shared" si="0"/>
        <v>0</v>
      </c>
      <c r="I5" s="18">
        <f t="shared" si="0"/>
        <v>200101</v>
      </c>
      <c r="J5" s="18">
        <f t="shared" si="0"/>
        <v>200101</v>
      </c>
      <c r="K5" s="18">
        <f t="shared" si="0"/>
        <v>-200101</v>
      </c>
      <c r="L5" s="18">
        <f t="shared" si="0"/>
        <v>155024</v>
      </c>
      <c r="M5" s="18">
        <f t="shared" si="0"/>
        <v>23101</v>
      </c>
      <c r="N5" s="18">
        <f t="shared" si="0"/>
        <v>-21976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178125</v>
      </c>
      <c r="X5" s="18">
        <f t="shared" si="0"/>
        <v>14510008</v>
      </c>
      <c r="Y5" s="18">
        <f t="shared" si="0"/>
        <v>-14331883</v>
      </c>
      <c r="Z5" s="4">
        <f>+IF(X5&lt;&gt;0,+(Y5/X5)*100,0)</f>
        <v>-98.77239902279861</v>
      </c>
      <c r="AA5" s="16">
        <f>SUM(AA6:AA8)</f>
        <v>17710000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22122893</v>
      </c>
      <c r="D7" s="22"/>
      <c r="E7" s="23">
        <v>17710000</v>
      </c>
      <c r="F7" s="24">
        <v>17710000</v>
      </c>
      <c r="G7" s="24"/>
      <c r="H7" s="24"/>
      <c r="I7" s="24">
        <v>200101</v>
      </c>
      <c r="J7" s="24">
        <v>200101</v>
      </c>
      <c r="K7" s="24">
        <v>-200101</v>
      </c>
      <c r="L7" s="24">
        <v>155024</v>
      </c>
      <c r="M7" s="24"/>
      <c r="N7" s="24">
        <v>-45077</v>
      </c>
      <c r="O7" s="24"/>
      <c r="P7" s="24"/>
      <c r="Q7" s="24"/>
      <c r="R7" s="24"/>
      <c r="S7" s="24"/>
      <c r="T7" s="24"/>
      <c r="U7" s="24"/>
      <c r="V7" s="24"/>
      <c r="W7" s="24">
        <v>155024</v>
      </c>
      <c r="X7" s="24">
        <v>14510008</v>
      </c>
      <c r="Y7" s="24">
        <v>-14354984</v>
      </c>
      <c r="Z7" s="7">
        <v>-98.93</v>
      </c>
      <c r="AA7" s="29">
        <v>17710000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>
        <v>23101</v>
      </c>
      <c r="N8" s="21">
        <v>23101</v>
      </c>
      <c r="O8" s="21"/>
      <c r="P8" s="21"/>
      <c r="Q8" s="21"/>
      <c r="R8" s="21"/>
      <c r="S8" s="21"/>
      <c r="T8" s="21"/>
      <c r="U8" s="21"/>
      <c r="V8" s="21"/>
      <c r="W8" s="21">
        <v>23101</v>
      </c>
      <c r="X8" s="21"/>
      <c r="Y8" s="21">
        <v>23101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10000000</v>
      </c>
      <c r="F9" s="18">
        <f t="shared" si="1"/>
        <v>10000000</v>
      </c>
      <c r="G9" s="18">
        <f t="shared" si="1"/>
        <v>0</v>
      </c>
      <c r="H9" s="18">
        <f t="shared" si="1"/>
        <v>3031935</v>
      </c>
      <c r="I9" s="18">
        <f t="shared" si="1"/>
        <v>1390043</v>
      </c>
      <c r="J9" s="18">
        <f t="shared" si="1"/>
        <v>4421978</v>
      </c>
      <c r="K9" s="18">
        <f t="shared" si="1"/>
        <v>1733487</v>
      </c>
      <c r="L9" s="18">
        <f t="shared" si="1"/>
        <v>0</v>
      </c>
      <c r="M9" s="18">
        <f t="shared" si="1"/>
        <v>3786878</v>
      </c>
      <c r="N9" s="18">
        <f t="shared" si="1"/>
        <v>5520365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9942343</v>
      </c>
      <c r="X9" s="18">
        <f t="shared" si="1"/>
        <v>5000002</v>
      </c>
      <c r="Y9" s="18">
        <f t="shared" si="1"/>
        <v>4942341</v>
      </c>
      <c r="Z9" s="4">
        <f>+IF(X9&lt;&gt;0,+(Y9/X9)*100,0)</f>
        <v>98.84678046128782</v>
      </c>
      <c r="AA9" s="30">
        <f>SUM(AA10:AA14)</f>
        <v>10000000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10000000</v>
      </c>
      <c r="F12" s="21">
        <v>10000000</v>
      </c>
      <c r="G12" s="21"/>
      <c r="H12" s="21">
        <v>3031935</v>
      </c>
      <c r="I12" s="21">
        <v>1390043</v>
      </c>
      <c r="J12" s="21">
        <v>4421978</v>
      </c>
      <c r="K12" s="21">
        <v>1733487</v>
      </c>
      <c r="L12" s="21"/>
      <c r="M12" s="21">
        <v>3786878</v>
      </c>
      <c r="N12" s="21">
        <v>5520365</v>
      </c>
      <c r="O12" s="21"/>
      <c r="P12" s="21"/>
      <c r="Q12" s="21"/>
      <c r="R12" s="21"/>
      <c r="S12" s="21"/>
      <c r="T12" s="21"/>
      <c r="U12" s="21"/>
      <c r="V12" s="21"/>
      <c r="W12" s="21">
        <v>9942343</v>
      </c>
      <c r="X12" s="21">
        <v>5000002</v>
      </c>
      <c r="Y12" s="21">
        <v>4942341</v>
      </c>
      <c r="Z12" s="6">
        <v>98.85</v>
      </c>
      <c r="AA12" s="28">
        <v>10000000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328106702</v>
      </c>
      <c r="D19" s="16">
        <f>SUM(D20:D23)</f>
        <v>0</v>
      </c>
      <c r="E19" s="17">
        <f t="shared" si="3"/>
        <v>223514000</v>
      </c>
      <c r="F19" s="18">
        <f t="shared" si="3"/>
        <v>223514000</v>
      </c>
      <c r="G19" s="18">
        <f t="shared" si="3"/>
        <v>21393841</v>
      </c>
      <c r="H19" s="18">
        <f t="shared" si="3"/>
        <v>22768056</v>
      </c>
      <c r="I19" s="18">
        <f t="shared" si="3"/>
        <v>23355730</v>
      </c>
      <c r="J19" s="18">
        <f t="shared" si="3"/>
        <v>67517627</v>
      </c>
      <c r="K19" s="18">
        <f t="shared" si="3"/>
        <v>20402885</v>
      </c>
      <c r="L19" s="18">
        <f t="shared" si="3"/>
        <v>14596334</v>
      </c>
      <c r="M19" s="18">
        <f t="shared" si="3"/>
        <v>47410293</v>
      </c>
      <c r="N19" s="18">
        <f t="shared" si="3"/>
        <v>82409512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149927139</v>
      </c>
      <c r="X19" s="18">
        <f t="shared" si="3"/>
        <v>111757004</v>
      </c>
      <c r="Y19" s="18">
        <f t="shared" si="3"/>
        <v>38170135</v>
      </c>
      <c r="Z19" s="4">
        <f>+IF(X19&lt;&gt;0,+(Y19/X19)*100,0)</f>
        <v>34.1545796986469</v>
      </c>
      <c r="AA19" s="30">
        <f>SUM(AA20:AA23)</f>
        <v>223514000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328106702</v>
      </c>
      <c r="D21" s="19"/>
      <c r="E21" s="20">
        <v>223514000</v>
      </c>
      <c r="F21" s="21">
        <v>223514000</v>
      </c>
      <c r="G21" s="21">
        <v>21393841</v>
      </c>
      <c r="H21" s="21">
        <v>22768056</v>
      </c>
      <c r="I21" s="21">
        <v>23355730</v>
      </c>
      <c r="J21" s="21">
        <v>67517627</v>
      </c>
      <c r="K21" s="21">
        <v>20402885</v>
      </c>
      <c r="L21" s="21">
        <v>14596334</v>
      </c>
      <c r="M21" s="21">
        <v>47410293</v>
      </c>
      <c r="N21" s="21">
        <v>82409512</v>
      </c>
      <c r="O21" s="21"/>
      <c r="P21" s="21"/>
      <c r="Q21" s="21"/>
      <c r="R21" s="21"/>
      <c r="S21" s="21"/>
      <c r="T21" s="21"/>
      <c r="U21" s="21"/>
      <c r="V21" s="21"/>
      <c r="W21" s="21">
        <v>149927139</v>
      </c>
      <c r="X21" s="21">
        <v>111757004</v>
      </c>
      <c r="Y21" s="21">
        <v>38170135</v>
      </c>
      <c r="Z21" s="6">
        <v>34.15</v>
      </c>
      <c r="AA21" s="28">
        <v>223514000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350229595</v>
      </c>
      <c r="D25" s="50">
        <f>+D5+D9+D15+D19+D24</f>
        <v>0</v>
      </c>
      <c r="E25" s="51">
        <f t="shared" si="4"/>
        <v>251224000</v>
      </c>
      <c r="F25" s="52">
        <f t="shared" si="4"/>
        <v>251224000</v>
      </c>
      <c r="G25" s="52">
        <f t="shared" si="4"/>
        <v>21393841</v>
      </c>
      <c r="H25" s="52">
        <f t="shared" si="4"/>
        <v>25799991</v>
      </c>
      <c r="I25" s="52">
        <f t="shared" si="4"/>
        <v>24945874</v>
      </c>
      <c r="J25" s="52">
        <f t="shared" si="4"/>
        <v>72139706</v>
      </c>
      <c r="K25" s="52">
        <f t="shared" si="4"/>
        <v>21936271</v>
      </c>
      <c r="L25" s="52">
        <f t="shared" si="4"/>
        <v>14751358</v>
      </c>
      <c r="M25" s="52">
        <f t="shared" si="4"/>
        <v>51220272</v>
      </c>
      <c r="N25" s="52">
        <f t="shared" si="4"/>
        <v>87907901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160047607</v>
      </c>
      <c r="X25" s="52">
        <f t="shared" si="4"/>
        <v>131267014</v>
      </c>
      <c r="Y25" s="52">
        <f t="shared" si="4"/>
        <v>28780593</v>
      </c>
      <c r="Z25" s="53">
        <f>+IF(X25&lt;&gt;0,+(Y25/X25)*100,0)</f>
        <v>21.925228679308574</v>
      </c>
      <c r="AA25" s="54">
        <f>+AA5+AA9+AA15+AA19+AA24</f>
        <v>251224000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350229595</v>
      </c>
      <c r="D28" s="19"/>
      <c r="E28" s="20">
        <v>251224000</v>
      </c>
      <c r="F28" s="21">
        <v>251224000</v>
      </c>
      <c r="G28" s="21">
        <v>21393841</v>
      </c>
      <c r="H28" s="21">
        <v>25799991</v>
      </c>
      <c r="I28" s="21">
        <v>24945874</v>
      </c>
      <c r="J28" s="21">
        <v>72139706</v>
      </c>
      <c r="K28" s="21">
        <v>21936271</v>
      </c>
      <c r="L28" s="21">
        <v>14751358</v>
      </c>
      <c r="M28" s="21">
        <v>51220272</v>
      </c>
      <c r="N28" s="21">
        <v>87907901</v>
      </c>
      <c r="O28" s="21"/>
      <c r="P28" s="21"/>
      <c r="Q28" s="21"/>
      <c r="R28" s="21"/>
      <c r="S28" s="21"/>
      <c r="T28" s="21"/>
      <c r="U28" s="21"/>
      <c r="V28" s="21"/>
      <c r="W28" s="21">
        <v>160047607</v>
      </c>
      <c r="X28" s="21">
        <v>125611998</v>
      </c>
      <c r="Y28" s="21">
        <v>34435609</v>
      </c>
      <c r="Z28" s="6">
        <v>27.41</v>
      </c>
      <c r="AA28" s="19">
        <v>251224000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350229595</v>
      </c>
      <c r="D32" s="25">
        <f>SUM(D28:D31)</f>
        <v>0</v>
      </c>
      <c r="E32" s="26">
        <f t="shared" si="5"/>
        <v>251224000</v>
      </c>
      <c r="F32" s="27">
        <f t="shared" si="5"/>
        <v>251224000</v>
      </c>
      <c r="G32" s="27">
        <f t="shared" si="5"/>
        <v>21393841</v>
      </c>
      <c r="H32" s="27">
        <f t="shared" si="5"/>
        <v>25799991</v>
      </c>
      <c r="I32" s="27">
        <f t="shared" si="5"/>
        <v>24945874</v>
      </c>
      <c r="J32" s="27">
        <f t="shared" si="5"/>
        <v>72139706</v>
      </c>
      <c r="K32" s="27">
        <f t="shared" si="5"/>
        <v>21936271</v>
      </c>
      <c r="L32" s="27">
        <f t="shared" si="5"/>
        <v>14751358</v>
      </c>
      <c r="M32" s="27">
        <f t="shared" si="5"/>
        <v>51220272</v>
      </c>
      <c r="N32" s="27">
        <f t="shared" si="5"/>
        <v>87907901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160047607</v>
      </c>
      <c r="X32" s="27">
        <f t="shared" si="5"/>
        <v>125611998</v>
      </c>
      <c r="Y32" s="27">
        <f t="shared" si="5"/>
        <v>34435609</v>
      </c>
      <c r="Z32" s="13">
        <f>+IF(X32&lt;&gt;0,+(Y32/X32)*100,0)</f>
        <v>27.41426738550883</v>
      </c>
      <c r="AA32" s="31">
        <f>SUM(AA28:AA31)</f>
        <v>251224000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0" t="s">
        <v>64</v>
      </c>
      <c r="B36" s="10"/>
      <c r="C36" s="61">
        <f aca="true" t="shared" si="6" ref="C36:Y36">SUM(C32:C35)</f>
        <v>350229595</v>
      </c>
      <c r="D36" s="61">
        <f>SUM(D32:D35)</f>
        <v>0</v>
      </c>
      <c r="E36" s="62">
        <f t="shared" si="6"/>
        <v>251224000</v>
      </c>
      <c r="F36" s="63">
        <f t="shared" si="6"/>
        <v>251224000</v>
      </c>
      <c r="G36" s="63">
        <f t="shared" si="6"/>
        <v>21393841</v>
      </c>
      <c r="H36" s="63">
        <f t="shared" si="6"/>
        <v>25799991</v>
      </c>
      <c r="I36" s="63">
        <f t="shared" si="6"/>
        <v>24945874</v>
      </c>
      <c r="J36" s="63">
        <f t="shared" si="6"/>
        <v>72139706</v>
      </c>
      <c r="K36" s="63">
        <f t="shared" si="6"/>
        <v>21936271</v>
      </c>
      <c r="L36" s="63">
        <f t="shared" si="6"/>
        <v>14751358</v>
      </c>
      <c r="M36" s="63">
        <f t="shared" si="6"/>
        <v>51220272</v>
      </c>
      <c r="N36" s="63">
        <f t="shared" si="6"/>
        <v>87907901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160047607</v>
      </c>
      <c r="X36" s="63">
        <f t="shared" si="6"/>
        <v>125611998</v>
      </c>
      <c r="Y36" s="63">
        <f t="shared" si="6"/>
        <v>34435609</v>
      </c>
      <c r="Z36" s="64">
        <f>+IF(X36&lt;&gt;0,+(Y36/X36)*100,0)</f>
        <v>27.41426738550883</v>
      </c>
      <c r="AA36" s="65">
        <f>SUM(AA32:AA35)</f>
        <v>251224000</v>
      </c>
    </row>
    <row r="37" spans="1:27" ht="12.7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97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11800000</v>
      </c>
      <c r="F9" s="18">
        <f t="shared" si="1"/>
        <v>11800000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5100000</v>
      </c>
      <c r="Y9" s="18">
        <f t="shared" si="1"/>
        <v>-5100000</v>
      </c>
      <c r="Z9" s="4">
        <f>+IF(X9&lt;&gt;0,+(Y9/X9)*100,0)</f>
        <v>-100</v>
      </c>
      <c r="AA9" s="30">
        <f>SUM(AA10:AA14)</f>
        <v>11800000</v>
      </c>
    </row>
    <row r="10" spans="1:27" ht="12.75">
      <c r="A10" s="5" t="s">
        <v>36</v>
      </c>
      <c r="B10" s="3"/>
      <c r="C10" s="19"/>
      <c r="D10" s="19"/>
      <c r="E10" s="20">
        <v>1000000</v>
      </c>
      <c r="F10" s="21">
        <v>1000000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500000</v>
      </c>
      <c r="Y10" s="21">
        <v>-500000</v>
      </c>
      <c r="Z10" s="6">
        <v>-100</v>
      </c>
      <c r="AA10" s="28">
        <v>1000000</v>
      </c>
    </row>
    <row r="11" spans="1:27" ht="12.75">
      <c r="A11" s="5" t="s">
        <v>37</v>
      </c>
      <c r="B11" s="3"/>
      <c r="C11" s="19"/>
      <c r="D11" s="19"/>
      <c r="E11" s="20">
        <v>10800000</v>
      </c>
      <c r="F11" s="21">
        <v>10800000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4600000</v>
      </c>
      <c r="Y11" s="21">
        <v>-4600000</v>
      </c>
      <c r="Z11" s="6">
        <v>-100</v>
      </c>
      <c r="AA11" s="28">
        <v>10800000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21812000</v>
      </c>
      <c r="F15" s="18">
        <f t="shared" si="2"/>
        <v>21812000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21812000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21812000</v>
      </c>
      <c r="F17" s="21">
        <v>21812000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>
        <v>21812000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33612000</v>
      </c>
      <c r="F25" s="52">
        <f t="shared" si="4"/>
        <v>33612000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0</v>
      </c>
      <c r="X25" s="52">
        <f t="shared" si="4"/>
        <v>5100000</v>
      </c>
      <c r="Y25" s="52">
        <f t="shared" si="4"/>
        <v>-5100000</v>
      </c>
      <c r="Z25" s="53">
        <f>+IF(X25&lt;&gt;0,+(Y25/X25)*100,0)</f>
        <v>-100</v>
      </c>
      <c r="AA25" s="54">
        <f>+AA5+AA9+AA15+AA19+AA24</f>
        <v>33612000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/>
      <c r="D28" s="19"/>
      <c r="E28" s="20">
        <v>32612000</v>
      </c>
      <c r="F28" s="21">
        <v>32612000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>
        <v>32612000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32612000</v>
      </c>
      <c r="F32" s="27">
        <f t="shared" si="5"/>
        <v>32612000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32612000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>
        <v>1000000</v>
      </c>
      <c r="F35" s="21">
        <v>1000000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137316498</v>
      </c>
      <c r="Y35" s="21">
        <v>-137316498</v>
      </c>
      <c r="Z35" s="6">
        <v>-100</v>
      </c>
      <c r="AA35" s="28">
        <v>1000000</v>
      </c>
    </row>
    <row r="36" spans="1:27" ht="12.7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33612000</v>
      </c>
      <c r="F36" s="63">
        <f t="shared" si="6"/>
        <v>33612000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0</v>
      </c>
      <c r="X36" s="63">
        <f t="shared" si="6"/>
        <v>137316498</v>
      </c>
      <c r="Y36" s="63">
        <f t="shared" si="6"/>
        <v>-137316498</v>
      </c>
      <c r="Z36" s="64">
        <f>+IF(X36&lt;&gt;0,+(Y36/X36)*100,0)</f>
        <v>-100</v>
      </c>
      <c r="AA36" s="65">
        <f>SUM(AA32:AA35)</f>
        <v>33612000</v>
      </c>
    </row>
    <row r="37" spans="1:27" ht="12.7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97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3750000</v>
      </c>
      <c r="F5" s="18">
        <f t="shared" si="0"/>
        <v>3750000</v>
      </c>
      <c r="G5" s="18">
        <f t="shared" si="0"/>
        <v>0</v>
      </c>
      <c r="H5" s="18">
        <f t="shared" si="0"/>
        <v>0</v>
      </c>
      <c r="I5" s="18">
        <f t="shared" si="0"/>
        <v>88700</v>
      </c>
      <c r="J5" s="18">
        <f t="shared" si="0"/>
        <v>88700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88700</v>
      </c>
      <c r="X5" s="18">
        <f t="shared" si="0"/>
        <v>0</v>
      </c>
      <c r="Y5" s="18">
        <f t="shared" si="0"/>
        <v>88700</v>
      </c>
      <c r="Z5" s="4">
        <f>+IF(X5&lt;&gt;0,+(Y5/X5)*100,0)</f>
        <v>0</v>
      </c>
      <c r="AA5" s="16">
        <f>SUM(AA6:AA8)</f>
        <v>3750000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>
        <v>88700</v>
      </c>
      <c r="J6" s="21">
        <v>88700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88700</v>
      </c>
      <c r="X6" s="21"/>
      <c r="Y6" s="21">
        <v>88700</v>
      </c>
      <c r="Z6" s="6"/>
      <c r="AA6" s="28"/>
    </row>
    <row r="7" spans="1:27" ht="12.75">
      <c r="A7" s="5" t="s">
        <v>33</v>
      </c>
      <c r="B7" s="3"/>
      <c r="C7" s="22"/>
      <c r="D7" s="22"/>
      <c r="E7" s="23">
        <v>3750000</v>
      </c>
      <c r="F7" s="24">
        <v>3750000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3750000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27901529</v>
      </c>
      <c r="F15" s="18">
        <f t="shared" si="2"/>
        <v>27901529</v>
      </c>
      <c r="G15" s="18">
        <f t="shared" si="2"/>
        <v>6932862</v>
      </c>
      <c r="H15" s="18">
        <f t="shared" si="2"/>
        <v>1571893</v>
      </c>
      <c r="I15" s="18">
        <f t="shared" si="2"/>
        <v>1502583</v>
      </c>
      <c r="J15" s="18">
        <f t="shared" si="2"/>
        <v>10007338</v>
      </c>
      <c r="K15" s="18">
        <f t="shared" si="2"/>
        <v>0</v>
      </c>
      <c r="L15" s="18">
        <f t="shared" si="2"/>
        <v>2007484</v>
      </c>
      <c r="M15" s="18">
        <f t="shared" si="2"/>
        <v>0</v>
      </c>
      <c r="N15" s="18">
        <f t="shared" si="2"/>
        <v>2007484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12014822</v>
      </c>
      <c r="X15" s="18">
        <f t="shared" si="2"/>
        <v>7207907</v>
      </c>
      <c r="Y15" s="18">
        <f t="shared" si="2"/>
        <v>4806915</v>
      </c>
      <c r="Z15" s="4">
        <f>+IF(X15&lt;&gt;0,+(Y15/X15)*100,0)</f>
        <v>66.68947032751672</v>
      </c>
      <c r="AA15" s="30">
        <f>SUM(AA16:AA18)</f>
        <v>27901529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27901529</v>
      </c>
      <c r="F17" s="21">
        <v>27901529</v>
      </c>
      <c r="G17" s="21">
        <v>6932862</v>
      </c>
      <c r="H17" s="21">
        <v>1571893</v>
      </c>
      <c r="I17" s="21">
        <v>1502583</v>
      </c>
      <c r="J17" s="21">
        <v>10007338</v>
      </c>
      <c r="K17" s="21"/>
      <c r="L17" s="21">
        <v>2007484</v>
      </c>
      <c r="M17" s="21"/>
      <c r="N17" s="21">
        <v>2007484</v>
      </c>
      <c r="O17" s="21"/>
      <c r="P17" s="21"/>
      <c r="Q17" s="21"/>
      <c r="R17" s="21"/>
      <c r="S17" s="21"/>
      <c r="T17" s="21"/>
      <c r="U17" s="21"/>
      <c r="V17" s="21"/>
      <c r="W17" s="21">
        <v>12014822</v>
      </c>
      <c r="X17" s="21">
        <v>7207907</v>
      </c>
      <c r="Y17" s="21">
        <v>4806915</v>
      </c>
      <c r="Z17" s="6">
        <v>66.69</v>
      </c>
      <c r="AA17" s="28">
        <v>27901529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24871468</v>
      </c>
      <c r="F19" s="18">
        <f t="shared" si="3"/>
        <v>24871468</v>
      </c>
      <c r="G19" s="18">
        <f t="shared" si="3"/>
        <v>6743549</v>
      </c>
      <c r="H19" s="18">
        <f t="shared" si="3"/>
        <v>741154</v>
      </c>
      <c r="I19" s="18">
        <f t="shared" si="3"/>
        <v>543110</v>
      </c>
      <c r="J19" s="18">
        <f t="shared" si="3"/>
        <v>8027813</v>
      </c>
      <c r="K19" s="18">
        <f t="shared" si="3"/>
        <v>900633</v>
      </c>
      <c r="L19" s="18">
        <f t="shared" si="3"/>
        <v>10397189</v>
      </c>
      <c r="M19" s="18">
        <f t="shared" si="3"/>
        <v>1000</v>
      </c>
      <c r="N19" s="18">
        <f t="shared" si="3"/>
        <v>11298822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19326635</v>
      </c>
      <c r="X19" s="18">
        <f t="shared" si="3"/>
        <v>13734000</v>
      </c>
      <c r="Y19" s="18">
        <f t="shared" si="3"/>
        <v>5592635</v>
      </c>
      <c r="Z19" s="4">
        <f>+IF(X19&lt;&gt;0,+(Y19/X19)*100,0)</f>
        <v>40.72109363623125</v>
      </c>
      <c r="AA19" s="30">
        <f>SUM(AA20:AA23)</f>
        <v>24871468</v>
      </c>
    </row>
    <row r="20" spans="1:27" ht="12.75">
      <c r="A20" s="5" t="s">
        <v>46</v>
      </c>
      <c r="B20" s="3"/>
      <c r="C20" s="19"/>
      <c r="D20" s="19"/>
      <c r="E20" s="20">
        <v>10013000</v>
      </c>
      <c r="F20" s="21">
        <v>10013000</v>
      </c>
      <c r="G20" s="21"/>
      <c r="H20" s="21"/>
      <c r="I20" s="21"/>
      <c r="J20" s="21"/>
      <c r="K20" s="21"/>
      <c r="L20" s="21">
        <v>5131690</v>
      </c>
      <c r="M20" s="21"/>
      <c r="N20" s="21">
        <v>5131690</v>
      </c>
      <c r="O20" s="21"/>
      <c r="P20" s="21"/>
      <c r="Q20" s="21"/>
      <c r="R20" s="21"/>
      <c r="S20" s="21"/>
      <c r="T20" s="21"/>
      <c r="U20" s="21"/>
      <c r="V20" s="21"/>
      <c r="W20" s="21">
        <v>5131690</v>
      </c>
      <c r="X20" s="21">
        <v>10013000</v>
      </c>
      <c r="Y20" s="21">
        <v>-4881310</v>
      </c>
      <c r="Z20" s="6">
        <v>-48.75</v>
      </c>
      <c r="AA20" s="28">
        <v>10013000</v>
      </c>
    </row>
    <row r="21" spans="1:27" ht="12.75">
      <c r="A21" s="5" t="s">
        <v>47</v>
      </c>
      <c r="B21" s="3"/>
      <c r="C21" s="19"/>
      <c r="D21" s="19"/>
      <c r="E21" s="20">
        <v>5616432</v>
      </c>
      <c r="F21" s="21">
        <v>5616432</v>
      </c>
      <c r="G21" s="21"/>
      <c r="H21" s="21">
        <v>443477</v>
      </c>
      <c r="I21" s="21">
        <v>543110</v>
      </c>
      <c r="J21" s="21">
        <v>986587</v>
      </c>
      <c r="K21" s="21">
        <v>900633</v>
      </c>
      <c r="L21" s="21">
        <v>40993</v>
      </c>
      <c r="M21" s="21">
        <v>1000</v>
      </c>
      <c r="N21" s="21">
        <v>942626</v>
      </c>
      <c r="O21" s="21"/>
      <c r="P21" s="21"/>
      <c r="Q21" s="21"/>
      <c r="R21" s="21"/>
      <c r="S21" s="21"/>
      <c r="T21" s="21"/>
      <c r="U21" s="21"/>
      <c r="V21" s="21"/>
      <c r="W21" s="21">
        <v>1929213</v>
      </c>
      <c r="X21" s="21">
        <v>3721000</v>
      </c>
      <c r="Y21" s="21">
        <v>-1791787</v>
      </c>
      <c r="Z21" s="6">
        <v>-48.15</v>
      </c>
      <c r="AA21" s="28">
        <v>5616432</v>
      </c>
    </row>
    <row r="22" spans="1:27" ht="12.75">
      <c r="A22" s="5" t="s">
        <v>48</v>
      </c>
      <c r="B22" s="3"/>
      <c r="C22" s="22"/>
      <c r="D22" s="22"/>
      <c r="E22" s="23">
        <v>9242036</v>
      </c>
      <c r="F22" s="24">
        <v>9242036</v>
      </c>
      <c r="G22" s="24">
        <v>6743549</v>
      </c>
      <c r="H22" s="24">
        <v>297677</v>
      </c>
      <c r="I22" s="24"/>
      <c r="J22" s="24">
        <v>7041226</v>
      </c>
      <c r="K22" s="24"/>
      <c r="L22" s="24">
        <v>5224506</v>
      </c>
      <c r="M22" s="24"/>
      <c r="N22" s="24">
        <v>5224506</v>
      </c>
      <c r="O22" s="24"/>
      <c r="P22" s="24"/>
      <c r="Q22" s="24"/>
      <c r="R22" s="24"/>
      <c r="S22" s="24"/>
      <c r="T22" s="24"/>
      <c r="U22" s="24"/>
      <c r="V22" s="24"/>
      <c r="W22" s="24">
        <v>12265732</v>
      </c>
      <c r="X22" s="24"/>
      <c r="Y22" s="24">
        <v>12265732</v>
      </c>
      <c r="Z22" s="7"/>
      <c r="AA22" s="29">
        <v>9242036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56522997</v>
      </c>
      <c r="F25" s="52">
        <f t="shared" si="4"/>
        <v>56522997</v>
      </c>
      <c r="G25" s="52">
        <f t="shared" si="4"/>
        <v>13676411</v>
      </c>
      <c r="H25" s="52">
        <f t="shared" si="4"/>
        <v>2313047</v>
      </c>
      <c r="I25" s="52">
        <f t="shared" si="4"/>
        <v>2134393</v>
      </c>
      <c r="J25" s="52">
        <f t="shared" si="4"/>
        <v>18123851</v>
      </c>
      <c r="K25" s="52">
        <f t="shared" si="4"/>
        <v>900633</v>
      </c>
      <c r="L25" s="52">
        <f t="shared" si="4"/>
        <v>12404673</v>
      </c>
      <c r="M25" s="52">
        <f t="shared" si="4"/>
        <v>1000</v>
      </c>
      <c r="N25" s="52">
        <f t="shared" si="4"/>
        <v>13306306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31430157</v>
      </c>
      <c r="X25" s="52">
        <f t="shared" si="4"/>
        <v>20941907</v>
      </c>
      <c r="Y25" s="52">
        <f t="shared" si="4"/>
        <v>10488250</v>
      </c>
      <c r="Z25" s="53">
        <f>+IF(X25&lt;&gt;0,+(Y25/X25)*100,0)</f>
        <v>50.08259276483273</v>
      </c>
      <c r="AA25" s="54">
        <f>+AA5+AA9+AA15+AA19+AA24</f>
        <v>56522997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/>
      <c r="D28" s="19"/>
      <c r="E28" s="20">
        <v>50972997</v>
      </c>
      <c r="F28" s="21">
        <v>50972997</v>
      </c>
      <c r="G28" s="21">
        <v>13676411</v>
      </c>
      <c r="H28" s="21">
        <v>2312047</v>
      </c>
      <c r="I28" s="21">
        <v>1989440</v>
      </c>
      <c r="J28" s="21">
        <v>17977898</v>
      </c>
      <c r="K28" s="21">
        <v>899633</v>
      </c>
      <c r="L28" s="21">
        <v>12403673</v>
      </c>
      <c r="M28" s="21"/>
      <c r="N28" s="21">
        <v>13303306</v>
      </c>
      <c r="O28" s="21"/>
      <c r="P28" s="21"/>
      <c r="Q28" s="21"/>
      <c r="R28" s="21"/>
      <c r="S28" s="21"/>
      <c r="T28" s="21"/>
      <c r="U28" s="21"/>
      <c r="V28" s="21"/>
      <c r="W28" s="21">
        <v>31281204</v>
      </c>
      <c r="X28" s="21">
        <v>20941907</v>
      </c>
      <c r="Y28" s="21">
        <v>10339297</v>
      </c>
      <c r="Z28" s="6">
        <v>49.37</v>
      </c>
      <c r="AA28" s="19">
        <v>50972997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50972997</v>
      </c>
      <c r="F32" s="27">
        <f t="shared" si="5"/>
        <v>50972997</v>
      </c>
      <c r="G32" s="27">
        <f t="shared" si="5"/>
        <v>13676411</v>
      </c>
      <c r="H32" s="27">
        <f t="shared" si="5"/>
        <v>2312047</v>
      </c>
      <c r="I32" s="27">
        <f t="shared" si="5"/>
        <v>1989440</v>
      </c>
      <c r="J32" s="27">
        <f t="shared" si="5"/>
        <v>17977898</v>
      </c>
      <c r="K32" s="27">
        <f t="shared" si="5"/>
        <v>899633</v>
      </c>
      <c r="L32" s="27">
        <f t="shared" si="5"/>
        <v>12403673</v>
      </c>
      <c r="M32" s="27">
        <f t="shared" si="5"/>
        <v>0</v>
      </c>
      <c r="N32" s="27">
        <f t="shared" si="5"/>
        <v>13303306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31281204</v>
      </c>
      <c r="X32" s="27">
        <f t="shared" si="5"/>
        <v>20941907</v>
      </c>
      <c r="Y32" s="27">
        <f t="shared" si="5"/>
        <v>10339297</v>
      </c>
      <c r="Z32" s="13">
        <f>+IF(X32&lt;&gt;0,+(Y32/X32)*100,0)</f>
        <v>49.37132516155286</v>
      </c>
      <c r="AA32" s="31">
        <f>SUM(AA28:AA31)</f>
        <v>50972997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>
        <v>5550000</v>
      </c>
      <c r="F35" s="21">
        <v>5550000</v>
      </c>
      <c r="G35" s="21"/>
      <c r="H35" s="21">
        <v>1000</v>
      </c>
      <c r="I35" s="21">
        <v>144953</v>
      </c>
      <c r="J35" s="21">
        <v>145953</v>
      </c>
      <c r="K35" s="21">
        <v>1000</v>
      </c>
      <c r="L35" s="21">
        <v>1000</v>
      </c>
      <c r="M35" s="21">
        <v>1000</v>
      </c>
      <c r="N35" s="21">
        <v>3000</v>
      </c>
      <c r="O35" s="21"/>
      <c r="P35" s="21"/>
      <c r="Q35" s="21"/>
      <c r="R35" s="21"/>
      <c r="S35" s="21"/>
      <c r="T35" s="21"/>
      <c r="U35" s="21"/>
      <c r="V35" s="21"/>
      <c r="W35" s="21">
        <v>148953</v>
      </c>
      <c r="X35" s="21"/>
      <c r="Y35" s="21">
        <v>148953</v>
      </c>
      <c r="Z35" s="6"/>
      <c r="AA35" s="28">
        <v>5550000</v>
      </c>
    </row>
    <row r="36" spans="1:27" ht="12.7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56522997</v>
      </c>
      <c r="F36" s="63">
        <f t="shared" si="6"/>
        <v>56522997</v>
      </c>
      <c r="G36" s="63">
        <f t="shared" si="6"/>
        <v>13676411</v>
      </c>
      <c r="H36" s="63">
        <f t="shared" si="6"/>
        <v>2313047</v>
      </c>
      <c r="I36" s="63">
        <f t="shared" si="6"/>
        <v>2134393</v>
      </c>
      <c r="J36" s="63">
        <f t="shared" si="6"/>
        <v>18123851</v>
      </c>
      <c r="K36" s="63">
        <f t="shared" si="6"/>
        <v>900633</v>
      </c>
      <c r="L36" s="63">
        <f t="shared" si="6"/>
        <v>12404673</v>
      </c>
      <c r="M36" s="63">
        <f t="shared" si="6"/>
        <v>1000</v>
      </c>
      <c r="N36" s="63">
        <f t="shared" si="6"/>
        <v>13306306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31430157</v>
      </c>
      <c r="X36" s="63">
        <f t="shared" si="6"/>
        <v>20941907</v>
      </c>
      <c r="Y36" s="63">
        <f t="shared" si="6"/>
        <v>10488250</v>
      </c>
      <c r="Z36" s="64">
        <f>+IF(X36&lt;&gt;0,+(Y36/X36)*100,0)</f>
        <v>50.08259276483273</v>
      </c>
      <c r="AA36" s="65">
        <f>SUM(AA32:AA35)</f>
        <v>56522997</v>
      </c>
    </row>
    <row r="37" spans="1:27" ht="12.7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97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8146069</v>
      </c>
      <c r="D5" s="16">
        <f>SUM(D6:D8)</f>
        <v>0</v>
      </c>
      <c r="E5" s="17">
        <f t="shared" si="0"/>
        <v>13900000</v>
      </c>
      <c r="F5" s="18">
        <f t="shared" si="0"/>
        <v>13900000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84118</v>
      </c>
      <c r="N5" s="18">
        <f t="shared" si="0"/>
        <v>84118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84118</v>
      </c>
      <c r="X5" s="18">
        <f t="shared" si="0"/>
        <v>0</v>
      </c>
      <c r="Y5" s="18">
        <f t="shared" si="0"/>
        <v>84118</v>
      </c>
      <c r="Z5" s="4">
        <f>+IF(X5&lt;&gt;0,+(Y5/X5)*100,0)</f>
        <v>0</v>
      </c>
      <c r="AA5" s="16">
        <f>SUM(AA6:AA8)</f>
        <v>13900000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8146069</v>
      </c>
      <c r="D7" s="22"/>
      <c r="E7" s="23">
        <v>13900000</v>
      </c>
      <c r="F7" s="24">
        <v>13900000</v>
      </c>
      <c r="G7" s="24"/>
      <c r="H7" s="24"/>
      <c r="I7" s="24"/>
      <c r="J7" s="24"/>
      <c r="K7" s="24"/>
      <c r="L7" s="24"/>
      <c r="M7" s="24">
        <v>84118</v>
      </c>
      <c r="N7" s="24">
        <v>84118</v>
      </c>
      <c r="O7" s="24"/>
      <c r="P7" s="24"/>
      <c r="Q7" s="24"/>
      <c r="R7" s="24"/>
      <c r="S7" s="24"/>
      <c r="T7" s="24"/>
      <c r="U7" s="24"/>
      <c r="V7" s="24"/>
      <c r="W7" s="24">
        <v>84118</v>
      </c>
      <c r="X7" s="24"/>
      <c r="Y7" s="24">
        <v>84118</v>
      </c>
      <c r="Z7" s="7"/>
      <c r="AA7" s="29">
        <v>13900000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21090977</v>
      </c>
      <c r="D9" s="16">
        <f>SUM(D10:D14)</f>
        <v>0</v>
      </c>
      <c r="E9" s="17">
        <f t="shared" si="1"/>
        <v>17615240</v>
      </c>
      <c r="F9" s="18">
        <f t="shared" si="1"/>
        <v>17615240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509550</v>
      </c>
      <c r="L9" s="18">
        <f t="shared" si="1"/>
        <v>0</v>
      </c>
      <c r="M9" s="18">
        <f t="shared" si="1"/>
        <v>0</v>
      </c>
      <c r="N9" s="18">
        <f t="shared" si="1"/>
        <v>509550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509550</v>
      </c>
      <c r="X9" s="18">
        <f t="shared" si="1"/>
        <v>8682618</v>
      </c>
      <c r="Y9" s="18">
        <f t="shared" si="1"/>
        <v>-8173068</v>
      </c>
      <c r="Z9" s="4">
        <f>+IF(X9&lt;&gt;0,+(Y9/X9)*100,0)</f>
        <v>-94.13137834694558</v>
      </c>
      <c r="AA9" s="30">
        <f>SUM(AA10:AA14)</f>
        <v>17615240</v>
      </c>
    </row>
    <row r="10" spans="1:27" ht="12.75">
      <c r="A10" s="5" t="s">
        <v>36</v>
      </c>
      <c r="B10" s="3"/>
      <c r="C10" s="19">
        <v>1066420</v>
      </c>
      <c r="D10" s="19"/>
      <c r="E10" s="20">
        <v>2750000</v>
      </c>
      <c r="F10" s="21">
        <v>2750000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1249998</v>
      </c>
      <c r="Y10" s="21">
        <v>-1249998</v>
      </c>
      <c r="Z10" s="6">
        <v>-100</v>
      </c>
      <c r="AA10" s="28">
        <v>2750000</v>
      </c>
    </row>
    <row r="11" spans="1:27" ht="12.75">
      <c r="A11" s="5" t="s">
        <v>37</v>
      </c>
      <c r="B11" s="3"/>
      <c r="C11" s="19">
        <v>20024557</v>
      </c>
      <c r="D11" s="19"/>
      <c r="E11" s="20">
        <v>13365240</v>
      </c>
      <c r="F11" s="21">
        <v>13365240</v>
      </c>
      <c r="G11" s="21"/>
      <c r="H11" s="21"/>
      <c r="I11" s="21"/>
      <c r="J11" s="21"/>
      <c r="K11" s="21">
        <v>509550</v>
      </c>
      <c r="L11" s="21"/>
      <c r="M11" s="21"/>
      <c r="N11" s="21">
        <v>509550</v>
      </c>
      <c r="O11" s="21"/>
      <c r="P11" s="21"/>
      <c r="Q11" s="21"/>
      <c r="R11" s="21"/>
      <c r="S11" s="21"/>
      <c r="T11" s="21"/>
      <c r="U11" s="21"/>
      <c r="V11" s="21"/>
      <c r="W11" s="21">
        <v>509550</v>
      </c>
      <c r="X11" s="21">
        <v>6682620</v>
      </c>
      <c r="Y11" s="21">
        <v>-6173070</v>
      </c>
      <c r="Z11" s="6">
        <v>-92.37</v>
      </c>
      <c r="AA11" s="28">
        <v>13365240</v>
      </c>
    </row>
    <row r="12" spans="1:27" ht="12.75">
      <c r="A12" s="5" t="s">
        <v>38</v>
      </c>
      <c r="B12" s="3"/>
      <c r="C12" s="19"/>
      <c r="D12" s="19"/>
      <c r="E12" s="20">
        <v>1500000</v>
      </c>
      <c r="F12" s="21">
        <v>1500000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750000</v>
      </c>
      <c r="Y12" s="21">
        <v>-750000</v>
      </c>
      <c r="Z12" s="6">
        <v>-100</v>
      </c>
      <c r="AA12" s="28">
        <v>1500000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65094173</v>
      </c>
      <c r="D15" s="16">
        <f>SUM(D16:D18)</f>
        <v>0</v>
      </c>
      <c r="E15" s="17">
        <f t="shared" si="2"/>
        <v>45466027</v>
      </c>
      <c r="F15" s="18">
        <f t="shared" si="2"/>
        <v>45466027</v>
      </c>
      <c r="G15" s="18">
        <f t="shared" si="2"/>
        <v>0</v>
      </c>
      <c r="H15" s="18">
        <f t="shared" si="2"/>
        <v>2374447</v>
      </c>
      <c r="I15" s="18">
        <f t="shared" si="2"/>
        <v>5459011</v>
      </c>
      <c r="J15" s="18">
        <f t="shared" si="2"/>
        <v>7833458</v>
      </c>
      <c r="K15" s="18">
        <f t="shared" si="2"/>
        <v>6247704</v>
      </c>
      <c r="L15" s="18">
        <f t="shared" si="2"/>
        <v>9932188</v>
      </c>
      <c r="M15" s="18">
        <f t="shared" si="2"/>
        <v>2039668</v>
      </c>
      <c r="N15" s="18">
        <f t="shared" si="2"/>
        <v>18219560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26053018</v>
      </c>
      <c r="X15" s="18">
        <f t="shared" si="2"/>
        <v>22858014</v>
      </c>
      <c r="Y15" s="18">
        <f t="shared" si="2"/>
        <v>3195004</v>
      </c>
      <c r="Z15" s="4">
        <f>+IF(X15&lt;&gt;0,+(Y15/X15)*100,0)</f>
        <v>13.977609778347322</v>
      </c>
      <c r="AA15" s="30">
        <f>SUM(AA16:AA18)</f>
        <v>45466027</v>
      </c>
    </row>
    <row r="16" spans="1:27" ht="12.75">
      <c r="A16" s="5" t="s">
        <v>42</v>
      </c>
      <c r="B16" s="3"/>
      <c r="C16" s="19"/>
      <c r="D16" s="19"/>
      <c r="E16" s="20">
        <v>150000</v>
      </c>
      <c r="F16" s="21">
        <v>150000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75000</v>
      </c>
      <c r="Y16" s="21">
        <v>-75000</v>
      </c>
      <c r="Z16" s="6">
        <v>-100</v>
      </c>
      <c r="AA16" s="28">
        <v>150000</v>
      </c>
    </row>
    <row r="17" spans="1:27" ht="12.75">
      <c r="A17" s="5" t="s">
        <v>43</v>
      </c>
      <c r="B17" s="3"/>
      <c r="C17" s="19">
        <v>65094173</v>
      </c>
      <c r="D17" s="19"/>
      <c r="E17" s="20">
        <v>45316027</v>
      </c>
      <c r="F17" s="21">
        <v>45316027</v>
      </c>
      <c r="G17" s="21"/>
      <c r="H17" s="21">
        <v>2374447</v>
      </c>
      <c r="I17" s="21">
        <v>5459011</v>
      </c>
      <c r="J17" s="21">
        <v>7833458</v>
      </c>
      <c r="K17" s="21">
        <v>6247704</v>
      </c>
      <c r="L17" s="21">
        <v>9932188</v>
      </c>
      <c r="M17" s="21">
        <v>2039668</v>
      </c>
      <c r="N17" s="21">
        <v>18219560</v>
      </c>
      <c r="O17" s="21"/>
      <c r="P17" s="21"/>
      <c r="Q17" s="21"/>
      <c r="R17" s="21"/>
      <c r="S17" s="21"/>
      <c r="T17" s="21"/>
      <c r="U17" s="21"/>
      <c r="V17" s="21"/>
      <c r="W17" s="21">
        <v>26053018</v>
      </c>
      <c r="X17" s="21">
        <v>22783014</v>
      </c>
      <c r="Y17" s="21">
        <v>3270004</v>
      </c>
      <c r="Z17" s="6">
        <v>14.35</v>
      </c>
      <c r="AA17" s="28">
        <v>45316027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13508648</v>
      </c>
      <c r="D19" s="16">
        <f>SUM(D20:D23)</f>
        <v>0</v>
      </c>
      <c r="E19" s="17">
        <f t="shared" si="3"/>
        <v>23168083</v>
      </c>
      <c r="F19" s="18">
        <f t="shared" si="3"/>
        <v>23168083</v>
      </c>
      <c r="G19" s="18">
        <f t="shared" si="3"/>
        <v>0</v>
      </c>
      <c r="H19" s="18">
        <f t="shared" si="3"/>
        <v>199310</v>
      </c>
      <c r="I19" s="18">
        <f t="shared" si="3"/>
        <v>0</v>
      </c>
      <c r="J19" s="18">
        <f t="shared" si="3"/>
        <v>199310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199310</v>
      </c>
      <c r="X19" s="18">
        <f t="shared" si="3"/>
        <v>11584038</v>
      </c>
      <c r="Y19" s="18">
        <f t="shared" si="3"/>
        <v>-11384728</v>
      </c>
      <c r="Z19" s="4">
        <f>+IF(X19&lt;&gt;0,+(Y19/X19)*100,0)</f>
        <v>-98.27944279878916</v>
      </c>
      <c r="AA19" s="30">
        <f>SUM(AA20:AA23)</f>
        <v>23168083</v>
      </c>
    </row>
    <row r="20" spans="1:27" ht="12.75">
      <c r="A20" s="5" t="s">
        <v>46</v>
      </c>
      <c r="B20" s="3"/>
      <c r="C20" s="19">
        <v>233653</v>
      </c>
      <c r="D20" s="19"/>
      <c r="E20" s="20">
        <v>4300000</v>
      </c>
      <c r="F20" s="21">
        <v>4300000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2149998</v>
      </c>
      <c r="Y20" s="21">
        <v>-2149998</v>
      </c>
      <c r="Z20" s="6">
        <v>-100</v>
      </c>
      <c r="AA20" s="28">
        <v>4300000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>
        <v>13274995</v>
      </c>
      <c r="D23" s="19"/>
      <c r="E23" s="20">
        <v>18868083</v>
      </c>
      <c r="F23" s="21">
        <v>18868083</v>
      </c>
      <c r="G23" s="21"/>
      <c r="H23" s="21">
        <v>199310</v>
      </c>
      <c r="I23" s="21"/>
      <c r="J23" s="21">
        <v>199310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199310</v>
      </c>
      <c r="X23" s="21">
        <v>9434040</v>
      </c>
      <c r="Y23" s="21">
        <v>-9234730</v>
      </c>
      <c r="Z23" s="6">
        <v>-97.89</v>
      </c>
      <c r="AA23" s="28">
        <v>18868083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107839867</v>
      </c>
      <c r="D25" s="50">
        <f>+D5+D9+D15+D19+D24</f>
        <v>0</v>
      </c>
      <c r="E25" s="51">
        <f t="shared" si="4"/>
        <v>100149350</v>
      </c>
      <c r="F25" s="52">
        <f t="shared" si="4"/>
        <v>100149350</v>
      </c>
      <c r="G25" s="52">
        <f t="shared" si="4"/>
        <v>0</v>
      </c>
      <c r="H25" s="52">
        <f t="shared" si="4"/>
        <v>2573757</v>
      </c>
      <c r="I25" s="52">
        <f t="shared" si="4"/>
        <v>5459011</v>
      </c>
      <c r="J25" s="52">
        <f t="shared" si="4"/>
        <v>8032768</v>
      </c>
      <c r="K25" s="52">
        <f t="shared" si="4"/>
        <v>6757254</v>
      </c>
      <c r="L25" s="52">
        <f t="shared" si="4"/>
        <v>9932188</v>
      </c>
      <c r="M25" s="52">
        <f t="shared" si="4"/>
        <v>2123786</v>
      </c>
      <c r="N25" s="52">
        <f t="shared" si="4"/>
        <v>18813228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26845996</v>
      </c>
      <c r="X25" s="52">
        <f t="shared" si="4"/>
        <v>43124670</v>
      </c>
      <c r="Y25" s="52">
        <f t="shared" si="4"/>
        <v>-16278674</v>
      </c>
      <c r="Z25" s="53">
        <f>+IF(X25&lt;&gt;0,+(Y25/X25)*100,0)</f>
        <v>-37.74793870886432</v>
      </c>
      <c r="AA25" s="54">
        <f>+AA5+AA9+AA15+AA19+AA24</f>
        <v>100149350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88116346</v>
      </c>
      <c r="D28" s="19"/>
      <c r="E28" s="20">
        <v>56649250</v>
      </c>
      <c r="F28" s="21">
        <v>56649250</v>
      </c>
      <c r="G28" s="21"/>
      <c r="H28" s="21">
        <v>2374447</v>
      </c>
      <c r="I28" s="21">
        <v>3964486</v>
      </c>
      <c r="J28" s="21">
        <v>6338933</v>
      </c>
      <c r="K28" s="21">
        <v>6347704</v>
      </c>
      <c r="L28" s="21">
        <v>9932188</v>
      </c>
      <c r="M28" s="21">
        <v>2039668</v>
      </c>
      <c r="N28" s="21">
        <v>18319560</v>
      </c>
      <c r="O28" s="21"/>
      <c r="P28" s="21"/>
      <c r="Q28" s="21"/>
      <c r="R28" s="21"/>
      <c r="S28" s="21"/>
      <c r="T28" s="21"/>
      <c r="U28" s="21"/>
      <c r="V28" s="21"/>
      <c r="W28" s="21">
        <v>24658493</v>
      </c>
      <c r="X28" s="21"/>
      <c r="Y28" s="21">
        <v>24658493</v>
      </c>
      <c r="Z28" s="6"/>
      <c r="AA28" s="19">
        <v>56649250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88116346</v>
      </c>
      <c r="D32" s="25">
        <f>SUM(D28:D31)</f>
        <v>0</v>
      </c>
      <c r="E32" s="26">
        <f t="shared" si="5"/>
        <v>56649250</v>
      </c>
      <c r="F32" s="27">
        <f t="shared" si="5"/>
        <v>56649250</v>
      </c>
      <c r="G32" s="27">
        <f t="shared" si="5"/>
        <v>0</v>
      </c>
      <c r="H32" s="27">
        <f t="shared" si="5"/>
        <v>2374447</v>
      </c>
      <c r="I32" s="27">
        <f t="shared" si="5"/>
        <v>3964486</v>
      </c>
      <c r="J32" s="27">
        <f t="shared" si="5"/>
        <v>6338933</v>
      </c>
      <c r="K32" s="27">
        <f t="shared" si="5"/>
        <v>6347704</v>
      </c>
      <c r="L32" s="27">
        <f t="shared" si="5"/>
        <v>9932188</v>
      </c>
      <c r="M32" s="27">
        <f t="shared" si="5"/>
        <v>2039668</v>
      </c>
      <c r="N32" s="27">
        <f t="shared" si="5"/>
        <v>18319560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24658493</v>
      </c>
      <c r="X32" s="27">
        <f t="shared" si="5"/>
        <v>0</v>
      </c>
      <c r="Y32" s="27">
        <f t="shared" si="5"/>
        <v>24658493</v>
      </c>
      <c r="Z32" s="13">
        <f>+IF(X32&lt;&gt;0,+(Y32/X32)*100,0)</f>
        <v>0</v>
      </c>
      <c r="AA32" s="31">
        <f>SUM(AA28:AA31)</f>
        <v>56649250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19723521</v>
      </c>
      <c r="D35" s="19"/>
      <c r="E35" s="20">
        <v>43500100</v>
      </c>
      <c r="F35" s="21">
        <v>43500100</v>
      </c>
      <c r="G35" s="21"/>
      <c r="H35" s="21">
        <v>199310</v>
      </c>
      <c r="I35" s="21">
        <v>1494525</v>
      </c>
      <c r="J35" s="21">
        <v>1693835</v>
      </c>
      <c r="K35" s="21">
        <v>409550</v>
      </c>
      <c r="L35" s="21"/>
      <c r="M35" s="21">
        <v>84118</v>
      </c>
      <c r="N35" s="21">
        <v>493668</v>
      </c>
      <c r="O35" s="21"/>
      <c r="P35" s="21"/>
      <c r="Q35" s="21"/>
      <c r="R35" s="21"/>
      <c r="S35" s="21"/>
      <c r="T35" s="21"/>
      <c r="U35" s="21"/>
      <c r="V35" s="21"/>
      <c r="W35" s="21">
        <v>2187503</v>
      </c>
      <c r="X35" s="21"/>
      <c r="Y35" s="21">
        <v>2187503</v>
      </c>
      <c r="Z35" s="6"/>
      <c r="AA35" s="28">
        <v>43500100</v>
      </c>
    </row>
    <row r="36" spans="1:27" ht="12.75">
      <c r="A36" s="60" t="s">
        <v>64</v>
      </c>
      <c r="B36" s="10"/>
      <c r="C36" s="61">
        <f aca="true" t="shared" si="6" ref="C36:Y36">SUM(C32:C35)</f>
        <v>107839867</v>
      </c>
      <c r="D36" s="61">
        <f>SUM(D32:D35)</f>
        <v>0</v>
      </c>
      <c r="E36" s="62">
        <f t="shared" si="6"/>
        <v>100149350</v>
      </c>
      <c r="F36" s="63">
        <f t="shared" si="6"/>
        <v>100149350</v>
      </c>
      <c r="G36" s="63">
        <f t="shared" si="6"/>
        <v>0</v>
      </c>
      <c r="H36" s="63">
        <f t="shared" si="6"/>
        <v>2573757</v>
      </c>
      <c r="I36" s="63">
        <f t="shared" si="6"/>
        <v>5459011</v>
      </c>
      <c r="J36" s="63">
        <f t="shared" si="6"/>
        <v>8032768</v>
      </c>
      <c r="K36" s="63">
        <f t="shared" si="6"/>
        <v>6757254</v>
      </c>
      <c r="L36" s="63">
        <f t="shared" si="6"/>
        <v>9932188</v>
      </c>
      <c r="M36" s="63">
        <f t="shared" si="6"/>
        <v>2123786</v>
      </c>
      <c r="N36" s="63">
        <f t="shared" si="6"/>
        <v>18813228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26845996</v>
      </c>
      <c r="X36" s="63">
        <f t="shared" si="6"/>
        <v>0</v>
      </c>
      <c r="Y36" s="63">
        <f t="shared" si="6"/>
        <v>26845996</v>
      </c>
      <c r="Z36" s="64">
        <f>+IF(X36&lt;&gt;0,+(Y36/X36)*100,0)</f>
        <v>0</v>
      </c>
      <c r="AA36" s="65">
        <f>SUM(AA32:AA35)</f>
        <v>100149350</v>
      </c>
    </row>
    <row r="37" spans="1:27" ht="12.7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97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7219767</v>
      </c>
      <c r="D9" s="16">
        <f>SUM(D10:D14)</f>
        <v>0</v>
      </c>
      <c r="E9" s="17">
        <f t="shared" si="1"/>
        <v>12075000</v>
      </c>
      <c r="F9" s="18">
        <f t="shared" si="1"/>
        <v>12075000</v>
      </c>
      <c r="G9" s="18">
        <f t="shared" si="1"/>
        <v>143964</v>
      </c>
      <c r="H9" s="18">
        <f t="shared" si="1"/>
        <v>0</v>
      </c>
      <c r="I9" s="18">
        <f t="shared" si="1"/>
        <v>0</v>
      </c>
      <c r="J9" s="18">
        <f t="shared" si="1"/>
        <v>143964</v>
      </c>
      <c r="K9" s="18">
        <f t="shared" si="1"/>
        <v>0</v>
      </c>
      <c r="L9" s="18">
        <f t="shared" si="1"/>
        <v>1151218</v>
      </c>
      <c r="M9" s="18">
        <f t="shared" si="1"/>
        <v>0</v>
      </c>
      <c r="N9" s="18">
        <f t="shared" si="1"/>
        <v>1151218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1295182</v>
      </c>
      <c r="X9" s="18">
        <f t="shared" si="1"/>
        <v>12075000</v>
      </c>
      <c r="Y9" s="18">
        <f t="shared" si="1"/>
        <v>-10779818</v>
      </c>
      <c r="Z9" s="4">
        <f>+IF(X9&lt;&gt;0,+(Y9/X9)*100,0)</f>
        <v>-89.27385507246377</v>
      </c>
      <c r="AA9" s="30">
        <f>SUM(AA10:AA14)</f>
        <v>12075000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>
        <v>143964</v>
      </c>
      <c r="H10" s="21"/>
      <c r="I10" s="21"/>
      <c r="J10" s="21">
        <v>143964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143964</v>
      </c>
      <c r="X10" s="21"/>
      <c r="Y10" s="21">
        <v>143964</v>
      </c>
      <c r="Z10" s="6"/>
      <c r="AA10" s="28"/>
    </row>
    <row r="11" spans="1:27" ht="12.75">
      <c r="A11" s="5" t="s">
        <v>37</v>
      </c>
      <c r="B11" s="3"/>
      <c r="C11" s="19">
        <v>7219767</v>
      </c>
      <c r="D11" s="19"/>
      <c r="E11" s="20">
        <v>12075000</v>
      </c>
      <c r="F11" s="21">
        <v>12075000</v>
      </c>
      <c r="G11" s="21"/>
      <c r="H11" s="21"/>
      <c r="I11" s="21"/>
      <c r="J11" s="21"/>
      <c r="K11" s="21"/>
      <c r="L11" s="21">
        <v>1151218</v>
      </c>
      <c r="M11" s="21"/>
      <c r="N11" s="21">
        <v>1151218</v>
      </c>
      <c r="O11" s="21"/>
      <c r="P11" s="21"/>
      <c r="Q11" s="21"/>
      <c r="R11" s="21"/>
      <c r="S11" s="21"/>
      <c r="T11" s="21"/>
      <c r="U11" s="21"/>
      <c r="V11" s="21"/>
      <c r="W11" s="21">
        <v>1151218</v>
      </c>
      <c r="X11" s="21">
        <v>12075000</v>
      </c>
      <c r="Y11" s="21">
        <v>-10923782</v>
      </c>
      <c r="Z11" s="6">
        <v>-90.47</v>
      </c>
      <c r="AA11" s="28">
        <v>12075000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12617552</v>
      </c>
      <c r="D15" s="16">
        <f>SUM(D16:D18)</f>
        <v>0</v>
      </c>
      <c r="E15" s="17">
        <f t="shared" si="2"/>
        <v>13264556</v>
      </c>
      <c r="F15" s="18">
        <f t="shared" si="2"/>
        <v>13264556</v>
      </c>
      <c r="G15" s="18">
        <f t="shared" si="2"/>
        <v>0</v>
      </c>
      <c r="H15" s="18">
        <f t="shared" si="2"/>
        <v>1583181</v>
      </c>
      <c r="I15" s="18">
        <f t="shared" si="2"/>
        <v>1810461</v>
      </c>
      <c r="J15" s="18">
        <f t="shared" si="2"/>
        <v>3393642</v>
      </c>
      <c r="K15" s="18">
        <f t="shared" si="2"/>
        <v>1366106</v>
      </c>
      <c r="L15" s="18">
        <f t="shared" si="2"/>
        <v>109366</v>
      </c>
      <c r="M15" s="18">
        <f t="shared" si="2"/>
        <v>809247</v>
      </c>
      <c r="N15" s="18">
        <f t="shared" si="2"/>
        <v>2284719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5678361</v>
      </c>
      <c r="X15" s="18">
        <f t="shared" si="2"/>
        <v>12159217</v>
      </c>
      <c r="Y15" s="18">
        <f t="shared" si="2"/>
        <v>-6480856</v>
      </c>
      <c r="Z15" s="4">
        <f>+IF(X15&lt;&gt;0,+(Y15/X15)*100,0)</f>
        <v>-53.299945218512015</v>
      </c>
      <c r="AA15" s="30">
        <f>SUM(AA16:AA18)</f>
        <v>13264556</v>
      </c>
    </row>
    <row r="16" spans="1:27" ht="12.75">
      <c r="A16" s="5" t="s">
        <v>42</v>
      </c>
      <c r="B16" s="3"/>
      <c r="C16" s="19"/>
      <c r="D16" s="19"/>
      <c r="E16" s="20">
        <v>3000000</v>
      </c>
      <c r="F16" s="21">
        <v>3000000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3000000</v>
      </c>
      <c r="Y16" s="21">
        <v>-3000000</v>
      </c>
      <c r="Z16" s="6">
        <v>-100</v>
      </c>
      <c r="AA16" s="28">
        <v>3000000</v>
      </c>
    </row>
    <row r="17" spans="1:27" ht="12.75">
      <c r="A17" s="5" t="s">
        <v>43</v>
      </c>
      <c r="B17" s="3"/>
      <c r="C17" s="19">
        <v>12617552</v>
      </c>
      <c r="D17" s="19"/>
      <c r="E17" s="20">
        <v>10264556</v>
      </c>
      <c r="F17" s="21">
        <v>10264556</v>
      </c>
      <c r="G17" s="21"/>
      <c r="H17" s="21">
        <v>1583181</v>
      </c>
      <c r="I17" s="21">
        <v>1810461</v>
      </c>
      <c r="J17" s="21">
        <v>3393642</v>
      </c>
      <c r="K17" s="21">
        <v>1366106</v>
      </c>
      <c r="L17" s="21">
        <v>109366</v>
      </c>
      <c r="M17" s="21">
        <v>809247</v>
      </c>
      <c r="N17" s="21">
        <v>2284719</v>
      </c>
      <c r="O17" s="21"/>
      <c r="P17" s="21"/>
      <c r="Q17" s="21"/>
      <c r="R17" s="21"/>
      <c r="S17" s="21"/>
      <c r="T17" s="21"/>
      <c r="U17" s="21"/>
      <c r="V17" s="21"/>
      <c r="W17" s="21">
        <v>5678361</v>
      </c>
      <c r="X17" s="21">
        <v>9159217</v>
      </c>
      <c r="Y17" s="21">
        <v>-3480856</v>
      </c>
      <c r="Z17" s="6">
        <v>-38</v>
      </c>
      <c r="AA17" s="28">
        <v>10264556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64191061</v>
      </c>
      <c r="D19" s="16">
        <f>SUM(D20:D23)</f>
        <v>0</v>
      </c>
      <c r="E19" s="17">
        <f t="shared" si="3"/>
        <v>71027221</v>
      </c>
      <c r="F19" s="18">
        <f t="shared" si="3"/>
        <v>71027221</v>
      </c>
      <c r="G19" s="18">
        <f t="shared" si="3"/>
        <v>4938114</v>
      </c>
      <c r="H19" s="18">
        <f t="shared" si="3"/>
        <v>4387416</v>
      </c>
      <c r="I19" s="18">
        <f t="shared" si="3"/>
        <v>4698156</v>
      </c>
      <c r="J19" s="18">
        <f t="shared" si="3"/>
        <v>14023686</v>
      </c>
      <c r="K19" s="18">
        <f t="shared" si="3"/>
        <v>6114426</v>
      </c>
      <c r="L19" s="18">
        <f t="shared" si="3"/>
        <v>9185317</v>
      </c>
      <c r="M19" s="18">
        <f t="shared" si="3"/>
        <v>7502493</v>
      </c>
      <c r="N19" s="18">
        <f t="shared" si="3"/>
        <v>22802236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36825922</v>
      </c>
      <c r="X19" s="18">
        <f t="shared" si="3"/>
        <v>29121162</v>
      </c>
      <c r="Y19" s="18">
        <f t="shared" si="3"/>
        <v>7704760</v>
      </c>
      <c r="Z19" s="4">
        <f>+IF(X19&lt;&gt;0,+(Y19/X19)*100,0)</f>
        <v>26.45759808623021</v>
      </c>
      <c r="AA19" s="30">
        <f>SUM(AA20:AA23)</f>
        <v>71027221</v>
      </c>
    </row>
    <row r="20" spans="1:27" ht="12.75">
      <c r="A20" s="5" t="s">
        <v>46</v>
      </c>
      <c r="B20" s="3"/>
      <c r="C20" s="19">
        <v>24927935</v>
      </c>
      <c r="D20" s="19"/>
      <c r="E20" s="20">
        <v>15580000</v>
      </c>
      <c r="F20" s="21">
        <v>15580000</v>
      </c>
      <c r="G20" s="21">
        <v>1373430</v>
      </c>
      <c r="H20" s="21">
        <v>1585355</v>
      </c>
      <c r="I20" s="21">
        <v>1716858</v>
      </c>
      <c r="J20" s="21">
        <v>4675643</v>
      </c>
      <c r="K20" s="21">
        <v>925387</v>
      </c>
      <c r="L20" s="21"/>
      <c r="M20" s="21">
        <v>1048399</v>
      </c>
      <c r="N20" s="21">
        <v>1973786</v>
      </c>
      <c r="O20" s="21"/>
      <c r="P20" s="21"/>
      <c r="Q20" s="21"/>
      <c r="R20" s="21"/>
      <c r="S20" s="21"/>
      <c r="T20" s="21"/>
      <c r="U20" s="21"/>
      <c r="V20" s="21"/>
      <c r="W20" s="21">
        <v>6649429</v>
      </c>
      <c r="X20" s="21">
        <v>6387800</v>
      </c>
      <c r="Y20" s="21">
        <v>261629</v>
      </c>
      <c r="Z20" s="6">
        <v>4.1</v>
      </c>
      <c r="AA20" s="28">
        <v>15580000</v>
      </c>
    </row>
    <row r="21" spans="1:27" ht="12.75">
      <c r="A21" s="5" t="s">
        <v>47</v>
      </c>
      <c r="B21" s="3"/>
      <c r="C21" s="19">
        <v>15023817</v>
      </c>
      <c r="D21" s="19"/>
      <c r="E21" s="20">
        <v>32497246</v>
      </c>
      <c r="F21" s="21">
        <v>32497246</v>
      </c>
      <c r="G21" s="21">
        <v>739608</v>
      </c>
      <c r="H21" s="21">
        <v>967182</v>
      </c>
      <c r="I21" s="21"/>
      <c r="J21" s="21">
        <v>1706790</v>
      </c>
      <c r="K21" s="21">
        <v>1001466</v>
      </c>
      <c r="L21" s="21">
        <v>4534619</v>
      </c>
      <c r="M21" s="21">
        <v>2063037</v>
      </c>
      <c r="N21" s="21">
        <v>7599122</v>
      </c>
      <c r="O21" s="21"/>
      <c r="P21" s="21"/>
      <c r="Q21" s="21"/>
      <c r="R21" s="21"/>
      <c r="S21" s="21"/>
      <c r="T21" s="21"/>
      <c r="U21" s="21"/>
      <c r="V21" s="21"/>
      <c r="W21" s="21">
        <v>9305912</v>
      </c>
      <c r="X21" s="21">
        <v>13323871</v>
      </c>
      <c r="Y21" s="21">
        <v>-4017959</v>
      </c>
      <c r="Z21" s="6">
        <v>-30.16</v>
      </c>
      <c r="AA21" s="28">
        <v>32497246</v>
      </c>
    </row>
    <row r="22" spans="1:27" ht="12.75">
      <c r="A22" s="5" t="s">
        <v>48</v>
      </c>
      <c r="B22" s="3"/>
      <c r="C22" s="22">
        <v>24239309</v>
      </c>
      <c r="D22" s="22"/>
      <c r="E22" s="23">
        <v>22949975</v>
      </c>
      <c r="F22" s="24">
        <v>22949975</v>
      </c>
      <c r="G22" s="24">
        <v>2825076</v>
      </c>
      <c r="H22" s="24">
        <v>1834879</v>
      </c>
      <c r="I22" s="24">
        <v>2981298</v>
      </c>
      <c r="J22" s="24">
        <v>7641253</v>
      </c>
      <c r="K22" s="24">
        <v>4187573</v>
      </c>
      <c r="L22" s="24">
        <v>4650698</v>
      </c>
      <c r="M22" s="24">
        <v>4391057</v>
      </c>
      <c r="N22" s="24">
        <v>13229328</v>
      </c>
      <c r="O22" s="24"/>
      <c r="P22" s="24"/>
      <c r="Q22" s="24"/>
      <c r="R22" s="24"/>
      <c r="S22" s="24"/>
      <c r="T22" s="24"/>
      <c r="U22" s="24"/>
      <c r="V22" s="24"/>
      <c r="W22" s="24">
        <v>20870581</v>
      </c>
      <c r="X22" s="24">
        <v>9409491</v>
      </c>
      <c r="Y22" s="24">
        <v>11461090</v>
      </c>
      <c r="Z22" s="7">
        <v>121.8</v>
      </c>
      <c r="AA22" s="29">
        <v>22949975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84028380</v>
      </c>
      <c r="D25" s="50">
        <f>+D5+D9+D15+D19+D24</f>
        <v>0</v>
      </c>
      <c r="E25" s="51">
        <f t="shared" si="4"/>
        <v>96366777</v>
      </c>
      <c r="F25" s="52">
        <f t="shared" si="4"/>
        <v>96366777</v>
      </c>
      <c r="G25" s="52">
        <f t="shared" si="4"/>
        <v>5082078</v>
      </c>
      <c r="H25" s="52">
        <f t="shared" si="4"/>
        <v>5970597</v>
      </c>
      <c r="I25" s="52">
        <f t="shared" si="4"/>
        <v>6508617</v>
      </c>
      <c r="J25" s="52">
        <f t="shared" si="4"/>
        <v>17561292</v>
      </c>
      <c r="K25" s="52">
        <f t="shared" si="4"/>
        <v>7480532</v>
      </c>
      <c r="L25" s="52">
        <f t="shared" si="4"/>
        <v>10445901</v>
      </c>
      <c r="M25" s="52">
        <f t="shared" si="4"/>
        <v>8311740</v>
      </c>
      <c r="N25" s="52">
        <f t="shared" si="4"/>
        <v>26238173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43799465</v>
      </c>
      <c r="X25" s="52">
        <f t="shared" si="4"/>
        <v>53355379</v>
      </c>
      <c r="Y25" s="52">
        <f t="shared" si="4"/>
        <v>-9555914</v>
      </c>
      <c r="Z25" s="53">
        <f>+IF(X25&lt;&gt;0,+(Y25/X25)*100,0)</f>
        <v>-17.909935566196616</v>
      </c>
      <c r="AA25" s="54">
        <f>+AA5+AA9+AA15+AA19+AA24</f>
        <v>96366777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84028380</v>
      </c>
      <c r="D28" s="19"/>
      <c r="E28" s="20">
        <v>91366777</v>
      </c>
      <c r="F28" s="21">
        <v>91366777</v>
      </c>
      <c r="G28" s="21">
        <v>5082078</v>
      </c>
      <c r="H28" s="21">
        <v>5970597</v>
      </c>
      <c r="I28" s="21">
        <v>6508617</v>
      </c>
      <c r="J28" s="21">
        <v>17561292</v>
      </c>
      <c r="K28" s="21">
        <v>7480532</v>
      </c>
      <c r="L28" s="21">
        <v>10445901</v>
      </c>
      <c r="M28" s="21">
        <v>8311740</v>
      </c>
      <c r="N28" s="21">
        <v>26238173</v>
      </c>
      <c r="O28" s="21"/>
      <c r="P28" s="21"/>
      <c r="Q28" s="21"/>
      <c r="R28" s="21"/>
      <c r="S28" s="21"/>
      <c r="T28" s="21"/>
      <c r="U28" s="21"/>
      <c r="V28" s="21"/>
      <c r="W28" s="21">
        <v>43799465</v>
      </c>
      <c r="X28" s="21">
        <v>38175100</v>
      </c>
      <c r="Y28" s="21">
        <v>5624365</v>
      </c>
      <c r="Z28" s="6">
        <v>14.73</v>
      </c>
      <c r="AA28" s="19">
        <v>91366777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84028380</v>
      </c>
      <c r="D32" s="25">
        <f>SUM(D28:D31)</f>
        <v>0</v>
      </c>
      <c r="E32" s="26">
        <f t="shared" si="5"/>
        <v>91366777</v>
      </c>
      <c r="F32" s="27">
        <f t="shared" si="5"/>
        <v>91366777</v>
      </c>
      <c r="G32" s="27">
        <f t="shared" si="5"/>
        <v>5082078</v>
      </c>
      <c r="H32" s="27">
        <f t="shared" si="5"/>
        <v>5970597</v>
      </c>
      <c r="I32" s="27">
        <f t="shared" si="5"/>
        <v>6508617</v>
      </c>
      <c r="J32" s="27">
        <f t="shared" si="5"/>
        <v>17561292</v>
      </c>
      <c r="K32" s="27">
        <f t="shared" si="5"/>
        <v>7480532</v>
      </c>
      <c r="L32" s="27">
        <f t="shared" si="5"/>
        <v>10445901</v>
      </c>
      <c r="M32" s="27">
        <f t="shared" si="5"/>
        <v>8311740</v>
      </c>
      <c r="N32" s="27">
        <f t="shared" si="5"/>
        <v>26238173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43799465</v>
      </c>
      <c r="X32" s="27">
        <f t="shared" si="5"/>
        <v>38175100</v>
      </c>
      <c r="Y32" s="27">
        <f t="shared" si="5"/>
        <v>5624365</v>
      </c>
      <c r="Z32" s="13">
        <f>+IF(X32&lt;&gt;0,+(Y32/X32)*100,0)</f>
        <v>14.73307208101616</v>
      </c>
      <c r="AA32" s="31">
        <f>SUM(AA28:AA31)</f>
        <v>91366777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>
        <v>5000000</v>
      </c>
      <c r="F35" s="21">
        <v>5000000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105279</v>
      </c>
      <c r="Y35" s="21">
        <v>-105279</v>
      </c>
      <c r="Z35" s="6">
        <v>-100</v>
      </c>
      <c r="AA35" s="28">
        <v>5000000</v>
      </c>
    </row>
    <row r="36" spans="1:27" ht="12.75">
      <c r="A36" s="60" t="s">
        <v>64</v>
      </c>
      <c r="B36" s="10"/>
      <c r="C36" s="61">
        <f aca="true" t="shared" si="6" ref="C36:Y36">SUM(C32:C35)</f>
        <v>84028380</v>
      </c>
      <c r="D36" s="61">
        <f>SUM(D32:D35)</f>
        <v>0</v>
      </c>
      <c r="E36" s="62">
        <f t="shared" si="6"/>
        <v>96366777</v>
      </c>
      <c r="F36" s="63">
        <f t="shared" si="6"/>
        <v>96366777</v>
      </c>
      <c r="G36" s="63">
        <f t="shared" si="6"/>
        <v>5082078</v>
      </c>
      <c r="H36" s="63">
        <f t="shared" si="6"/>
        <v>5970597</v>
      </c>
      <c r="I36" s="63">
        <f t="shared" si="6"/>
        <v>6508617</v>
      </c>
      <c r="J36" s="63">
        <f t="shared" si="6"/>
        <v>17561292</v>
      </c>
      <c r="K36" s="63">
        <f t="shared" si="6"/>
        <v>7480532</v>
      </c>
      <c r="L36" s="63">
        <f t="shared" si="6"/>
        <v>10445901</v>
      </c>
      <c r="M36" s="63">
        <f t="shared" si="6"/>
        <v>8311740</v>
      </c>
      <c r="N36" s="63">
        <f t="shared" si="6"/>
        <v>26238173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43799465</v>
      </c>
      <c r="X36" s="63">
        <f t="shared" si="6"/>
        <v>38280379</v>
      </c>
      <c r="Y36" s="63">
        <f t="shared" si="6"/>
        <v>5519086</v>
      </c>
      <c r="Z36" s="64">
        <f>+IF(X36&lt;&gt;0,+(Y36/X36)*100,0)</f>
        <v>14.417532282007972</v>
      </c>
      <c r="AA36" s="65">
        <f>SUM(AA32:AA35)</f>
        <v>96366777</v>
      </c>
    </row>
    <row r="37" spans="1:27" ht="12.7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97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6414585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678100</v>
      </c>
      <c r="J5" s="18">
        <f t="shared" si="0"/>
        <v>678100</v>
      </c>
      <c r="K5" s="18">
        <f t="shared" si="0"/>
        <v>6083</v>
      </c>
      <c r="L5" s="18">
        <f t="shared" si="0"/>
        <v>-2257</v>
      </c>
      <c r="M5" s="18">
        <f t="shared" si="0"/>
        <v>77017</v>
      </c>
      <c r="N5" s="18">
        <f t="shared" si="0"/>
        <v>80843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758943</v>
      </c>
      <c r="X5" s="18">
        <f t="shared" si="0"/>
        <v>0</v>
      </c>
      <c r="Y5" s="18">
        <f t="shared" si="0"/>
        <v>758943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>
        <v>1256385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313450</v>
      </c>
      <c r="D7" s="22"/>
      <c r="E7" s="23"/>
      <c r="F7" s="24"/>
      <c r="G7" s="24"/>
      <c r="H7" s="24"/>
      <c r="I7" s="24">
        <v>678100</v>
      </c>
      <c r="J7" s="24">
        <v>678100</v>
      </c>
      <c r="K7" s="24">
        <v>6083</v>
      </c>
      <c r="L7" s="24">
        <v>-2257</v>
      </c>
      <c r="M7" s="24"/>
      <c r="N7" s="24">
        <v>3826</v>
      </c>
      <c r="O7" s="24"/>
      <c r="P7" s="24"/>
      <c r="Q7" s="24"/>
      <c r="R7" s="24"/>
      <c r="S7" s="24"/>
      <c r="T7" s="24"/>
      <c r="U7" s="24"/>
      <c r="V7" s="24"/>
      <c r="W7" s="24">
        <v>681926</v>
      </c>
      <c r="X7" s="24"/>
      <c r="Y7" s="24">
        <v>681926</v>
      </c>
      <c r="Z7" s="7"/>
      <c r="AA7" s="29"/>
    </row>
    <row r="8" spans="1:27" ht="12.75">
      <c r="A8" s="5" t="s">
        <v>34</v>
      </c>
      <c r="B8" s="3"/>
      <c r="C8" s="19">
        <v>4844750</v>
      </c>
      <c r="D8" s="19"/>
      <c r="E8" s="20"/>
      <c r="F8" s="21"/>
      <c r="G8" s="21"/>
      <c r="H8" s="21"/>
      <c r="I8" s="21"/>
      <c r="J8" s="21"/>
      <c r="K8" s="21"/>
      <c r="L8" s="21"/>
      <c r="M8" s="21">
        <v>77017</v>
      </c>
      <c r="N8" s="21">
        <v>77017</v>
      </c>
      <c r="O8" s="21"/>
      <c r="P8" s="21"/>
      <c r="Q8" s="21"/>
      <c r="R8" s="21"/>
      <c r="S8" s="21"/>
      <c r="T8" s="21"/>
      <c r="U8" s="21"/>
      <c r="V8" s="21"/>
      <c r="W8" s="21">
        <v>77017</v>
      </c>
      <c r="X8" s="21"/>
      <c r="Y8" s="21">
        <v>77017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9799467</v>
      </c>
      <c r="D9" s="16">
        <f>SUM(D10:D14)</f>
        <v>0</v>
      </c>
      <c r="E9" s="17">
        <f t="shared" si="1"/>
        <v>21524350</v>
      </c>
      <c r="F9" s="18">
        <f t="shared" si="1"/>
        <v>21524350</v>
      </c>
      <c r="G9" s="18">
        <f t="shared" si="1"/>
        <v>0</v>
      </c>
      <c r="H9" s="18">
        <f t="shared" si="1"/>
        <v>659492</v>
      </c>
      <c r="I9" s="18">
        <f t="shared" si="1"/>
        <v>0</v>
      </c>
      <c r="J9" s="18">
        <f t="shared" si="1"/>
        <v>659492</v>
      </c>
      <c r="K9" s="18">
        <f t="shared" si="1"/>
        <v>2219663</v>
      </c>
      <c r="L9" s="18">
        <f t="shared" si="1"/>
        <v>1027900</v>
      </c>
      <c r="M9" s="18">
        <f t="shared" si="1"/>
        <v>0</v>
      </c>
      <c r="N9" s="18">
        <f t="shared" si="1"/>
        <v>3247563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3907055</v>
      </c>
      <c r="X9" s="18">
        <f t="shared" si="1"/>
        <v>0</v>
      </c>
      <c r="Y9" s="18">
        <f t="shared" si="1"/>
        <v>3907055</v>
      </c>
      <c r="Z9" s="4">
        <f>+IF(X9&lt;&gt;0,+(Y9/X9)*100,0)</f>
        <v>0</v>
      </c>
      <c r="AA9" s="30">
        <f>SUM(AA10:AA14)</f>
        <v>21524350</v>
      </c>
    </row>
    <row r="10" spans="1:27" ht="12.75">
      <c r="A10" s="5" t="s">
        <v>36</v>
      </c>
      <c r="B10" s="3"/>
      <c r="C10" s="19">
        <v>786133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>
        <v>8995840</v>
      </c>
      <c r="D11" s="19"/>
      <c r="E11" s="20">
        <v>21524350</v>
      </c>
      <c r="F11" s="21">
        <v>21524350</v>
      </c>
      <c r="G11" s="21"/>
      <c r="H11" s="21">
        <v>659492</v>
      </c>
      <c r="I11" s="21"/>
      <c r="J11" s="21">
        <v>659492</v>
      </c>
      <c r="K11" s="21">
        <v>2219663</v>
      </c>
      <c r="L11" s="21">
        <v>1027900</v>
      </c>
      <c r="M11" s="21"/>
      <c r="N11" s="21">
        <v>3247563</v>
      </c>
      <c r="O11" s="21"/>
      <c r="P11" s="21"/>
      <c r="Q11" s="21"/>
      <c r="R11" s="21"/>
      <c r="S11" s="21"/>
      <c r="T11" s="21"/>
      <c r="U11" s="21"/>
      <c r="V11" s="21"/>
      <c r="W11" s="21">
        <v>3907055</v>
      </c>
      <c r="X11" s="21"/>
      <c r="Y11" s="21">
        <v>3907055</v>
      </c>
      <c r="Z11" s="6"/>
      <c r="AA11" s="28">
        <v>21524350</v>
      </c>
    </row>
    <row r="12" spans="1:27" ht="12.75">
      <c r="A12" s="5" t="s">
        <v>38</v>
      </c>
      <c r="B12" s="3"/>
      <c r="C12" s="19">
        <v>9500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>
        <v>7994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47810537</v>
      </c>
      <c r="D15" s="16">
        <f>SUM(D16:D18)</f>
        <v>0</v>
      </c>
      <c r="E15" s="17">
        <f t="shared" si="2"/>
        <v>33000000</v>
      </c>
      <c r="F15" s="18">
        <f t="shared" si="2"/>
        <v>33000000</v>
      </c>
      <c r="G15" s="18">
        <f t="shared" si="2"/>
        <v>0</v>
      </c>
      <c r="H15" s="18">
        <f t="shared" si="2"/>
        <v>1043331</v>
      </c>
      <c r="I15" s="18">
        <f t="shared" si="2"/>
        <v>0</v>
      </c>
      <c r="J15" s="18">
        <f t="shared" si="2"/>
        <v>1043331</v>
      </c>
      <c r="K15" s="18">
        <f t="shared" si="2"/>
        <v>299315</v>
      </c>
      <c r="L15" s="18">
        <f t="shared" si="2"/>
        <v>1578493</v>
      </c>
      <c r="M15" s="18">
        <f t="shared" si="2"/>
        <v>98232</v>
      </c>
      <c r="N15" s="18">
        <f t="shared" si="2"/>
        <v>1976040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3019371</v>
      </c>
      <c r="X15" s="18">
        <f t="shared" si="2"/>
        <v>16500000</v>
      </c>
      <c r="Y15" s="18">
        <f t="shared" si="2"/>
        <v>-13480629</v>
      </c>
      <c r="Z15" s="4">
        <f>+IF(X15&lt;&gt;0,+(Y15/X15)*100,0)</f>
        <v>-81.70078181818182</v>
      </c>
      <c r="AA15" s="30">
        <f>SUM(AA16:AA18)</f>
        <v>33000000</v>
      </c>
    </row>
    <row r="16" spans="1:27" ht="12.75">
      <c r="A16" s="5" t="s">
        <v>42</v>
      </c>
      <c r="B16" s="3"/>
      <c r="C16" s="19">
        <v>146589</v>
      </c>
      <c r="D16" s="19"/>
      <c r="E16" s="20">
        <v>7000000</v>
      </c>
      <c r="F16" s="21">
        <v>7000000</v>
      </c>
      <c r="G16" s="21"/>
      <c r="H16" s="21"/>
      <c r="I16" s="21"/>
      <c r="J16" s="21"/>
      <c r="K16" s="21"/>
      <c r="L16" s="21">
        <v>6083</v>
      </c>
      <c r="M16" s="21"/>
      <c r="N16" s="21">
        <v>6083</v>
      </c>
      <c r="O16" s="21"/>
      <c r="P16" s="21"/>
      <c r="Q16" s="21"/>
      <c r="R16" s="21"/>
      <c r="S16" s="21"/>
      <c r="T16" s="21"/>
      <c r="U16" s="21"/>
      <c r="V16" s="21"/>
      <c r="W16" s="21">
        <v>6083</v>
      </c>
      <c r="X16" s="21">
        <v>3499998</v>
      </c>
      <c r="Y16" s="21">
        <v>-3493915</v>
      </c>
      <c r="Z16" s="6">
        <v>-99.83</v>
      </c>
      <c r="AA16" s="28">
        <v>7000000</v>
      </c>
    </row>
    <row r="17" spans="1:27" ht="12.75">
      <c r="A17" s="5" t="s">
        <v>43</v>
      </c>
      <c r="B17" s="3"/>
      <c r="C17" s="19">
        <v>47663948</v>
      </c>
      <c r="D17" s="19"/>
      <c r="E17" s="20">
        <v>26000000</v>
      </c>
      <c r="F17" s="21">
        <v>26000000</v>
      </c>
      <c r="G17" s="21"/>
      <c r="H17" s="21">
        <v>1043331</v>
      </c>
      <c r="I17" s="21"/>
      <c r="J17" s="21">
        <v>1043331</v>
      </c>
      <c r="K17" s="21">
        <v>299315</v>
      </c>
      <c r="L17" s="21">
        <v>1572410</v>
      </c>
      <c r="M17" s="21">
        <v>98232</v>
      </c>
      <c r="N17" s="21">
        <v>1969957</v>
      </c>
      <c r="O17" s="21"/>
      <c r="P17" s="21"/>
      <c r="Q17" s="21"/>
      <c r="R17" s="21"/>
      <c r="S17" s="21"/>
      <c r="T17" s="21"/>
      <c r="U17" s="21"/>
      <c r="V17" s="21"/>
      <c r="W17" s="21">
        <v>3013288</v>
      </c>
      <c r="X17" s="21">
        <v>13000002</v>
      </c>
      <c r="Y17" s="21">
        <v>-9986714</v>
      </c>
      <c r="Z17" s="6">
        <v>-76.82</v>
      </c>
      <c r="AA17" s="28">
        <v>26000000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552534362</v>
      </c>
      <c r="D19" s="16">
        <f>SUM(D20:D23)</f>
        <v>0</v>
      </c>
      <c r="E19" s="17">
        <f t="shared" si="3"/>
        <v>222891650</v>
      </c>
      <c r="F19" s="18">
        <f t="shared" si="3"/>
        <v>222891650</v>
      </c>
      <c r="G19" s="18">
        <f t="shared" si="3"/>
        <v>0</v>
      </c>
      <c r="H19" s="18">
        <f t="shared" si="3"/>
        <v>15318394</v>
      </c>
      <c r="I19" s="18">
        <f t="shared" si="3"/>
        <v>15284392</v>
      </c>
      <c r="J19" s="18">
        <f t="shared" si="3"/>
        <v>30602786</v>
      </c>
      <c r="K19" s="18">
        <f t="shared" si="3"/>
        <v>28912621</v>
      </c>
      <c r="L19" s="18">
        <f t="shared" si="3"/>
        <v>27508474</v>
      </c>
      <c r="M19" s="18">
        <f t="shared" si="3"/>
        <v>27585749</v>
      </c>
      <c r="N19" s="18">
        <f t="shared" si="3"/>
        <v>84006844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114609630</v>
      </c>
      <c r="X19" s="18">
        <f t="shared" si="3"/>
        <v>109374414</v>
      </c>
      <c r="Y19" s="18">
        <f t="shared" si="3"/>
        <v>5235216</v>
      </c>
      <c r="Z19" s="4">
        <f>+IF(X19&lt;&gt;0,+(Y19/X19)*100,0)</f>
        <v>4.786508844746816</v>
      </c>
      <c r="AA19" s="30">
        <f>SUM(AA20:AA23)</f>
        <v>222891650</v>
      </c>
    </row>
    <row r="20" spans="1:27" ht="12.75">
      <c r="A20" s="5" t="s">
        <v>46</v>
      </c>
      <c r="B20" s="3"/>
      <c r="C20" s="19">
        <v>2344359</v>
      </c>
      <c r="D20" s="19"/>
      <c r="E20" s="20">
        <v>17533000</v>
      </c>
      <c r="F20" s="21">
        <v>17533000</v>
      </c>
      <c r="G20" s="21"/>
      <c r="H20" s="21"/>
      <c r="I20" s="21">
        <v>521998</v>
      </c>
      <c r="J20" s="21">
        <v>521998</v>
      </c>
      <c r="K20" s="21">
        <v>534543</v>
      </c>
      <c r="L20" s="21"/>
      <c r="M20" s="21">
        <v>402759</v>
      </c>
      <c r="N20" s="21">
        <v>937302</v>
      </c>
      <c r="O20" s="21"/>
      <c r="P20" s="21"/>
      <c r="Q20" s="21"/>
      <c r="R20" s="21"/>
      <c r="S20" s="21"/>
      <c r="T20" s="21"/>
      <c r="U20" s="21"/>
      <c r="V20" s="21"/>
      <c r="W20" s="21">
        <v>1459300</v>
      </c>
      <c r="X20" s="21">
        <v>8766498</v>
      </c>
      <c r="Y20" s="21">
        <v>-7307198</v>
      </c>
      <c r="Z20" s="6">
        <v>-83.35</v>
      </c>
      <c r="AA20" s="28">
        <v>17533000</v>
      </c>
    </row>
    <row r="21" spans="1:27" ht="12.75">
      <c r="A21" s="5" t="s">
        <v>47</v>
      </c>
      <c r="B21" s="3"/>
      <c r="C21" s="19">
        <v>543609491</v>
      </c>
      <c r="D21" s="19"/>
      <c r="E21" s="20">
        <v>190152219</v>
      </c>
      <c r="F21" s="21">
        <v>190152219</v>
      </c>
      <c r="G21" s="21"/>
      <c r="H21" s="21">
        <v>15318394</v>
      </c>
      <c r="I21" s="21">
        <v>14762394</v>
      </c>
      <c r="J21" s="21">
        <v>30080788</v>
      </c>
      <c r="K21" s="21">
        <v>27759788</v>
      </c>
      <c r="L21" s="21">
        <v>27508474</v>
      </c>
      <c r="M21" s="21">
        <v>26239867</v>
      </c>
      <c r="N21" s="21">
        <v>81508129</v>
      </c>
      <c r="O21" s="21"/>
      <c r="P21" s="21"/>
      <c r="Q21" s="21"/>
      <c r="R21" s="21"/>
      <c r="S21" s="21"/>
      <c r="T21" s="21"/>
      <c r="U21" s="21"/>
      <c r="V21" s="21"/>
      <c r="W21" s="21">
        <v>111588917</v>
      </c>
      <c r="X21" s="21">
        <v>93004698</v>
      </c>
      <c r="Y21" s="21">
        <v>18584219</v>
      </c>
      <c r="Z21" s="6">
        <v>19.98</v>
      </c>
      <c r="AA21" s="28">
        <v>190152219</v>
      </c>
    </row>
    <row r="22" spans="1:27" ht="12.75">
      <c r="A22" s="5" t="s">
        <v>48</v>
      </c>
      <c r="B22" s="3"/>
      <c r="C22" s="22"/>
      <c r="D22" s="22"/>
      <c r="E22" s="23">
        <v>15206431</v>
      </c>
      <c r="F22" s="24">
        <v>15206431</v>
      </c>
      <c r="G22" s="24"/>
      <c r="H22" s="24"/>
      <c r="I22" s="24"/>
      <c r="J22" s="24"/>
      <c r="K22" s="24">
        <v>618290</v>
      </c>
      <c r="L22" s="24"/>
      <c r="M22" s="24">
        <v>943123</v>
      </c>
      <c r="N22" s="24">
        <v>1561413</v>
      </c>
      <c r="O22" s="24"/>
      <c r="P22" s="24"/>
      <c r="Q22" s="24"/>
      <c r="R22" s="24"/>
      <c r="S22" s="24"/>
      <c r="T22" s="24"/>
      <c r="U22" s="24"/>
      <c r="V22" s="24"/>
      <c r="W22" s="24">
        <v>1561413</v>
      </c>
      <c r="X22" s="24">
        <v>7603218</v>
      </c>
      <c r="Y22" s="24">
        <v>-6041805</v>
      </c>
      <c r="Z22" s="7">
        <v>-79.46</v>
      </c>
      <c r="AA22" s="29">
        <v>15206431</v>
      </c>
    </row>
    <row r="23" spans="1:27" ht="12.75">
      <c r="A23" s="5" t="s">
        <v>49</v>
      </c>
      <c r="B23" s="3"/>
      <c r="C23" s="19">
        <v>6580512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616558951</v>
      </c>
      <c r="D25" s="50">
        <f>+D5+D9+D15+D19+D24</f>
        <v>0</v>
      </c>
      <c r="E25" s="51">
        <f t="shared" si="4"/>
        <v>277416000</v>
      </c>
      <c r="F25" s="52">
        <f t="shared" si="4"/>
        <v>277416000</v>
      </c>
      <c r="G25" s="52">
        <f t="shared" si="4"/>
        <v>0</v>
      </c>
      <c r="H25" s="52">
        <f t="shared" si="4"/>
        <v>17021217</v>
      </c>
      <c r="I25" s="52">
        <f t="shared" si="4"/>
        <v>15962492</v>
      </c>
      <c r="J25" s="52">
        <f t="shared" si="4"/>
        <v>32983709</v>
      </c>
      <c r="K25" s="52">
        <f t="shared" si="4"/>
        <v>31437682</v>
      </c>
      <c r="L25" s="52">
        <f t="shared" si="4"/>
        <v>30112610</v>
      </c>
      <c r="M25" s="52">
        <f t="shared" si="4"/>
        <v>27760998</v>
      </c>
      <c r="N25" s="52">
        <f t="shared" si="4"/>
        <v>89311290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122294999</v>
      </c>
      <c r="X25" s="52">
        <f t="shared" si="4"/>
        <v>125874414</v>
      </c>
      <c r="Y25" s="52">
        <f t="shared" si="4"/>
        <v>-3579415</v>
      </c>
      <c r="Z25" s="53">
        <f>+IF(X25&lt;&gt;0,+(Y25/X25)*100,0)</f>
        <v>-2.84363985201949</v>
      </c>
      <c r="AA25" s="54">
        <f>+AA5+AA9+AA15+AA19+AA24</f>
        <v>277416000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593249455</v>
      </c>
      <c r="D28" s="19"/>
      <c r="E28" s="20">
        <v>270416000</v>
      </c>
      <c r="F28" s="21">
        <v>270416000</v>
      </c>
      <c r="G28" s="21"/>
      <c r="H28" s="21">
        <v>17021217</v>
      </c>
      <c r="I28" s="21">
        <v>15284392</v>
      </c>
      <c r="J28" s="21">
        <v>32305609</v>
      </c>
      <c r="K28" s="21">
        <v>31431599</v>
      </c>
      <c r="L28" s="21">
        <v>29080884</v>
      </c>
      <c r="M28" s="21">
        <v>27358239</v>
      </c>
      <c r="N28" s="21">
        <v>87870722</v>
      </c>
      <c r="O28" s="21"/>
      <c r="P28" s="21"/>
      <c r="Q28" s="21"/>
      <c r="R28" s="21"/>
      <c r="S28" s="21"/>
      <c r="T28" s="21"/>
      <c r="U28" s="21"/>
      <c r="V28" s="21"/>
      <c r="W28" s="21">
        <v>120176331</v>
      </c>
      <c r="X28" s="21">
        <v>122374416</v>
      </c>
      <c r="Y28" s="21">
        <v>-2198085</v>
      </c>
      <c r="Z28" s="6">
        <v>-1.8</v>
      </c>
      <c r="AA28" s="19">
        <v>270416000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593249455</v>
      </c>
      <c r="D32" s="25">
        <f>SUM(D28:D31)</f>
        <v>0</v>
      </c>
      <c r="E32" s="26">
        <f t="shared" si="5"/>
        <v>270416000</v>
      </c>
      <c r="F32" s="27">
        <f t="shared" si="5"/>
        <v>270416000</v>
      </c>
      <c r="G32" s="27">
        <f t="shared" si="5"/>
        <v>0</v>
      </c>
      <c r="H32" s="27">
        <f t="shared" si="5"/>
        <v>17021217</v>
      </c>
      <c r="I32" s="27">
        <f t="shared" si="5"/>
        <v>15284392</v>
      </c>
      <c r="J32" s="27">
        <f t="shared" si="5"/>
        <v>32305609</v>
      </c>
      <c r="K32" s="27">
        <f t="shared" si="5"/>
        <v>31431599</v>
      </c>
      <c r="L32" s="27">
        <f t="shared" si="5"/>
        <v>29080884</v>
      </c>
      <c r="M32" s="27">
        <f t="shared" si="5"/>
        <v>27358239</v>
      </c>
      <c r="N32" s="27">
        <f t="shared" si="5"/>
        <v>87870722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120176331</v>
      </c>
      <c r="X32" s="27">
        <f t="shared" si="5"/>
        <v>122374416</v>
      </c>
      <c r="Y32" s="27">
        <f t="shared" si="5"/>
        <v>-2198085</v>
      </c>
      <c r="Z32" s="13">
        <f>+IF(X32&lt;&gt;0,+(Y32/X32)*100,0)</f>
        <v>-1.7961965187233253</v>
      </c>
      <c r="AA32" s="31">
        <f>SUM(AA28:AA31)</f>
        <v>270416000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23309496</v>
      </c>
      <c r="D35" s="19"/>
      <c r="E35" s="20">
        <v>7000000</v>
      </c>
      <c r="F35" s="21">
        <v>7000000</v>
      </c>
      <c r="G35" s="21"/>
      <c r="H35" s="21"/>
      <c r="I35" s="21">
        <v>678100</v>
      </c>
      <c r="J35" s="21">
        <v>678100</v>
      </c>
      <c r="K35" s="21">
        <v>6083</v>
      </c>
      <c r="L35" s="21">
        <v>1031726</v>
      </c>
      <c r="M35" s="21">
        <v>402759</v>
      </c>
      <c r="N35" s="21">
        <v>1440568</v>
      </c>
      <c r="O35" s="21"/>
      <c r="P35" s="21"/>
      <c r="Q35" s="21"/>
      <c r="R35" s="21"/>
      <c r="S35" s="21"/>
      <c r="T35" s="21"/>
      <c r="U35" s="21"/>
      <c r="V35" s="21"/>
      <c r="W35" s="21">
        <v>2118668</v>
      </c>
      <c r="X35" s="21">
        <v>3499998</v>
      </c>
      <c r="Y35" s="21">
        <v>-1381330</v>
      </c>
      <c r="Z35" s="6">
        <v>-39.47</v>
      </c>
      <c r="AA35" s="28">
        <v>7000000</v>
      </c>
    </row>
    <row r="36" spans="1:27" ht="12.75">
      <c r="A36" s="60" t="s">
        <v>64</v>
      </c>
      <c r="B36" s="10"/>
      <c r="C36" s="61">
        <f aca="true" t="shared" si="6" ref="C36:Y36">SUM(C32:C35)</f>
        <v>616558951</v>
      </c>
      <c r="D36" s="61">
        <f>SUM(D32:D35)</f>
        <v>0</v>
      </c>
      <c r="E36" s="62">
        <f t="shared" si="6"/>
        <v>277416000</v>
      </c>
      <c r="F36" s="63">
        <f t="shared" si="6"/>
        <v>277416000</v>
      </c>
      <c r="G36" s="63">
        <f t="shared" si="6"/>
        <v>0</v>
      </c>
      <c r="H36" s="63">
        <f t="shared" si="6"/>
        <v>17021217</v>
      </c>
      <c r="I36" s="63">
        <f t="shared" si="6"/>
        <v>15962492</v>
      </c>
      <c r="J36" s="63">
        <f t="shared" si="6"/>
        <v>32983709</v>
      </c>
      <c r="K36" s="63">
        <f t="shared" si="6"/>
        <v>31437682</v>
      </c>
      <c r="L36" s="63">
        <f t="shared" si="6"/>
        <v>30112610</v>
      </c>
      <c r="M36" s="63">
        <f t="shared" si="6"/>
        <v>27760998</v>
      </c>
      <c r="N36" s="63">
        <f t="shared" si="6"/>
        <v>89311290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122294999</v>
      </c>
      <c r="X36" s="63">
        <f t="shared" si="6"/>
        <v>125874414</v>
      </c>
      <c r="Y36" s="63">
        <f t="shared" si="6"/>
        <v>-3579415</v>
      </c>
      <c r="Z36" s="64">
        <f>+IF(X36&lt;&gt;0,+(Y36/X36)*100,0)</f>
        <v>-2.84363985201949</v>
      </c>
      <c r="AA36" s="65">
        <f>SUM(AA32:AA35)</f>
        <v>277416000</v>
      </c>
    </row>
    <row r="37" spans="1:27" ht="12.7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97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3797060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>
        <v>3797060</v>
      </c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2696049</v>
      </c>
      <c r="D15" s="16">
        <f>SUM(D16:D18)</f>
        <v>0</v>
      </c>
      <c r="E15" s="17">
        <f t="shared" si="2"/>
        <v>11623326</v>
      </c>
      <c r="F15" s="18">
        <f t="shared" si="2"/>
        <v>11623326</v>
      </c>
      <c r="G15" s="18">
        <f t="shared" si="2"/>
        <v>0</v>
      </c>
      <c r="H15" s="18">
        <f t="shared" si="2"/>
        <v>0</v>
      </c>
      <c r="I15" s="18">
        <f t="shared" si="2"/>
        <v>903109</v>
      </c>
      <c r="J15" s="18">
        <f t="shared" si="2"/>
        <v>903109</v>
      </c>
      <c r="K15" s="18">
        <f t="shared" si="2"/>
        <v>2016051</v>
      </c>
      <c r="L15" s="18">
        <f t="shared" si="2"/>
        <v>0</v>
      </c>
      <c r="M15" s="18">
        <f t="shared" si="2"/>
        <v>0</v>
      </c>
      <c r="N15" s="18">
        <f t="shared" si="2"/>
        <v>2016051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2919160</v>
      </c>
      <c r="X15" s="18">
        <f t="shared" si="2"/>
        <v>2164640</v>
      </c>
      <c r="Y15" s="18">
        <f t="shared" si="2"/>
        <v>754520</v>
      </c>
      <c r="Z15" s="4">
        <f>+IF(X15&lt;&gt;0,+(Y15/X15)*100,0)</f>
        <v>34.85660433143617</v>
      </c>
      <c r="AA15" s="30">
        <f>SUM(AA16:AA18)</f>
        <v>11623326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2696049</v>
      </c>
      <c r="D17" s="19"/>
      <c r="E17" s="20">
        <v>11623326</v>
      </c>
      <c r="F17" s="21">
        <v>11623326</v>
      </c>
      <c r="G17" s="21"/>
      <c r="H17" s="21"/>
      <c r="I17" s="21">
        <v>903109</v>
      </c>
      <c r="J17" s="21">
        <v>903109</v>
      </c>
      <c r="K17" s="21">
        <v>2016051</v>
      </c>
      <c r="L17" s="21"/>
      <c r="M17" s="21"/>
      <c r="N17" s="21">
        <v>2016051</v>
      </c>
      <c r="O17" s="21"/>
      <c r="P17" s="21"/>
      <c r="Q17" s="21"/>
      <c r="R17" s="21"/>
      <c r="S17" s="21"/>
      <c r="T17" s="21"/>
      <c r="U17" s="21"/>
      <c r="V17" s="21"/>
      <c r="W17" s="21">
        <v>2919160</v>
      </c>
      <c r="X17" s="21">
        <v>2164640</v>
      </c>
      <c r="Y17" s="21">
        <v>754520</v>
      </c>
      <c r="Z17" s="6">
        <v>34.86</v>
      </c>
      <c r="AA17" s="28">
        <v>11623326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46568317</v>
      </c>
      <c r="D19" s="16">
        <f>SUM(D20:D23)</f>
        <v>0</v>
      </c>
      <c r="E19" s="17">
        <f t="shared" si="3"/>
        <v>148889614</v>
      </c>
      <c r="F19" s="18">
        <f t="shared" si="3"/>
        <v>148889614</v>
      </c>
      <c r="G19" s="18">
        <f t="shared" si="3"/>
        <v>0</v>
      </c>
      <c r="H19" s="18">
        <f t="shared" si="3"/>
        <v>1672282</v>
      </c>
      <c r="I19" s="18">
        <f t="shared" si="3"/>
        <v>1721396</v>
      </c>
      <c r="J19" s="18">
        <f t="shared" si="3"/>
        <v>3393678</v>
      </c>
      <c r="K19" s="18">
        <f t="shared" si="3"/>
        <v>1626348</v>
      </c>
      <c r="L19" s="18">
        <f t="shared" si="3"/>
        <v>1926585</v>
      </c>
      <c r="M19" s="18">
        <f t="shared" si="3"/>
        <v>3257368</v>
      </c>
      <c r="N19" s="18">
        <f t="shared" si="3"/>
        <v>6810301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10203979</v>
      </c>
      <c r="X19" s="18">
        <f t="shared" si="3"/>
        <v>62775083</v>
      </c>
      <c r="Y19" s="18">
        <f t="shared" si="3"/>
        <v>-52571104</v>
      </c>
      <c r="Z19" s="4">
        <f>+IF(X19&lt;&gt;0,+(Y19/X19)*100,0)</f>
        <v>-83.74517641020084</v>
      </c>
      <c r="AA19" s="30">
        <f>SUM(AA20:AA23)</f>
        <v>148889614</v>
      </c>
    </row>
    <row r="20" spans="1:27" ht="12.75">
      <c r="A20" s="5" t="s">
        <v>46</v>
      </c>
      <c r="B20" s="3"/>
      <c r="C20" s="19">
        <v>5401937</v>
      </c>
      <c r="D20" s="19"/>
      <c r="E20" s="20">
        <v>10000000</v>
      </c>
      <c r="F20" s="21">
        <v>10000000</v>
      </c>
      <c r="G20" s="21"/>
      <c r="H20" s="21"/>
      <c r="I20" s="21"/>
      <c r="J20" s="21"/>
      <c r="K20" s="21">
        <v>1304348</v>
      </c>
      <c r="L20" s="21"/>
      <c r="M20" s="21"/>
      <c r="N20" s="21">
        <v>1304348</v>
      </c>
      <c r="O20" s="21"/>
      <c r="P20" s="21"/>
      <c r="Q20" s="21"/>
      <c r="R20" s="21"/>
      <c r="S20" s="21"/>
      <c r="T20" s="21"/>
      <c r="U20" s="21"/>
      <c r="V20" s="21"/>
      <c r="W20" s="21">
        <v>1304348</v>
      </c>
      <c r="X20" s="21">
        <v>4150000</v>
      </c>
      <c r="Y20" s="21">
        <v>-2845652</v>
      </c>
      <c r="Z20" s="6">
        <v>-68.57</v>
      </c>
      <c r="AA20" s="28">
        <v>10000000</v>
      </c>
    </row>
    <row r="21" spans="1:27" ht="12.75">
      <c r="A21" s="5" t="s">
        <v>47</v>
      </c>
      <c r="B21" s="3"/>
      <c r="C21" s="19">
        <v>12512874</v>
      </c>
      <c r="D21" s="19"/>
      <c r="E21" s="20">
        <v>74129258</v>
      </c>
      <c r="F21" s="21">
        <v>74129258</v>
      </c>
      <c r="G21" s="21"/>
      <c r="H21" s="21"/>
      <c r="I21" s="21"/>
      <c r="J21" s="21"/>
      <c r="K21" s="21">
        <v>322000</v>
      </c>
      <c r="L21" s="21"/>
      <c r="M21" s="21"/>
      <c r="N21" s="21">
        <v>322000</v>
      </c>
      <c r="O21" s="21"/>
      <c r="P21" s="21"/>
      <c r="Q21" s="21"/>
      <c r="R21" s="21"/>
      <c r="S21" s="21"/>
      <c r="T21" s="21"/>
      <c r="U21" s="21"/>
      <c r="V21" s="21"/>
      <c r="W21" s="21">
        <v>322000</v>
      </c>
      <c r="X21" s="21">
        <v>41334938</v>
      </c>
      <c r="Y21" s="21">
        <v>-41012938</v>
      </c>
      <c r="Z21" s="6">
        <v>-99.22</v>
      </c>
      <c r="AA21" s="28">
        <v>74129258</v>
      </c>
    </row>
    <row r="22" spans="1:27" ht="12.75">
      <c r="A22" s="5" t="s">
        <v>48</v>
      </c>
      <c r="B22" s="3"/>
      <c r="C22" s="22">
        <v>24378244</v>
      </c>
      <c r="D22" s="22"/>
      <c r="E22" s="23">
        <v>57111982</v>
      </c>
      <c r="F22" s="24">
        <v>57111982</v>
      </c>
      <c r="G22" s="24"/>
      <c r="H22" s="24">
        <v>1672282</v>
      </c>
      <c r="I22" s="24"/>
      <c r="J22" s="24">
        <v>1672282</v>
      </c>
      <c r="K22" s="24"/>
      <c r="L22" s="24"/>
      <c r="M22" s="24">
        <v>2023672</v>
      </c>
      <c r="N22" s="24">
        <v>2023672</v>
      </c>
      <c r="O22" s="24"/>
      <c r="P22" s="24"/>
      <c r="Q22" s="24"/>
      <c r="R22" s="24"/>
      <c r="S22" s="24"/>
      <c r="T22" s="24"/>
      <c r="U22" s="24"/>
      <c r="V22" s="24"/>
      <c r="W22" s="24">
        <v>3695954</v>
      </c>
      <c r="X22" s="24">
        <v>14177645</v>
      </c>
      <c r="Y22" s="24">
        <v>-10481691</v>
      </c>
      <c r="Z22" s="7">
        <v>-73.93</v>
      </c>
      <c r="AA22" s="29">
        <v>57111982</v>
      </c>
    </row>
    <row r="23" spans="1:27" ht="12.75">
      <c r="A23" s="5" t="s">
        <v>49</v>
      </c>
      <c r="B23" s="3"/>
      <c r="C23" s="19">
        <v>4275262</v>
      </c>
      <c r="D23" s="19"/>
      <c r="E23" s="20">
        <v>7648374</v>
      </c>
      <c r="F23" s="21">
        <v>7648374</v>
      </c>
      <c r="G23" s="21"/>
      <c r="H23" s="21"/>
      <c r="I23" s="21">
        <v>1721396</v>
      </c>
      <c r="J23" s="21">
        <v>1721396</v>
      </c>
      <c r="K23" s="21"/>
      <c r="L23" s="21">
        <v>1926585</v>
      </c>
      <c r="M23" s="21">
        <v>1233696</v>
      </c>
      <c r="N23" s="21">
        <v>3160281</v>
      </c>
      <c r="O23" s="21"/>
      <c r="P23" s="21"/>
      <c r="Q23" s="21"/>
      <c r="R23" s="21"/>
      <c r="S23" s="21"/>
      <c r="T23" s="21"/>
      <c r="U23" s="21"/>
      <c r="V23" s="21"/>
      <c r="W23" s="21">
        <v>4881677</v>
      </c>
      <c r="X23" s="21">
        <v>3112500</v>
      </c>
      <c r="Y23" s="21">
        <v>1769177</v>
      </c>
      <c r="Z23" s="6">
        <v>56.84</v>
      </c>
      <c r="AA23" s="28">
        <v>7648374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53061426</v>
      </c>
      <c r="D25" s="50">
        <f>+D5+D9+D15+D19+D24</f>
        <v>0</v>
      </c>
      <c r="E25" s="51">
        <f t="shared" si="4"/>
        <v>160512940</v>
      </c>
      <c r="F25" s="52">
        <f t="shared" si="4"/>
        <v>160512940</v>
      </c>
      <c r="G25" s="52">
        <f t="shared" si="4"/>
        <v>0</v>
      </c>
      <c r="H25" s="52">
        <f t="shared" si="4"/>
        <v>1672282</v>
      </c>
      <c r="I25" s="52">
        <f t="shared" si="4"/>
        <v>2624505</v>
      </c>
      <c r="J25" s="52">
        <f t="shared" si="4"/>
        <v>4296787</v>
      </c>
      <c r="K25" s="52">
        <f t="shared" si="4"/>
        <v>3642399</v>
      </c>
      <c r="L25" s="52">
        <f t="shared" si="4"/>
        <v>1926585</v>
      </c>
      <c r="M25" s="52">
        <f t="shared" si="4"/>
        <v>3257368</v>
      </c>
      <c r="N25" s="52">
        <f t="shared" si="4"/>
        <v>8826352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13123139</v>
      </c>
      <c r="X25" s="52">
        <f t="shared" si="4"/>
        <v>64939723</v>
      </c>
      <c r="Y25" s="52">
        <f t="shared" si="4"/>
        <v>-51816584</v>
      </c>
      <c r="Z25" s="53">
        <f>+IF(X25&lt;&gt;0,+(Y25/X25)*100,0)</f>
        <v>-79.7918155579444</v>
      </c>
      <c r="AA25" s="54">
        <f>+AA5+AA9+AA15+AA19+AA24</f>
        <v>160512940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53061426</v>
      </c>
      <c r="D28" s="19"/>
      <c r="E28" s="20">
        <v>95934700</v>
      </c>
      <c r="F28" s="21">
        <v>95934700</v>
      </c>
      <c r="G28" s="21"/>
      <c r="H28" s="21">
        <v>1672282</v>
      </c>
      <c r="I28" s="21">
        <v>2624505</v>
      </c>
      <c r="J28" s="21">
        <v>4296787</v>
      </c>
      <c r="K28" s="21">
        <v>3642399</v>
      </c>
      <c r="L28" s="21">
        <v>1926585</v>
      </c>
      <c r="M28" s="21">
        <v>3257368</v>
      </c>
      <c r="N28" s="21">
        <v>8826352</v>
      </c>
      <c r="O28" s="21"/>
      <c r="P28" s="21"/>
      <c r="Q28" s="21"/>
      <c r="R28" s="21"/>
      <c r="S28" s="21"/>
      <c r="T28" s="21"/>
      <c r="U28" s="21"/>
      <c r="V28" s="21"/>
      <c r="W28" s="21">
        <v>13123139</v>
      </c>
      <c r="X28" s="21">
        <v>38812901</v>
      </c>
      <c r="Y28" s="21">
        <v>-25689762</v>
      </c>
      <c r="Z28" s="6">
        <v>-66.19</v>
      </c>
      <c r="AA28" s="19">
        <v>95934700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53061426</v>
      </c>
      <c r="D32" s="25">
        <f>SUM(D28:D31)</f>
        <v>0</v>
      </c>
      <c r="E32" s="26">
        <f t="shared" si="5"/>
        <v>95934700</v>
      </c>
      <c r="F32" s="27">
        <f t="shared" si="5"/>
        <v>95934700</v>
      </c>
      <c r="G32" s="27">
        <f t="shared" si="5"/>
        <v>0</v>
      </c>
      <c r="H32" s="27">
        <f t="shared" si="5"/>
        <v>1672282</v>
      </c>
      <c r="I32" s="27">
        <f t="shared" si="5"/>
        <v>2624505</v>
      </c>
      <c r="J32" s="27">
        <f t="shared" si="5"/>
        <v>4296787</v>
      </c>
      <c r="K32" s="27">
        <f t="shared" si="5"/>
        <v>3642399</v>
      </c>
      <c r="L32" s="27">
        <f t="shared" si="5"/>
        <v>1926585</v>
      </c>
      <c r="M32" s="27">
        <f t="shared" si="5"/>
        <v>3257368</v>
      </c>
      <c r="N32" s="27">
        <f t="shared" si="5"/>
        <v>8826352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13123139</v>
      </c>
      <c r="X32" s="27">
        <f t="shared" si="5"/>
        <v>38812901</v>
      </c>
      <c r="Y32" s="27">
        <f t="shared" si="5"/>
        <v>-25689762</v>
      </c>
      <c r="Z32" s="13">
        <f>+IF(X32&lt;&gt;0,+(Y32/X32)*100,0)</f>
        <v>-66.18871905503792</v>
      </c>
      <c r="AA32" s="31">
        <f>SUM(AA28:AA31)</f>
        <v>95934700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>
        <v>64578240</v>
      </c>
      <c r="F35" s="21">
        <v>64578240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26126823</v>
      </c>
      <c r="Y35" s="21">
        <v>-26126823</v>
      </c>
      <c r="Z35" s="6">
        <v>-100</v>
      </c>
      <c r="AA35" s="28">
        <v>64578240</v>
      </c>
    </row>
    <row r="36" spans="1:27" ht="12.75">
      <c r="A36" s="60" t="s">
        <v>64</v>
      </c>
      <c r="B36" s="10"/>
      <c r="C36" s="61">
        <f aca="true" t="shared" si="6" ref="C36:Y36">SUM(C32:C35)</f>
        <v>53061426</v>
      </c>
      <c r="D36" s="61">
        <f>SUM(D32:D35)</f>
        <v>0</v>
      </c>
      <c r="E36" s="62">
        <f t="shared" si="6"/>
        <v>160512940</v>
      </c>
      <c r="F36" s="63">
        <f t="shared" si="6"/>
        <v>160512940</v>
      </c>
      <c r="G36" s="63">
        <f t="shared" si="6"/>
        <v>0</v>
      </c>
      <c r="H36" s="63">
        <f t="shared" si="6"/>
        <v>1672282</v>
      </c>
      <c r="I36" s="63">
        <f t="shared" si="6"/>
        <v>2624505</v>
      </c>
      <c r="J36" s="63">
        <f t="shared" si="6"/>
        <v>4296787</v>
      </c>
      <c r="K36" s="63">
        <f t="shared" si="6"/>
        <v>3642399</v>
      </c>
      <c r="L36" s="63">
        <f t="shared" si="6"/>
        <v>1926585</v>
      </c>
      <c r="M36" s="63">
        <f t="shared" si="6"/>
        <v>3257368</v>
      </c>
      <c r="N36" s="63">
        <f t="shared" si="6"/>
        <v>8826352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13123139</v>
      </c>
      <c r="X36" s="63">
        <f t="shared" si="6"/>
        <v>64939724</v>
      </c>
      <c r="Y36" s="63">
        <f t="shared" si="6"/>
        <v>-51816585</v>
      </c>
      <c r="Z36" s="64">
        <f>+IF(X36&lt;&gt;0,+(Y36/X36)*100,0)</f>
        <v>-79.79181586912811</v>
      </c>
      <c r="AA36" s="65">
        <f>SUM(AA32:AA35)</f>
        <v>160512940</v>
      </c>
    </row>
    <row r="37" spans="1:27" ht="12.7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97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1515228</v>
      </c>
      <c r="D5" s="16">
        <f>SUM(D6:D8)</f>
        <v>0</v>
      </c>
      <c r="E5" s="17">
        <f t="shared" si="0"/>
        <v>666000</v>
      </c>
      <c r="F5" s="18">
        <f t="shared" si="0"/>
        <v>666000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666000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666000</v>
      </c>
      <c r="F7" s="24">
        <v>666000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666000</v>
      </c>
    </row>
    <row r="8" spans="1:27" ht="12.75">
      <c r="A8" s="5" t="s">
        <v>34</v>
      </c>
      <c r="B8" s="3"/>
      <c r="C8" s="19">
        <v>1515228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1515228</v>
      </c>
      <c r="D25" s="50">
        <f>+D5+D9+D15+D19+D24</f>
        <v>0</v>
      </c>
      <c r="E25" s="51">
        <f t="shared" si="4"/>
        <v>666000</v>
      </c>
      <c r="F25" s="52">
        <f t="shared" si="4"/>
        <v>666000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0</v>
      </c>
      <c r="X25" s="52">
        <f t="shared" si="4"/>
        <v>0</v>
      </c>
      <c r="Y25" s="52">
        <f t="shared" si="4"/>
        <v>0</v>
      </c>
      <c r="Z25" s="53">
        <f>+IF(X25&lt;&gt;0,+(Y25/X25)*100,0)</f>
        <v>0</v>
      </c>
      <c r="AA25" s="54">
        <f>+AA5+AA9+AA15+AA19+AA24</f>
        <v>666000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>
        <v>666000</v>
      </c>
      <c r="F30" s="24">
        <v>666000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666000</v>
      </c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666000</v>
      </c>
      <c r="F32" s="27">
        <f t="shared" si="5"/>
        <v>666000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666000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1515228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0" t="s">
        <v>64</v>
      </c>
      <c r="B36" s="10"/>
      <c r="C36" s="61">
        <f aca="true" t="shared" si="6" ref="C36:Y36">SUM(C32:C35)</f>
        <v>1515228</v>
      </c>
      <c r="D36" s="61">
        <f>SUM(D32:D35)</f>
        <v>0</v>
      </c>
      <c r="E36" s="62">
        <f t="shared" si="6"/>
        <v>666000</v>
      </c>
      <c r="F36" s="63">
        <f t="shared" si="6"/>
        <v>666000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0</v>
      </c>
      <c r="X36" s="63">
        <f t="shared" si="6"/>
        <v>0</v>
      </c>
      <c r="Y36" s="63">
        <f t="shared" si="6"/>
        <v>0</v>
      </c>
      <c r="Z36" s="64">
        <f>+IF(X36&lt;&gt;0,+(Y36/X36)*100,0)</f>
        <v>0</v>
      </c>
      <c r="AA36" s="65">
        <f>SUM(AA32:AA35)</f>
        <v>666000</v>
      </c>
    </row>
    <row r="37" spans="1:27" ht="12.7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97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868538</v>
      </c>
      <c r="D5" s="16">
        <f>SUM(D6:D8)</f>
        <v>0</v>
      </c>
      <c r="E5" s="17">
        <f t="shared" si="0"/>
        <v>1223000</v>
      </c>
      <c r="F5" s="18">
        <f t="shared" si="0"/>
        <v>1223000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1223000</v>
      </c>
      <c r="Y5" s="18">
        <f t="shared" si="0"/>
        <v>-1223000</v>
      </c>
      <c r="Z5" s="4">
        <f>+IF(X5&lt;&gt;0,+(Y5/X5)*100,0)</f>
        <v>-100</v>
      </c>
      <c r="AA5" s="16">
        <f>SUM(AA6:AA8)</f>
        <v>1223000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606929</v>
      </c>
      <c r="D7" s="22"/>
      <c r="E7" s="23">
        <v>1223000</v>
      </c>
      <c r="F7" s="24">
        <v>1223000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1223000</v>
      </c>
      <c r="Y7" s="24">
        <v>-1223000</v>
      </c>
      <c r="Z7" s="7">
        <v>-100</v>
      </c>
      <c r="AA7" s="29">
        <v>1223000</v>
      </c>
    </row>
    <row r="8" spans="1:27" ht="12.75">
      <c r="A8" s="5" t="s">
        <v>34</v>
      </c>
      <c r="B8" s="3"/>
      <c r="C8" s="19">
        <v>261609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961837</v>
      </c>
      <c r="D9" s="16">
        <f>SUM(D10:D14)</f>
        <v>0</v>
      </c>
      <c r="E9" s="17">
        <f t="shared" si="1"/>
        <v>1562000</v>
      </c>
      <c r="F9" s="18">
        <f t="shared" si="1"/>
        <v>1562000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750000</v>
      </c>
      <c r="Y9" s="18">
        <f t="shared" si="1"/>
        <v>-750000</v>
      </c>
      <c r="Z9" s="4">
        <f>+IF(X9&lt;&gt;0,+(Y9/X9)*100,0)</f>
        <v>-100</v>
      </c>
      <c r="AA9" s="30">
        <f>SUM(AA10:AA14)</f>
        <v>1562000</v>
      </c>
    </row>
    <row r="10" spans="1:27" ht="12.75">
      <c r="A10" s="5" t="s">
        <v>36</v>
      </c>
      <c r="B10" s="3"/>
      <c r="C10" s="19">
        <v>140350</v>
      </c>
      <c r="D10" s="19"/>
      <c r="E10" s="20">
        <v>750000</v>
      </c>
      <c r="F10" s="21">
        <v>750000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750000</v>
      </c>
      <c r="Y10" s="21">
        <v>-750000</v>
      </c>
      <c r="Z10" s="6">
        <v>-100</v>
      </c>
      <c r="AA10" s="28">
        <v>750000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>
        <v>796252</v>
      </c>
      <c r="D12" s="19"/>
      <c r="E12" s="20">
        <v>512000</v>
      </c>
      <c r="F12" s="21">
        <v>512000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512000</v>
      </c>
    </row>
    <row r="13" spans="1:27" ht="12.75">
      <c r="A13" s="5" t="s">
        <v>39</v>
      </c>
      <c r="B13" s="3"/>
      <c r="C13" s="19">
        <v>25235</v>
      </c>
      <c r="D13" s="19"/>
      <c r="E13" s="20">
        <v>300000</v>
      </c>
      <c r="F13" s="21">
        <v>300000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>
        <v>300000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48247526</v>
      </c>
      <c r="D15" s="16">
        <f>SUM(D16:D18)</f>
        <v>0</v>
      </c>
      <c r="E15" s="17">
        <f t="shared" si="2"/>
        <v>34508999</v>
      </c>
      <c r="F15" s="18">
        <f t="shared" si="2"/>
        <v>34508999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19000000</v>
      </c>
      <c r="Y15" s="18">
        <f t="shared" si="2"/>
        <v>-19000000</v>
      </c>
      <c r="Z15" s="4">
        <f>+IF(X15&lt;&gt;0,+(Y15/X15)*100,0)</f>
        <v>-100</v>
      </c>
      <c r="AA15" s="30">
        <f>SUM(AA16:AA18)</f>
        <v>34508999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48247526</v>
      </c>
      <c r="D17" s="19"/>
      <c r="E17" s="20">
        <v>34508999</v>
      </c>
      <c r="F17" s="21">
        <v>34508999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19000000</v>
      </c>
      <c r="Y17" s="21">
        <v>-19000000</v>
      </c>
      <c r="Z17" s="6">
        <v>-100</v>
      </c>
      <c r="AA17" s="28">
        <v>34508999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2029183</v>
      </c>
      <c r="D19" s="16">
        <f>SUM(D20:D23)</f>
        <v>0</v>
      </c>
      <c r="E19" s="17">
        <f t="shared" si="3"/>
        <v>8360000</v>
      </c>
      <c r="F19" s="18">
        <f t="shared" si="3"/>
        <v>8360000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8360000</v>
      </c>
    </row>
    <row r="20" spans="1:27" ht="12.75">
      <c r="A20" s="5" t="s">
        <v>46</v>
      </c>
      <c r="B20" s="3"/>
      <c r="C20" s="19">
        <v>2029183</v>
      </c>
      <c r="D20" s="19"/>
      <c r="E20" s="20">
        <v>6310000</v>
      </c>
      <c r="F20" s="21">
        <v>6310000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>
        <v>6310000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2050000</v>
      </c>
      <c r="F23" s="21">
        <v>2050000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2050000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52107084</v>
      </c>
      <c r="D25" s="50">
        <f>+D5+D9+D15+D19+D24</f>
        <v>0</v>
      </c>
      <c r="E25" s="51">
        <f t="shared" si="4"/>
        <v>45653999</v>
      </c>
      <c r="F25" s="52">
        <f t="shared" si="4"/>
        <v>45653999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0</v>
      </c>
      <c r="X25" s="52">
        <f t="shared" si="4"/>
        <v>20973000</v>
      </c>
      <c r="Y25" s="52">
        <f t="shared" si="4"/>
        <v>-20973000</v>
      </c>
      <c r="Z25" s="53">
        <f>+IF(X25&lt;&gt;0,+(Y25/X25)*100,0)</f>
        <v>-100</v>
      </c>
      <c r="AA25" s="54">
        <f>+AA5+AA9+AA15+AA19+AA24</f>
        <v>45653999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43008217</v>
      </c>
      <c r="D28" s="19"/>
      <c r="E28" s="20">
        <v>31575726</v>
      </c>
      <c r="F28" s="21">
        <v>31575726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>
        <v>24663000</v>
      </c>
      <c r="Y28" s="21">
        <v>-24663000</v>
      </c>
      <c r="Z28" s="6">
        <v>-100</v>
      </c>
      <c r="AA28" s="19">
        <v>31575726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43008217</v>
      </c>
      <c r="D32" s="25">
        <f>SUM(D28:D31)</f>
        <v>0</v>
      </c>
      <c r="E32" s="26">
        <f t="shared" si="5"/>
        <v>31575726</v>
      </c>
      <c r="F32" s="27">
        <f t="shared" si="5"/>
        <v>31575726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24663000</v>
      </c>
      <c r="Y32" s="27">
        <f t="shared" si="5"/>
        <v>-24663000</v>
      </c>
      <c r="Z32" s="13">
        <f>+IF(X32&lt;&gt;0,+(Y32/X32)*100,0)</f>
        <v>-100</v>
      </c>
      <c r="AA32" s="31">
        <f>SUM(AA28:AA31)</f>
        <v>31575726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9098867</v>
      </c>
      <c r="D35" s="19"/>
      <c r="E35" s="20">
        <v>14078273</v>
      </c>
      <c r="F35" s="21">
        <v>14078273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11831000</v>
      </c>
      <c r="Y35" s="21">
        <v>-11831000</v>
      </c>
      <c r="Z35" s="6">
        <v>-100</v>
      </c>
      <c r="AA35" s="28">
        <v>14078273</v>
      </c>
    </row>
    <row r="36" spans="1:27" ht="12.75">
      <c r="A36" s="60" t="s">
        <v>64</v>
      </c>
      <c r="B36" s="10"/>
      <c r="C36" s="61">
        <f aca="true" t="shared" si="6" ref="C36:Y36">SUM(C32:C35)</f>
        <v>52107084</v>
      </c>
      <c r="D36" s="61">
        <f>SUM(D32:D35)</f>
        <v>0</v>
      </c>
      <c r="E36" s="62">
        <f t="shared" si="6"/>
        <v>45653999</v>
      </c>
      <c r="F36" s="63">
        <f t="shared" si="6"/>
        <v>45653999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0</v>
      </c>
      <c r="X36" s="63">
        <f t="shared" si="6"/>
        <v>36494000</v>
      </c>
      <c r="Y36" s="63">
        <f t="shared" si="6"/>
        <v>-36494000</v>
      </c>
      <c r="Z36" s="64">
        <f>+IF(X36&lt;&gt;0,+(Y36/X36)*100,0)</f>
        <v>-100</v>
      </c>
      <c r="AA36" s="65">
        <f>SUM(AA32:AA35)</f>
        <v>45653999</v>
      </c>
    </row>
    <row r="37" spans="1:27" ht="12.7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97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1061828</v>
      </c>
      <c r="D5" s="16">
        <f>SUM(D6:D8)</f>
        <v>0</v>
      </c>
      <c r="E5" s="17">
        <f t="shared" si="0"/>
        <v>1700000</v>
      </c>
      <c r="F5" s="18">
        <f t="shared" si="0"/>
        <v>1700000</v>
      </c>
      <c r="G5" s="18">
        <f t="shared" si="0"/>
        <v>0</v>
      </c>
      <c r="H5" s="18">
        <f t="shared" si="0"/>
        <v>114152</v>
      </c>
      <c r="I5" s="18">
        <f t="shared" si="0"/>
        <v>28600</v>
      </c>
      <c r="J5" s="18">
        <f t="shared" si="0"/>
        <v>142752</v>
      </c>
      <c r="K5" s="18">
        <f t="shared" si="0"/>
        <v>409757</v>
      </c>
      <c r="L5" s="18">
        <f t="shared" si="0"/>
        <v>66220</v>
      </c>
      <c r="M5" s="18">
        <f t="shared" si="0"/>
        <v>-186336</v>
      </c>
      <c r="N5" s="18">
        <f t="shared" si="0"/>
        <v>289641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432393</v>
      </c>
      <c r="X5" s="18">
        <f t="shared" si="0"/>
        <v>885000</v>
      </c>
      <c r="Y5" s="18">
        <f t="shared" si="0"/>
        <v>-452607</v>
      </c>
      <c r="Z5" s="4">
        <f>+IF(X5&lt;&gt;0,+(Y5/X5)*100,0)</f>
        <v>-51.14203389830509</v>
      </c>
      <c r="AA5" s="16">
        <f>SUM(AA6:AA8)</f>
        <v>1700000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1700000</v>
      </c>
      <c r="F7" s="24">
        <v>1700000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885000</v>
      </c>
      <c r="Y7" s="24">
        <v>-885000</v>
      </c>
      <c r="Z7" s="7">
        <v>-100</v>
      </c>
      <c r="AA7" s="29">
        <v>1700000</v>
      </c>
    </row>
    <row r="8" spans="1:27" ht="12.75">
      <c r="A8" s="5" t="s">
        <v>34</v>
      </c>
      <c r="B8" s="3"/>
      <c r="C8" s="19">
        <v>1061828</v>
      </c>
      <c r="D8" s="19"/>
      <c r="E8" s="20"/>
      <c r="F8" s="21"/>
      <c r="G8" s="21"/>
      <c r="H8" s="21">
        <v>114152</v>
      </c>
      <c r="I8" s="21">
        <v>28600</v>
      </c>
      <c r="J8" s="21">
        <v>142752</v>
      </c>
      <c r="K8" s="21">
        <v>409757</v>
      </c>
      <c r="L8" s="21">
        <v>66220</v>
      </c>
      <c r="M8" s="21">
        <v>-186336</v>
      </c>
      <c r="N8" s="21">
        <v>289641</v>
      </c>
      <c r="O8" s="21"/>
      <c r="P8" s="21"/>
      <c r="Q8" s="21"/>
      <c r="R8" s="21"/>
      <c r="S8" s="21"/>
      <c r="T8" s="21"/>
      <c r="U8" s="21"/>
      <c r="V8" s="21"/>
      <c r="W8" s="21">
        <v>432393</v>
      </c>
      <c r="X8" s="21"/>
      <c r="Y8" s="21">
        <v>432393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325200</v>
      </c>
      <c r="D9" s="16">
        <f>SUM(D10:D14)</f>
        <v>0</v>
      </c>
      <c r="E9" s="17">
        <f t="shared" si="1"/>
        <v>521739</v>
      </c>
      <c r="F9" s="18">
        <f t="shared" si="1"/>
        <v>521739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326100</v>
      </c>
      <c r="L9" s="18">
        <f t="shared" si="1"/>
        <v>0</v>
      </c>
      <c r="M9" s="18">
        <f t="shared" si="1"/>
        <v>-259119</v>
      </c>
      <c r="N9" s="18">
        <f t="shared" si="1"/>
        <v>66981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66981</v>
      </c>
      <c r="X9" s="18">
        <f t="shared" si="1"/>
        <v>350000</v>
      </c>
      <c r="Y9" s="18">
        <f t="shared" si="1"/>
        <v>-283019</v>
      </c>
      <c r="Z9" s="4">
        <f>+IF(X9&lt;&gt;0,+(Y9/X9)*100,0)</f>
        <v>-80.86257142857143</v>
      </c>
      <c r="AA9" s="30">
        <f>SUM(AA10:AA14)</f>
        <v>521739</v>
      </c>
    </row>
    <row r="10" spans="1:27" ht="12.75">
      <c r="A10" s="5" t="s">
        <v>36</v>
      </c>
      <c r="B10" s="3"/>
      <c r="C10" s="19">
        <v>325200</v>
      </c>
      <c r="D10" s="19"/>
      <c r="E10" s="20">
        <v>521739</v>
      </c>
      <c r="F10" s="21">
        <v>521739</v>
      </c>
      <c r="G10" s="21"/>
      <c r="H10" s="21"/>
      <c r="I10" s="21"/>
      <c r="J10" s="21"/>
      <c r="K10" s="21">
        <v>326100</v>
      </c>
      <c r="L10" s="21"/>
      <c r="M10" s="21">
        <v>-259119</v>
      </c>
      <c r="N10" s="21">
        <v>66981</v>
      </c>
      <c r="O10" s="21"/>
      <c r="P10" s="21"/>
      <c r="Q10" s="21"/>
      <c r="R10" s="21"/>
      <c r="S10" s="21"/>
      <c r="T10" s="21"/>
      <c r="U10" s="21"/>
      <c r="V10" s="21"/>
      <c r="W10" s="21">
        <v>66981</v>
      </c>
      <c r="X10" s="21">
        <v>350000</v>
      </c>
      <c r="Y10" s="21">
        <v>-283019</v>
      </c>
      <c r="Z10" s="6">
        <v>-80.86</v>
      </c>
      <c r="AA10" s="28">
        <v>521739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90131449</v>
      </c>
      <c r="D15" s="16">
        <f>SUM(D16:D18)</f>
        <v>0</v>
      </c>
      <c r="E15" s="17">
        <f t="shared" si="2"/>
        <v>59779339</v>
      </c>
      <c r="F15" s="18">
        <f t="shared" si="2"/>
        <v>59779339</v>
      </c>
      <c r="G15" s="18">
        <f t="shared" si="2"/>
        <v>2977095</v>
      </c>
      <c r="H15" s="18">
        <f t="shared" si="2"/>
        <v>1520563</v>
      </c>
      <c r="I15" s="18">
        <f t="shared" si="2"/>
        <v>8059016</v>
      </c>
      <c r="J15" s="18">
        <f t="shared" si="2"/>
        <v>12556674</v>
      </c>
      <c r="K15" s="18">
        <f t="shared" si="2"/>
        <v>3935659</v>
      </c>
      <c r="L15" s="18">
        <f t="shared" si="2"/>
        <v>4251415</v>
      </c>
      <c r="M15" s="18">
        <f t="shared" si="2"/>
        <v>10432794</v>
      </c>
      <c r="N15" s="18">
        <f t="shared" si="2"/>
        <v>18619868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31176542</v>
      </c>
      <c r="X15" s="18">
        <f t="shared" si="2"/>
        <v>45726899</v>
      </c>
      <c r="Y15" s="18">
        <f t="shared" si="2"/>
        <v>-14550357</v>
      </c>
      <c r="Z15" s="4">
        <f>+IF(X15&lt;&gt;0,+(Y15/X15)*100,0)</f>
        <v>-31.82012626747333</v>
      </c>
      <c r="AA15" s="30">
        <f>SUM(AA16:AA18)</f>
        <v>59779339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90131449</v>
      </c>
      <c r="D17" s="19"/>
      <c r="E17" s="20">
        <v>59779339</v>
      </c>
      <c r="F17" s="21">
        <v>59779339</v>
      </c>
      <c r="G17" s="21">
        <v>2977095</v>
      </c>
      <c r="H17" s="21">
        <v>1520563</v>
      </c>
      <c r="I17" s="21">
        <v>8059016</v>
      </c>
      <c r="J17" s="21">
        <v>12556674</v>
      </c>
      <c r="K17" s="21">
        <v>3935659</v>
      </c>
      <c r="L17" s="21">
        <v>4251415</v>
      </c>
      <c r="M17" s="21">
        <v>10432794</v>
      </c>
      <c r="N17" s="21">
        <v>18619868</v>
      </c>
      <c r="O17" s="21"/>
      <c r="P17" s="21"/>
      <c r="Q17" s="21"/>
      <c r="R17" s="21"/>
      <c r="S17" s="21"/>
      <c r="T17" s="21"/>
      <c r="U17" s="21"/>
      <c r="V17" s="21"/>
      <c r="W17" s="21">
        <v>31176542</v>
      </c>
      <c r="X17" s="21">
        <v>45726899</v>
      </c>
      <c r="Y17" s="21">
        <v>-14550357</v>
      </c>
      <c r="Z17" s="6">
        <v>-31.82</v>
      </c>
      <c r="AA17" s="28">
        <v>59779339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16044759</v>
      </c>
      <c r="D19" s="16">
        <f>SUM(D20:D23)</f>
        <v>0</v>
      </c>
      <c r="E19" s="17">
        <f t="shared" si="3"/>
        <v>13867826</v>
      </c>
      <c r="F19" s="18">
        <f t="shared" si="3"/>
        <v>13867826</v>
      </c>
      <c r="G19" s="18">
        <f t="shared" si="3"/>
        <v>0</v>
      </c>
      <c r="H19" s="18">
        <f t="shared" si="3"/>
        <v>0</v>
      </c>
      <c r="I19" s="18">
        <f t="shared" si="3"/>
        <v>3002179</v>
      </c>
      <c r="J19" s="18">
        <f t="shared" si="3"/>
        <v>3002179</v>
      </c>
      <c r="K19" s="18">
        <f t="shared" si="3"/>
        <v>1746113</v>
      </c>
      <c r="L19" s="18">
        <f t="shared" si="3"/>
        <v>2095186</v>
      </c>
      <c r="M19" s="18">
        <f t="shared" si="3"/>
        <v>0</v>
      </c>
      <c r="N19" s="18">
        <f t="shared" si="3"/>
        <v>3841299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6843478</v>
      </c>
      <c r="X19" s="18">
        <f t="shared" si="3"/>
        <v>7048000</v>
      </c>
      <c r="Y19" s="18">
        <f t="shared" si="3"/>
        <v>-204522</v>
      </c>
      <c r="Z19" s="4">
        <f>+IF(X19&lt;&gt;0,+(Y19/X19)*100,0)</f>
        <v>-2.901844494892168</v>
      </c>
      <c r="AA19" s="30">
        <f>SUM(AA20:AA23)</f>
        <v>13867826</v>
      </c>
    </row>
    <row r="20" spans="1:27" ht="12.75">
      <c r="A20" s="5" t="s">
        <v>46</v>
      </c>
      <c r="B20" s="3"/>
      <c r="C20" s="19">
        <v>14094551</v>
      </c>
      <c r="D20" s="19"/>
      <c r="E20" s="20">
        <v>10867826</v>
      </c>
      <c r="F20" s="21">
        <v>10867826</v>
      </c>
      <c r="G20" s="21"/>
      <c r="H20" s="21"/>
      <c r="I20" s="21">
        <v>3002179</v>
      </c>
      <c r="J20" s="21">
        <v>3002179</v>
      </c>
      <c r="K20" s="21">
        <v>1746113</v>
      </c>
      <c r="L20" s="21">
        <v>2095186</v>
      </c>
      <c r="M20" s="21"/>
      <c r="N20" s="21">
        <v>3841299</v>
      </c>
      <c r="O20" s="21"/>
      <c r="P20" s="21"/>
      <c r="Q20" s="21"/>
      <c r="R20" s="21"/>
      <c r="S20" s="21"/>
      <c r="T20" s="21"/>
      <c r="U20" s="21"/>
      <c r="V20" s="21"/>
      <c r="W20" s="21">
        <v>6843478</v>
      </c>
      <c r="X20" s="21">
        <v>4948000</v>
      </c>
      <c r="Y20" s="21">
        <v>1895478</v>
      </c>
      <c r="Z20" s="6">
        <v>38.31</v>
      </c>
      <c r="AA20" s="28">
        <v>10867826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>
        <v>1950208</v>
      </c>
      <c r="D23" s="19"/>
      <c r="E23" s="20">
        <v>3000000</v>
      </c>
      <c r="F23" s="21">
        <v>3000000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2100000</v>
      </c>
      <c r="Y23" s="21">
        <v>-2100000</v>
      </c>
      <c r="Z23" s="6">
        <v>-100</v>
      </c>
      <c r="AA23" s="28">
        <v>3000000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107563236</v>
      </c>
      <c r="D25" s="50">
        <f>+D5+D9+D15+D19+D24</f>
        <v>0</v>
      </c>
      <c r="E25" s="51">
        <f t="shared" si="4"/>
        <v>75868904</v>
      </c>
      <c r="F25" s="52">
        <f t="shared" si="4"/>
        <v>75868904</v>
      </c>
      <c r="G25" s="52">
        <f t="shared" si="4"/>
        <v>2977095</v>
      </c>
      <c r="H25" s="52">
        <f t="shared" si="4"/>
        <v>1634715</v>
      </c>
      <c r="I25" s="52">
        <f t="shared" si="4"/>
        <v>11089795</v>
      </c>
      <c r="J25" s="52">
        <f t="shared" si="4"/>
        <v>15701605</v>
      </c>
      <c r="K25" s="52">
        <f t="shared" si="4"/>
        <v>6417629</v>
      </c>
      <c r="L25" s="52">
        <f t="shared" si="4"/>
        <v>6412821</v>
      </c>
      <c r="M25" s="52">
        <f t="shared" si="4"/>
        <v>9987339</v>
      </c>
      <c r="N25" s="52">
        <f t="shared" si="4"/>
        <v>22817789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38519394</v>
      </c>
      <c r="X25" s="52">
        <f t="shared" si="4"/>
        <v>54009899</v>
      </c>
      <c r="Y25" s="52">
        <f t="shared" si="4"/>
        <v>-15490505</v>
      </c>
      <c r="Z25" s="53">
        <f>+IF(X25&lt;&gt;0,+(Y25/X25)*100,0)</f>
        <v>-28.68086274332785</v>
      </c>
      <c r="AA25" s="54">
        <f>+AA5+AA9+AA15+AA19+AA24</f>
        <v>75868904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85655881</v>
      </c>
      <c r="D28" s="19"/>
      <c r="E28" s="20">
        <v>55504348</v>
      </c>
      <c r="F28" s="21">
        <v>55504348</v>
      </c>
      <c r="G28" s="21">
        <v>2977095</v>
      </c>
      <c r="H28" s="21">
        <v>1520563</v>
      </c>
      <c r="I28" s="21">
        <v>11061195</v>
      </c>
      <c r="J28" s="21">
        <v>15558853</v>
      </c>
      <c r="K28" s="21">
        <v>5681772</v>
      </c>
      <c r="L28" s="21">
        <v>5014113</v>
      </c>
      <c r="M28" s="21">
        <v>10432794</v>
      </c>
      <c r="N28" s="21">
        <v>21128679</v>
      </c>
      <c r="O28" s="21"/>
      <c r="P28" s="21"/>
      <c r="Q28" s="21"/>
      <c r="R28" s="21"/>
      <c r="S28" s="21"/>
      <c r="T28" s="21"/>
      <c r="U28" s="21"/>
      <c r="V28" s="21"/>
      <c r="W28" s="21">
        <v>36687532</v>
      </c>
      <c r="X28" s="21">
        <v>41045826</v>
      </c>
      <c r="Y28" s="21">
        <v>-4358294</v>
      </c>
      <c r="Z28" s="6">
        <v>-10.62</v>
      </c>
      <c r="AA28" s="19">
        <v>55504348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>
        <v>1950208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87606089</v>
      </c>
      <c r="D32" s="25">
        <f>SUM(D28:D31)</f>
        <v>0</v>
      </c>
      <c r="E32" s="26">
        <f t="shared" si="5"/>
        <v>55504348</v>
      </c>
      <c r="F32" s="27">
        <f t="shared" si="5"/>
        <v>55504348</v>
      </c>
      <c r="G32" s="27">
        <f t="shared" si="5"/>
        <v>2977095</v>
      </c>
      <c r="H32" s="27">
        <f t="shared" si="5"/>
        <v>1520563</v>
      </c>
      <c r="I32" s="27">
        <f t="shared" si="5"/>
        <v>11061195</v>
      </c>
      <c r="J32" s="27">
        <f t="shared" si="5"/>
        <v>15558853</v>
      </c>
      <c r="K32" s="27">
        <f t="shared" si="5"/>
        <v>5681772</v>
      </c>
      <c r="L32" s="27">
        <f t="shared" si="5"/>
        <v>5014113</v>
      </c>
      <c r="M32" s="27">
        <f t="shared" si="5"/>
        <v>10432794</v>
      </c>
      <c r="N32" s="27">
        <f t="shared" si="5"/>
        <v>21128679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36687532</v>
      </c>
      <c r="X32" s="27">
        <f t="shared" si="5"/>
        <v>41045826</v>
      </c>
      <c r="Y32" s="27">
        <f t="shared" si="5"/>
        <v>-4358294</v>
      </c>
      <c r="Z32" s="13">
        <f>+IF(X32&lt;&gt;0,+(Y32/X32)*100,0)</f>
        <v>-10.618117418321658</v>
      </c>
      <c r="AA32" s="31">
        <f>SUM(AA28:AA31)</f>
        <v>55504348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19957147</v>
      </c>
      <c r="D35" s="19"/>
      <c r="E35" s="20">
        <v>20364556</v>
      </c>
      <c r="F35" s="21">
        <v>20364556</v>
      </c>
      <c r="G35" s="21"/>
      <c r="H35" s="21">
        <v>114152</v>
      </c>
      <c r="I35" s="21">
        <v>28600</v>
      </c>
      <c r="J35" s="21">
        <v>142752</v>
      </c>
      <c r="K35" s="21">
        <v>735857</v>
      </c>
      <c r="L35" s="21">
        <v>1398708</v>
      </c>
      <c r="M35" s="21">
        <v>-445455</v>
      </c>
      <c r="N35" s="21">
        <v>1689110</v>
      </c>
      <c r="O35" s="21"/>
      <c r="P35" s="21"/>
      <c r="Q35" s="21"/>
      <c r="R35" s="21"/>
      <c r="S35" s="21"/>
      <c r="T35" s="21"/>
      <c r="U35" s="21"/>
      <c r="V35" s="21"/>
      <c r="W35" s="21">
        <v>1831862</v>
      </c>
      <c r="X35" s="21">
        <v>12964073</v>
      </c>
      <c r="Y35" s="21">
        <v>-11132211</v>
      </c>
      <c r="Z35" s="6">
        <v>-85.87</v>
      </c>
      <c r="AA35" s="28">
        <v>20364556</v>
      </c>
    </row>
    <row r="36" spans="1:27" ht="12.75">
      <c r="A36" s="60" t="s">
        <v>64</v>
      </c>
      <c r="B36" s="10"/>
      <c r="C36" s="61">
        <f aca="true" t="shared" si="6" ref="C36:Y36">SUM(C32:C35)</f>
        <v>107563236</v>
      </c>
      <c r="D36" s="61">
        <f>SUM(D32:D35)</f>
        <v>0</v>
      </c>
      <c r="E36" s="62">
        <f t="shared" si="6"/>
        <v>75868904</v>
      </c>
      <c r="F36" s="63">
        <f t="shared" si="6"/>
        <v>75868904</v>
      </c>
      <c r="G36" s="63">
        <f t="shared" si="6"/>
        <v>2977095</v>
      </c>
      <c r="H36" s="63">
        <f t="shared" si="6"/>
        <v>1634715</v>
      </c>
      <c r="I36" s="63">
        <f t="shared" si="6"/>
        <v>11089795</v>
      </c>
      <c r="J36" s="63">
        <f t="shared" si="6"/>
        <v>15701605</v>
      </c>
      <c r="K36" s="63">
        <f t="shared" si="6"/>
        <v>6417629</v>
      </c>
      <c r="L36" s="63">
        <f t="shared" si="6"/>
        <v>6412821</v>
      </c>
      <c r="M36" s="63">
        <f t="shared" si="6"/>
        <v>9987339</v>
      </c>
      <c r="N36" s="63">
        <f t="shared" si="6"/>
        <v>22817789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38519394</v>
      </c>
      <c r="X36" s="63">
        <f t="shared" si="6"/>
        <v>54009899</v>
      </c>
      <c r="Y36" s="63">
        <f t="shared" si="6"/>
        <v>-15490505</v>
      </c>
      <c r="Z36" s="64">
        <f>+IF(X36&lt;&gt;0,+(Y36/X36)*100,0)</f>
        <v>-28.68086274332785</v>
      </c>
      <c r="AA36" s="65">
        <f>SUM(AA32:AA35)</f>
        <v>75868904</v>
      </c>
    </row>
    <row r="37" spans="1:27" ht="12.7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97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11531654</v>
      </c>
      <c r="D5" s="16">
        <f>SUM(D6:D8)</f>
        <v>0</v>
      </c>
      <c r="E5" s="17">
        <f t="shared" si="0"/>
        <v>7304348</v>
      </c>
      <c r="F5" s="18">
        <f t="shared" si="0"/>
        <v>7304348</v>
      </c>
      <c r="G5" s="18">
        <f t="shared" si="0"/>
        <v>0</v>
      </c>
      <c r="H5" s="18">
        <f t="shared" si="0"/>
        <v>2010519</v>
      </c>
      <c r="I5" s="18">
        <f t="shared" si="0"/>
        <v>0</v>
      </c>
      <c r="J5" s="18">
        <f t="shared" si="0"/>
        <v>2010519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2010519</v>
      </c>
      <c r="X5" s="18">
        <f t="shared" si="0"/>
        <v>7304347</v>
      </c>
      <c r="Y5" s="18">
        <f t="shared" si="0"/>
        <v>-5293828</v>
      </c>
      <c r="Z5" s="4">
        <f>+IF(X5&lt;&gt;0,+(Y5/X5)*100,0)</f>
        <v>-72.47503438705746</v>
      </c>
      <c r="AA5" s="16">
        <f>SUM(AA6:AA8)</f>
        <v>7304348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6069036</v>
      </c>
      <c r="D7" s="22"/>
      <c r="E7" s="23">
        <v>7304348</v>
      </c>
      <c r="F7" s="24">
        <v>7304348</v>
      </c>
      <c r="G7" s="24"/>
      <c r="H7" s="24">
        <v>2010519</v>
      </c>
      <c r="I7" s="24"/>
      <c r="J7" s="24">
        <v>2010519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2010519</v>
      </c>
      <c r="X7" s="24">
        <v>7304347</v>
      </c>
      <c r="Y7" s="24">
        <v>-5293828</v>
      </c>
      <c r="Z7" s="7">
        <v>-72.48</v>
      </c>
      <c r="AA7" s="29">
        <v>7304348</v>
      </c>
    </row>
    <row r="8" spans="1:27" ht="12.75">
      <c r="A8" s="5" t="s">
        <v>34</v>
      </c>
      <c r="B8" s="3"/>
      <c r="C8" s="19">
        <v>5462618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186280</v>
      </c>
      <c r="D9" s="16">
        <f>SUM(D10:D14)</f>
        <v>0</v>
      </c>
      <c r="E9" s="17">
        <f t="shared" si="1"/>
        <v>1217391</v>
      </c>
      <c r="F9" s="18">
        <f t="shared" si="1"/>
        <v>1217391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1217391</v>
      </c>
      <c r="Y9" s="18">
        <f t="shared" si="1"/>
        <v>-1217391</v>
      </c>
      <c r="Z9" s="4">
        <f>+IF(X9&lt;&gt;0,+(Y9/X9)*100,0)</f>
        <v>-100</v>
      </c>
      <c r="AA9" s="30">
        <f>SUM(AA10:AA14)</f>
        <v>1217391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>
        <v>186280</v>
      </c>
      <c r="D12" s="19"/>
      <c r="E12" s="20">
        <v>1217391</v>
      </c>
      <c r="F12" s="21">
        <v>1217391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1217391</v>
      </c>
      <c r="Y12" s="21">
        <v>-1217391</v>
      </c>
      <c r="Z12" s="6">
        <v>-100</v>
      </c>
      <c r="AA12" s="28">
        <v>1217391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136178923</v>
      </c>
      <c r="D15" s="16">
        <f>SUM(D16:D18)</f>
        <v>0</v>
      </c>
      <c r="E15" s="17">
        <f t="shared" si="2"/>
        <v>95590434</v>
      </c>
      <c r="F15" s="18">
        <f t="shared" si="2"/>
        <v>95590434</v>
      </c>
      <c r="G15" s="18">
        <f t="shared" si="2"/>
        <v>19806465</v>
      </c>
      <c r="H15" s="18">
        <f t="shared" si="2"/>
        <v>16711752</v>
      </c>
      <c r="I15" s="18">
        <f t="shared" si="2"/>
        <v>6812430</v>
      </c>
      <c r="J15" s="18">
        <f t="shared" si="2"/>
        <v>43330647</v>
      </c>
      <c r="K15" s="18">
        <f t="shared" si="2"/>
        <v>1045193</v>
      </c>
      <c r="L15" s="18">
        <f t="shared" si="2"/>
        <v>2170979</v>
      </c>
      <c r="M15" s="18">
        <f t="shared" si="2"/>
        <v>9230311</v>
      </c>
      <c r="N15" s="18">
        <f t="shared" si="2"/>
        <v>12446483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55777130</v>
      </c>
      <c r="X15" s="18">
        <f t="shared" si="2"/>
        <v>46806609</v>
      </c>
      <c r="Y15" s="18">
        <f t="shared" si="2"/>
        <v>8970521</v>
      </c>
      <c r="Z15" s="4">
        <f>+IF(X15&lt;&gt;0,+(Y15/X15)*100,0)</f>
        <v>19.165073462168557</v>
      </c>
      <c r="AA15" s="30">
        <f>SUM(AA16:AA18)</f>
        <v>95590434</v>
      </c>
    </row>
    <row r="16" spans="1:27" ht="12.75">
      <c r="A16" s="5" t="s">
        <v>42</v>
      </c>
      <c r="B16" s="3"/>
      <c r="C16" s="19"/>
      <c r="D16" s="19"/>
      <c r="E16" s="20">
        <v>3200000</v>
      </c>
      <c r="F16" s="21">
        <v>3200000</v>
      </c>
      <c r="G16" s="21">
        <v>33615</v>
      </c>
      <c r="H16" s="21"/>
      <c r="I16" s="21">
        <v>11040</v>
      </c>
      <c r="J16" s="21">
        <v>44655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44655</v>
      </c>
      <c r="X16" s="21">
        <v>1800000</v>
      </c>
      <c r="Y16" s="21">
        <v>-1755345</v>
      </c>
      <c r="Z16" s="6">
        <v>-97.52</v>
      </c>
      <c r="AA16" s="28">
        <v>3200000</v>
      </c>
    </row>
    <row r="17" spans="1:27" ht="12.75">
      <c r="A17" s="5" t="s">
        <v>43</v>
      </c>
      <c r="B17" s="3"/>
      <c r="C17" s="19">
        <v>136178923</v>
      </c>
      <c r="D17" s="19"/>
      <c r="E17" s="20">
        <v>92390434</v>
      </c>
      <c r="F17" s="21">
        <v>92390434</v>
      </c>
      <c r="G17" s="21">
        <v>19772850</v>
      </c>
      <c r="H17" s="21">
        <v>16711752</v>
      </c>
      <c r="I17" s="21">
        <v>6801390</v>
      </c>
      <c r="J17" s="21">
        <v>43285992</v>
      </c>
      <c r="K17" s="21">
        <v>1045193</v>
      </c>
      <c r="L17" s="21">
        <v>2170979</v>
      </c>
      <c r="M17" s="21">
        <v>9230311</v>
      </c>
      <c r="N17" s="21">
        <v>12446483</v>
      </c>
      <c r="O17" s="21"/>
      <c r="P17" s="21"/>
      <c r="Q17" s="21"/>
      <c r="R17" s="21"/>
      <c r="S17" s="21"/>
      <c r="T17" s="21"/>
      <c r="U17" s="21"/>
      <c r="V17" s="21"/>
      <c r="W17" s="21">
        <v>55732475</v>
      </c>
      <c r="X17" s="21">
        <v>45006609</v>
      </c>
      <c r="Y17" s="21">
        <v>10725866</v>
      </c>
      <c r="Z17" s="6">
        <v>23.83</v>
      </c>
      <c r="AA17" s="28">
        <v>92390434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12385407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>
        <v>10143925</v>
      </c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>
        <v>2241482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160282264</v>
      </c>
      <c r="D25" s="50">
        <f>+D5+D9+D15+D19+D24</f>
        <v>0</v>
      </c>
      <c r="E25" s="51">
        <f t="shared" si="4"/>
        <v>104112173</v>
      </c>
      <c r="F25" s="52">
        <f t="shared" si="4"/>
        <v>104112173</v>
      </c>
      <c r="G25" s="52">
        <f t="shared" si="4"/>
        <v>19806465</v>
      </c>
      <c r="H25" s="52">
        <f t="shared" si="4"/>
        <v>18722271</v>
      </c>
      <c r="I25" s="52">
        <f t="shared" si="4"/>
        <v>6812430</v>
      </c>
      <c r="J25" s="52">
        <f t="shared" si="4"/>
        <v>45341166</v>
      </c>
      <c r="K25" s="52">
        <f t="shared" si="4"/>
        <v>1045193</v>
      </c>
      <c r="L25" s="52">
        <f t="shared" si="4"/>
        <v>2170979</v>
      </c>
      <c r="M25" s="52">
        <f t="shared" si="4"/>
        <v>9230311</v>
      </c>
      <c r="N25" s="52">
        <f t="shared" si="4"/>
        <v>12446483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57787649</v>
      </c>
      <c r="X25" s="52">
        <f t="shared" si="4"/>
        <v>55328347</v>
      </c>
      <c r="Y25" s="52">
        <f t="shared" si="4"/>
        <v>2459302</v>
      </c>
      <c r="Z25" s="53">
        <f>+IF(X25&lt;&gt;0,+(Y25/X25)*100,0)</f>
        <v>4.444922238504613</v>
      </c>
      <c r="AA25" s="54">
        <f>+AA5+AA9+AA15+AA19+AA24</f>
        <v>104112173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160282264</v>
      </c>
      <c r="D28" s="19"/>
      <c r="E28" s="20">
        <v>104112173</v>
      </c>
      <c r="F28" s="21">
        <v>104112173</v>
      </c>
      <c r="G28" s="21">
        <v>19806465</v>
      </c>
      <c r="H28" s="21">
        <v>18722271</v>
      </c>
      <c r="I28" s="21">
        <v>6812430</v>
      </c>
      <c r="J28" s="21">
        <v>45341166</v>
      </c>
      <c r="K28" s="21">
        <v>1045193</v>
      </c>
      <c r="L28" s="21">
        <v>2170979</v>
      </c>
      <c r="M28" s="21">
        <v>9230311</v>
      </c>
      <c r="N28" s="21">
        <v>12446483</v>
      </c>
      <c r="O28" s="21"/>
      <c r="P28" s="21"/>
      <c r="Q28" s="21"/>
      <c r="R28" s="21"/>
      <c r="S28" s="21"/>
      <c r="T28" s="21"/>
      <c r="U28" s="21"/>
      <c r="V28" s="21"/>
      <c r="W28" s="21">
        <v>57787649</v>
      </c>
      <c r="X28" s="21">
        <v>55328347</v>
      </c>
      <c r="Y28" s="21">
        <v>2459302</v>
      </c>
      <c r="Z28" s="6">
        <v>4.44</v>
      </c>
      <c r="AA28" s="19">
        <v>104112173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160282264</v>
      </c>
      <c r="D32" s="25">
        <f>SUM(D28:D31)</f>
        <v>0</v>
      </c>
      <c r="E32" s="26">
        <f t="shared" si="5"/>
        <v>104112173</v>
      </c>
      <c r="F32" s="27">
        <f t="shared" si="5"/>
        <v>104112173</v>
      </c>
      <c r="G32" s="27">
        <f t="shared" si="5"/>
        <v>19806465</v>
      </c>
      <c r="H32" s="27">
        <f t="shared" si="5"/>
        <v>18722271</v>
      </c>
      <c r="I32" s="27">
        <f t="shared" si="5"/>
        <v>6812430</v>
      </c>
      <c r="J32" s="27">
        <f t="shared" si="5"/>
        <v>45341166</v>
      </c>
      <c r="K32" s="27">
        <f t="shared" si="5"/>
        <v>1045193</v>
      </c>
      <c r="L32" s="27">
        <f t="shared" si="5"/>
        <v>2170979</v>
      </c>
      <c r="M32" s="27">
        <f t="shared" si="5"/>
        <v>9230311</v>
      </c>
      <c r="N32" s="27">
        <f t="shared" si="5"/>
        <v>12446483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57787649</v>
      </c>
      <c r="X32" s="27">
        <f t="shared" si="5"/>
        <v>55328347</v>
      </c>
      <c r="Y32" s="27">
        <f t="shared" si="5"/>
        <v>2459302</v>
      </c>
      <c r="Z32" s="13">
        <f>+IF(X32&lt;&gt;0,+(Y32/X32)*100,0)</f>
        <v>4.444922238504613</v>
      </c>
      <c r="AA32" s="31">
        <f>SUM(AA28:AA31)</f>
        <v>104112173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0" t="s">
        <v>64</v>
      </c>
      <c r="B36" s="10"/>
      <c r="C36" s="61">
        <f aca="true" t="shared" si="6" ref="C36:Y36">SUM(C32:C35)</f>
        <v>160282264</v>
      </c>
      <c r="D36" s="61">
        <f>SUM(D32:D35)</f>
        <v>0</v>
      </c>
      <c r="E36" s="62">
        <f t="shared" si="6"/>
        <v>104112173</v>
      </c>
      <c r="F36" s="63">
        <f t="shared" si="6"/>
        <v>104112173</v>
      </c>
      <c r="G36" s="63">
        <f t="shared" si="6"/>
        <v>19806465</v>
      </c>
      <c r="H36" s="63">
        <f t="shared" si="6"/>
        <v>18722271</v>
      </c>
      <c r="I36" s="63">
        <f t="shared" si="6"/>
        <v>6812430</v>
      </c>
      <c r="J36" s="63">
        <f t="shared" si="6"/>
        <v>45341166</v>
      </c>
      <c r="K36" s="63">
        <f t="shared" si="6"/>
        <v>1045193</v>
      </c>
      <c r="L36" s="63">
        <f t="shared" si="6"/>
        <v>2170979</v>
      </c>
      <c r="M36" s="63">
        <f t="shared" si="6"/>
        <v>9230311</v>
      </c>
      <c r="N36" s="63">
        <f t="shared" si="6"/>
        <v>12446483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57787649</v>
      </c>
      <c r="X36" s="63">
        <f t="shared" si="6"/>
        <v>55328347</v>
      </c>
      <c r="Y36" s="63">
        <f t="shared" si="6"/>
        <v>2459302</v>
      </c>
      <c r="Z36" s="64">
        <f>+IF(X36&lt;&gt;0,+(Y36/X36)*100,0)</f>
        <v>4.444922238504613</v>
      </c>
      <c r="AA36" s="65">
        <f>SUM(AA32:AA35)</f>
        <v>104112173</v>
      </c>
    </row>
    <row r="37" spans="1:27" ht="12.7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97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3770118</v>
      </c>
      <c r="D5" s="16">
        <f>SUM(D6:D8)</f>
        <v>0</v>
      </c>
      <c r="E5" s="17">
        <f t="shared" si="0"/>
        <v>5780000</v>
      </c>
      <c r="F5" s="18">
        <f t="shared" si="0"/>
        <v>4530000</v>
      </c>
      <c r="G5" s="18">
        <f t="shared" si="0"/>
        <v>0</v>
      </c>
      <c r="H5" s="18">
        <f t="shared" si="0"/>
        <v>0</v>
      </c>
      <c r="I5" s="18">
        <f t="shared" si="0"/>
        <v>35539</v>
      </c>
      <c r="J5" s="18">
        <f t="shared" si="0"/>
        <v>35539</v>
      </c>
      <c r="K5" s="18">
        <f t="shared" si="0"/>
        <v>25000</v>
      </c>
      <c r="L5" s="18">
        <f t="shared" si="0"/>
        <v>81300</v>
      </c>
      <c r="M5" s="18">
        <f t="shared" si="0"/>
        <v>0</v>
      </c>
      <c r="N5" s="18">
        <f t="shared" si="0"/>
        <v>106300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141839</v>
      </c>
      <c r="X5" s="18">
        <f t="shared" si="0"/>
        <v>2890002</v>
      </c>
      <c r="Y5" s="18">
        <f t="shared" si="0"/>
        <v>-2748163</v>
      </c>
      <c r="Z5" s="4">
        <f>+IF(X5&lt;&gt;0,+(Y5/X5)*100,0)</f>
        <v>-95.09207952105223</v>
      </c>
      <c r="AA5" s="16">
        <f>SUM(AA6:AA8)</f>
        <v>4530000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2817595</v>
      </c>
      <c r="D7" s="22"/>
      <c r="E7" s="23">
        <v>5780000</v>
      </c>
      <c r="F7" s="24">
        <v>4530000</v>
      </c>
      <c r="G7" s="24"/>
      <c r="H7" s="24"/>
      <c r="I7" s="24">
        <v>35539</v>
      </c>
      <c r="J7" s="24">
        <v>35539</v>
      </c>
      <c r="K7" s="24">
        <v>25000</v>
      </c>
      <c r="L7" s="24">
        <v>81300</v>
      </c>
      <c r="M7" s="24"/>
      <c r="N7" s="24">
        <v>106300</v>
      </c>
      <c r="O7" s="24"/>
      <c r="P7" s="24"/>
      <c r="Q7" s="24"/>
      <c r="R7" s="24"/>
      <c r="S7" s="24"/>
      <c r="T7" s="24"/>
      <c r="U7" s="24"/>
      <c r="V7" s="24"/>
      <c r="W7" s="24">
        <v>141839</v>
      </c>
      <c r="X7" s="24">
        <v>2890002</v>
      </c>
      <c r="Y7" s="24">
        <v>-2748163</v>
      </c>
      <c r="Z7" s="7">
        <v>-95.09</v>
      </c>
      <c r="AA7" s="29">
        <v>4530000</v>
      </c>
    </row>
    <row r="8" spans="1:27" ht="12.75">
      <c r="A8" s="5" t="s">
        <v>34</v>
      </c>
      <c r="B8" s="3"/>
      <c r="C8" s="19">
        <v>952523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7050952</v>
      </c>
      <c r="D9" s="16">
        <f>SUM(D10:D14)</f>
        <v>0</v>
      </c>
      <c r="E9" s="17">
        <f t="shared" si="1"/>
        <v>24650000</v>
      </c>
      <c r="F9" s="18">
        <f t="shared" si="1"/>
        <v>42408850</v>
      </c>
      <c r="G9" s="18">
        <f t="shared" si="1"/>
        <v>77873</v>
      </c>
      <c r="H9" s="18">
        <f t="shared" si="1"/>
        <v>1469592</v>
      </c>
      <c r="I9" s="18">
        <f t="shared" si="1"/>
        <v>836118</v>
      </c>
      <c r="J9" s="18">
        <f t="shared" si="1"/>
        <v>2383583</v>
      </c>
      <c r="K9" s="18">
        <f t="shared" si="1"/>
        <v>567717</v>
      </c>
      <c r="L9" s="18">
        <f t="shared" si="1"/>
        <v>0</v>
      </c>
      <c r="M9" s="18">
        <f t="shared" si="1"/>
        <v>2871676</v>
      </c>
      <c r="N9" s="18">
        <f t="shared" si="1"/>
        <v>3439393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5822976</v>
      </c>
      <c r="X9" s="18">
        <f t="shared" si="1"/>
        <v>12325002</v>
      </c>
      <c r="Y9" s="18">
        <f t="shared" si="1"/>
        <v>-6502026</v>
      </c>
      <c r="Z9" s="4">
        <f>+IF(X9&lt;&gt;0,+(Y9/X9)*100,0)</f>
        <v>-52.754766287259024</v>
      </c>
      <c r="AA9" s="30">
        <f>SUM(AA10:AA14)</f>
        <v>42408850</v>
      </c>
    </row>
    <row r="10" spans="1:27" ht="12.75">
      <c r="A10" s="5" t="s">
        <v>36</v>
      </c>
      <c r="B10" s="3"/>
      <c r="C10" s="19">
        <v>2852317</v>
      </c>
      <c r="D10" s="19"/>
      <c r="E10" s="20">
        <v>4650000</v>
      </c>
      <c r="F10" s="21">
        <v>2000000</v>
      </c>
      <c r="G10" s="21"/>
      <c r="H10" s="21"/>
      <c r="I10" s="21"/>
      <c r="J10" s="21"/>
      <c r="K10" s="21"/>
      <c r="L10" s="21"/>
      <c r="M10" s="21">
        <v>2871676</v>
      </c>
      <c r="N10" s="21">
        <v>2871676</v>
      </c>
      <c r="O10" s="21"/>
      <c r="P10" s="21"/>
      <c r="Q10" s="21"/>
      <c r="R10" s="21"/>
      <c r="S10" s="21"/>
      <c r="T10" s="21"/>
      <c r="U10" s="21"/>
      <c r="V10" s="21"/>
      <c r="W10" s="21">
        <v>2871676</v>
      </c>
      <c r="X10" s="21">
        <v>2325000</v>
      </c>
      <c r="Y10" s="21">
        <v>546676</v>
      </c>
      <c r="Z10" s="6">
        <v>23.51</v>
      </c>
      <c r="AA10" s="28">
        <v>2000000</v>
      </c>
    </row>
    <row r="11" spans="1:27" ht="12.75">
      <c r="A11" s="5" t="s">
        <v>37</v>
      </c>
      <c r="B11" s="3"/>
      <c r="C11" s="19">
        <v>4198635</v>
      </c>
      <c r="D11" s="19"/>
      <c r="E11" s="20">
        <v>15000000</v>
      </c>
      <c r="F11" s="21">
        <v>38408850</v>
      </c>
      <c r="G11" s="21"/>
      <c r="H11" s="21">
        <v>882528</v>
      </c>
      <c r="I11" s="21">
        <v>292118</v>
      </c>
      <c r="J11" s="21">
        <v>1174646</v>
      </c>
      <c r="K11" s="21">
        <v>567717</v>
      </c>
      <c r="L11" s="21"/>
      <c r="M11" s="21"/>
      <c r="N11" s="21">
        <v>567717</v>
      </c>
      <c r="O11" s="21"/>
      <c r="P11" s="21"/>
      <c r="Q11" s="21"/>
      <c r="R11" s="21"/>
      <c r="S11" s="21"/>
      <c r="T11" s="21"/>
      <c r="U11" s="21"/>
      <c r="V11" s="21"/>
      <c r="W11" s="21">
        <v>1742363</v>
      </c>
      <c r="X11" s="21">
        <v>7500000</v>
      </c>
      <c r="Y11" s="21">
        <v>-5757637</v>
      </c>
      <c r="Z11" s="6">
        <v>-76.77</v>
      </c>
      <c r="AA11" s="28">
        <v>38408850</v>
      </c>
    </row>
    <row r="12" spans="1:27" ht="12.75">
      <c r="A12" s="5" t="s">
        <v>38</v>
      </c>
      <c r="B12" s="3"/>
      <c r="C12" s="19"/>
      <c r="D12" s="19"/>
      <c r="E12" s="20">
        <v>5000000</v>
      </c>
      <c r="F12" s="21">
        <v>2000000</v>
      </c>
      <c r="G12" s="21">
        <v>77873</v>
      </c>
      <c r="H12" s="21">
        <v>587064</v>
      </c>
      <c r="I12" s="21">
        <v>544000</v>
      </c>
      <c r="J12" s="21">
        <v>1208937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1208937</v>
      </c>
      <c r="X12" s="21">
        <v>2500002</v>
      </c>
      <c r="Y12" s="21">
        <v>-1291065</v>
      </c>
      <c r="Z12" s="6">
        <v>-51.64</v>
      </c>
      <c r="AA12" s="28">
        <v>2000000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102661935</v>
      </c>
      <c r="D15" s="16">
        <f>SUM(D16:D18)</f>
        <v>0</v>
      </c>
      <c r="E15" s="17">
        <f t="shared" si="2"/>
        <v>91978000</v>
      </c>
      <c r="F15" s="18">
        <f t="shared" si="2"/>
        <v>69046250</v>
      </c>
      <c r="G15" s="18">
        <f t="shared" si="2"/>
        <v>460565</v>
      </c>
      <c r="H15" s="18">
        <f t="shared" si="2"/>
        <v>13307015</v>
      </c>
      <c r="I15" s="18">
        <f t="shared" si="2"/>
        <v>1146000</v>
      </c>
      <c r="J15" s="18">
        <f t="shared" si="2"/>
        <v>14913580</v>
      </c>
      <c r="K15" s="18">
        <f t="shared" si="2"/>
        <v>3295430</v>
      </c>
      <c r="L15" s="18">
        <f t="shared" si="2"/>
        <v>0</v>
      </c>
      <c r="M15" s="18">
        <f t="shared" si="2"/>
        <v>10333150</v>
      </c>
      <c r="N15" s="18">
        <f t="shared" si="2"/>
        <v>13628580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28542160</v>
      </c>
      <c r="X15" s="18">
        <f t="shared" si="2"/>
        <v>45988998</v>
      </c>
      <c r="Y15" s="18">
        <f t="shared" si="2"/>
        <v>-17446838</v>
      </c>
      <c r="Z15" s="4">
        <f>+IF(X15&lt;&gt;0,+(Y15/X15)*100,0)</f>
        <v>-37.936982232141695</v>
      </c>
      <c r="AA15" s="30">
        <f>SUM(AA16:AA18)</f>
        <v>69046250</v>
      </c>
    </row>
    <row r="16" spans="1:27" ht="12.75">
      <c r="A16" s="5" t="s">
        <v>42</v>
      </c>
      <c r="B16" s="3"/>
      <c r="C16" s="19">
        <v>1624911</v>
      </c>
      <c r="D16" s="19"/>
      <c r="E16" s="20">
        <v>4950000</v>
      </c>
      <c r="F16" s="21">
        <v>3950000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2475000</v>
      </c>
      <c r="Y16" s="21">
        <v>-2475000</v>
      </c>
      <c r="Z16" s="6">
        <v>-100</v>
      </c>
      <c r="AA16" s="28">
        <v>3950000</v>
      </c>
    </row>
    <row r="17" spans="1:27" ht="12.75">
      <c r="A17" s="5" t="s">
        <v>43</v>
      </c>
      <c r="B17" s="3"/>
      <c r="C17" s="19">
        <v>101037024</v>
      </c>
      <c r="D17" s="19"/>
      <c r="E17" s="20">
        <v>87028000</v>
      </c>
      <c r="F17" s="21">
        <v>65096250</v>
      </c>
      <c r="G17" s="21">
        <v>460565</v>
      </c>
      <c r="H17" s="21">
        <v>13307015</v>
      </c>
      <c r="I17" s="21">
        <v>1146000</v>
      </c>
      <c r="J17" s="21">
        <v>14913580</v>
      </c>
      <c r="K17" s="21">
        <v>3295430</v>
      </c>
      <c r="L17" s="21"/>
      <c r="M17" s="21">
        <v>10333150</v>
      </c>
      <c r="N17" s="21">
        <v>13628580</v>
      </c>
      <c r="O17" s="21"/>
      <c r="P17" s="21"/>
      <c r="Q17" s="21"/>
      <c r="R17" s="21"/>
      <c r="S17" s="21"/>
      <c r="T17" s="21"/>
      <c r="U17" s="21"/>
      <c r="V17" s="21"/>
      <c r="W17" s="21">
        <v>28542160</v>
      </c>
      <c r="X17" s="21">
        <v>43513998</v>
      </c>
      <c r="Y17" s="21">
        <v>-14971838</v>
      </c>
      <c r="Z17" s="6">
        <v>-34.41</v>
      </c>
      <c r="AA17" s="28">
        <v>65096250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17100000</v>
      </c>
      <c r="F19" s="18">
        <f t="shared" si="3"/>
        <v>6100000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1332672</v>
      </c>
      <c r="L19" s="18">
        <f t="shared" si="3"/>
        <v>0</v>
      </c>
      <c r="M19" s="18">
        <f t="shared" si="3"/>
        <v>0</v>
      </c>
      <c r="N19" s="18">
        <f t="shared" si="3"/>
        <v>1332672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1332672</v>
      </c>
      <c r="X19" s="18">
        <f t="shared" si="3"/>
        <v>8550000</v>
      </c>
      <c r="Y19" s="18">
        <f t="shared" si="3"/>
        <v>-7217328</v>
      </c>
      <c r="Z19" s="4">
        <f>+IF(X19&lt;&gt;0,+(Y19/X19)*100,0)</f>
        <v>-84.41319298245614</v>
      </c>
      <c r="AA19" s="30">
        <f>SUM(AA20:AA23)</f>
        <v>6100000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17100000</v>
      </c>
      <c r="F23" s="21">
        <v>6100000</v>
      </c>
      <c r="G23" s="21"/>
      <c r="H23" s="21"/>
      <c r="I23" s="21"/>
      <c r="J23" s="21"/>
      <c r="K23" s="21">
        <v>1332672</v>
      </c>
      <c r="L23" s="21"/>
      <c r="M23" s="21"/>
      <c r="N23" s="21">
        <v>1332672</v>
      </c>
      <c r="O23" s="21"/>
      <c r="P23" s="21"/>
      <c r="Q23" s="21"/>
      <c r="R23" s="21"/>
      <c r="S23" s="21"/>
      <c r="T23" s="21"/>
      <c r="U23" s="21"/>
      <c r="V23" s="21"/>
      <c r="W23" s="21">
        <v>1332672</v>
      </c>
      <c r="X23" s="21">
        <v>8550000</v>
      </c>
      <c r="Y23" s="21">
        <v>-7217328</v>
      </c>
      <c r="Z23" s="6">
        <v>-84.41</v>
      </c>
      <c r="AA23" s="28">
        <v>6100000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113483005</v>
      </c>
      <c r="D25" s="50">
        <f>+D5+D9+D15+D19+D24</f>
        <v>0</v>
      </c>
      <c r="E25" s="51">
        <f t="shared" si="4"/>
        <v>139508000</v>
      </c>
      <c r="F25" s="52">
        <f t="shared" si="4"/>
        <v>122085100</v>
      </c>
      <c r="G25" s="52">
        <f t="shared" si="4"/>
        <v>538438</v>
      </c>
      <c r="H25" s="52">
        <f t="shared" si="4"/>
        <v>14776607</v>
      </c>
      <c r="I25" s="52">
        <f t="shared" si="4"/>
        <v>2017657</v>
      </c>
      <c r="J25" s="52">
        <f t="shared" si="4"/>
        <v>17332702</v>
      </c>
      <c r="K25" s="52">
        <f t="shared" si="4"/>
        <v>5220819</v>
      </c>
      <c r="L25" s="52">
        <f t="shared" si="4"/>
        <v>81300</v>
      </c>
      <c r="M25" s="52">
        <f t="shared" si="4"/>
        <v>13204826</v>
      </c>
      <c r="N25" s="52">
        <f t="shared" si="4"/>
        <v>18506945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35839647</v>
      </c>
      <c r="X25" s="52">
        <f t="shared" si="4"/>
        <v>69754002</v>
      </c>
      <c r="Y25" s="52">
        <f t="shared" si="4"/>
        <v>-33914355</v>
      </c>
      <c r="Z25" s="53">
        <f>+IF(X25&lt;&gt;0,+(Y25/X25)*100,0)</f>
        <v>-48.619941548299984</v>
      </c>
      <c r="AA25" s="54">
        <f>+AA5+AA9+AA15+AA19+AA24</f>
        <v>122085100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105292283</v>
      </c>
      <c r="D28" s="19"/>
      <c r="E28" s="20">
        <v>97638000</v>
      </c>
      <c r="F28" s="21">
        <v>82638000</v>
      </c>
      <c r="G28" s="21">
        <v>460565</v>
      </c>
      <c r="H28" s="21">
        <v>14189543</v>
      </c>
      <c r="I28" s="21">
        <v>1438118</v>
      </c>
      <c r="J28" s="21">
        <v>16088226</v>
      </c>
      <c r="K28" s="21">
        <v>3295430</v>
      </c>
      <c r="L28" s="21"/>
      <c r="M28" s="21">
        <v>12562057</v>
      </c>
      <c r="N28" s="21">
        <v>15857487</v>
      </c>
      <c r="O28" s="21"/>
      <c r="P28" s="21"/>
      <c r="Q28" s="21"/>
      <c r="R28" s="21"/>
      <c r="S28" s="21"/>
      <c r="T28" s="21"/>
      <c r="U28" s="21"/>
      <c r="V28" s="21"/>
      <c r="W28" s="21">
        <v>31945713</v>
      </c>
      <c r="X28" s="21"/>
      <c r="Y28" s="21">
        <v>31945713</v>
      </c>
      <c r="Z28" s="6"/>
      <c r="AA28" s="19">
        <v>82638000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105292283</v>
      </c>
      <c r="D32" s="25">
        <f>SUM(D28:D31)</f>
        <v>0</v>
      </c>
      <c r="E32" s="26">
        <f t="shared" si="5"/>
        <v>97638000</v>
      </c>
      <c r="F32" s="27">
        <f t="shared" si="5"/>
        <v>82638000</v>
      </c>
      <c r="G32" s="27">
        <f t="shared" si="5"/>
        <v>460565</v>
      </c>
      <c r="H32" s="27">
        <f t="shared" si="5"/>
        <v>14189543</v>
      </c>
      <c r="I32" s="27">
        <f t="shared" si="5"/>
        <v>1438118</v>
      </c>
      <c r="J32" s="27">
        <f t="shared" si="5"/>
        <v>16088226</v>
      </c>
      <c r="K32" s="27">
        <f t="shared" si="5"/>
        <v>3295430</v>
      </c>
      <c r="L32" s="27">
        <f t="shared" si="5"/>
        <v>0</v>
      </c>
      <c r="M32" s="27">
        <f t="shared" si="5"/>
        <v>12562057</v>
      </c>
      <c r="N32" s="27">
        <f t="shared" si="5"/>
        <v>15857487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31945713</v>
      </c>
      <c r="X32" s="27">
        <f t="shared" si="5"/>
        <v>0</v>
      </c>
      <c r="Y32" s="27">
        <f t="shared" si="5"/>
        <v>31945713</v>
      </c>
      <c r="Z32" s="13">
        <f>+IF(X32&lt;&gt;0,+(Y32/X32)*100,0)</f>
        <v>0</v>
      </c>
      <c r="AA32" s="31">
        <f>SUM(AA28:AA31)</f>
        <v>82638000</v>
      </c>
    </row>
    <row r="33" spans="1:27" ht="12.75">
      <c r="A33" s="59" t="s">
        <v>59</v>
      </c>
      <c r="B33" s="3" t="s">
        <v>60</v>
      </c>
      <c r="C33" s="19">
        <v>3770118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4420604</v>
      </c>
      <c r="D35" s="19"/>
      <c r="E35" s="20">
        <v>41870000</v>
      </c>
      <c r="F35" s="21">
        <v>39447100</v>
      </c>
      <c r="G35" s="21">
        <v>77873</v>
      </c>
      <c r="H35" s="21">
        <v>587064</v>
      </c>
      <c r="I35" s="21">
        <v>579539</v>
      </c>
      <c r="J35" s="21">
        <v>1244476</v>
      </c>
      <c r="K35" s="21">
        <v>1925389</v>
      </c>
      <c r="L35" s="21">
        <v>81300</v>
      </c>
      <c r="M35" s="21">
        <v>642769</v>
      </c>
      <c r="N35" s="21">
        <v>2649458</v>
      </c>
      <c r="O35" s="21"/>
      <c r="P35" s="21"/>
      <c r="Q35" s="21"/>
      <c r="R35" s="21"/>
      <c r="S35" s="21"/>
      <c r="T35" s="21"/>
      <c r="U35" s="21"/>
      <c r="V35" s="21"/>
      <c r="W35" s="21">
        <v>3893934</v>
      </c>
      <c r="X35" s="21"/>
      <c r="Y35" s="21">
        <v>3893934</v>
      </c>
      <c r="Z35" s="6"/>
      <c r="AA35" s="28">
        <v>39447100</v>
      </c>
    </row>
    <row r="36" spans="1:27" ht="12.75">
      <c r="A36" s="60" t="s">
        <v>64</v>
      </c>
      <c r="B36" s="10"/>
      <c r="C36" s="61">
        <f aca="true" t="shared" si="6" ref="C36:Y36">SUM(C32:C35)</f>
        <v>113483005</v>
      </c>
      <c r="D36" s="61">
        <f>SUM(D32:D35)</f>
        <v>0</v>
      </c>
      <c r="E36" s="62">
        <f t="shared" si="6"/>
        <v>139508000</v>
      </c>
      <c r="F36" s="63">
        <f t="shared" si="6"/>
        <v>122085100</v>
      </c>
      <c r="G36" s="63">
        <f t="shared" si="6"/>
        <v>538438</v>
      </c>
      <c r="H36" s="63">
        <f t="shared" si="6"/>
        <v>14776607</v>
      </c>
      <c r="I36" s="63">
        <f t="shared" si="6"/>
        <v>2017657</v>
      </c>
      <c r="J36" s="63">
        <f t="shared" si="6"/>
        <v>17332702</v>
      </c>
      <c r="K36" s="63">
        <f t="shared" si="6"/>
        <v>5220819</v>
      </c>
      <c r="L36" s="63">
        <f t="shared" si="6"/>
        <v>81300</v>
      </c>
      <c r="M36" s="63">
        <f t="shared" si="6"/>
        <v>13204826</v>
      </c>
      <c r="N36" s="63">
        <f t="shared" si="6"/>
        <v>18506945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35839647</v>
      </c>
      <c r="X36" s="63">
        <f t="shared" si="6"/>
        <v>0</v>
      </c>
      <c r="Y36" s="63">
        <f t="shared" si="6"/>
        <v>35839647</v>
      </c>
      <c r="Z36" s="64">
        <f>+IF(X36&lt;&gt;0,+(Y36/X36)*100,0)</f>
        <v>0</v>
      </c>
      <c r="AA36" s="65">
        <f>SUM(AA32:AA35)</f>
        <v>122085100</v>
      </c>
    </row>
    <row r="37" spans="1:27" ht="12.7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97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406067213</v>
      </c>
      <c r="D5" s="16">
        <f>SUM(D6:D8)</f>
        <v>0</v>
      </c>
      <c r="E5" s="17">
        <f t="shared" si="0"/>
        <v>7928600</v>
      </c>
      <c r="F5" s="18">
        <f t="shared" si="0"/>
        <v>7928600</v>
      </c>
      <c r="G5" s="18">
        <f t="shared" si="0"/>
        <v>0</v>
      </c>
      <c r="H5" s="18">
        <f t="shared" si="0"/>
        <v>0</v>
      </c>
      <c r="I5" s="18">
        <f t="shared" si="0"/>
        <v>553071</v>
      </c>
      <c r="J5" s="18">
        <f t="shared" si="0"/>
        <v>553071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553071</v>
      </c>
      <c r="X5" s="18">
        <f t="shared" si="0"/>
        <v>4964083</v>
      </c>
      <c r="Y5" s="18">
        <f t="shared" si="0"/>
        <v>-4411012</v>
      </c>
      <c r="Z5" s="4">
        <f>+IF(X5&lt;&gt;0,+(Y5/X5)*100,0)</f>
        <v>-88.85854648280458</v>
      </c>
      <c r="AA5" s="16">
        <f>SUM(AA6:AA8)</f>
        <v>7928600</v>
      </c>
    </row>
    <row r="6" spans="1:27" ht="12.75">
      <c r="A6" s="5" t="s">
        <v>32</v>
      </c>
      <c r="B6" s="3"/>
      <c r="C6" s="19"/>
      <c r="D6" s="19"/>
      <c r="E6" s="20">
        <v>2000000</v>
      </c>
      <c r="F6" s="21">
        <v>2000000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2000000</v>
      </c>
      <c r="Y6" s="21">
        <v>-2000000</v>
      </c>
      <c r="Z6" s="6">
        <v>-100</v>
      </c>
      <c r="AA6" s="28">
        <v>2000000</v>
      </c>
    </row>
    <row r="7" spans="1:27" ht="12.75">
      <c r="A7" s="5" t="s">
        <v>33</v>
      </c>
      <c r="B7" s="3"/>
      <c r="C7" s="22">
        <v>405638985</v>
      </c>
      <c r="D7" s="22"/>
      <c r="E7" s="23">
        <v>5928600</v>
      </c>
      <c r="F7" s="24">
        <v>5928600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2964083</v>
      </c>
      <c r="Y7" s="24">
        <v>-2964083</v>
      </c>
      <c r="Z7" s="7">
        <v>-100</v>
      </c>
      <c r="AA7" s="29">
        <v>5928600</v>
      </c>
    </row>
    <row r="8" spans="1:27" ht="12.75">
      <c r="A8" s="5" t="s">
        <v>34</v>
      </c>
      <c r="B8" s="3"/>
      <c r="C8" s="19">
        <v>428228</v>
      </c>
      <c r="D8" s="19"/>
      <c r="E8" s="20"/>
      <c r="F8" s="21"/>
      <c r="G8" s="21"/>
      <c r="H8" s="21"/>
      <c r="I8" s="21">
        <v>553071</v>
      </c>
      <c r="J8" s="21">
        <v>553071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553071</v>
      </c>
      <c r="X8" s="21"/>
      <c r="Y8" s="21">
        <v>553071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847950</v>
      </c>
      <c r="F9" s="18">
        <f t="shared" si="1"/>
        <v>847950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78996</v>
      </c>
      <c r="Y9" s="18">
        <f t="shared" si="1"/>
        <v>-78996</v>
      </c>
      <c r="Z9" s="4">
        <f>+IF(X9&lt;&gt;0,+(Y9/X9)*100,0)</f>
        <v>-100</v>
      </c>
      <c r="AA9" s="30">
        <f>SUM(AA10:AA14)</f>
        <v>847950</v>
      </c>
    </row>
    <row r="10" spans="1:27" ht="12.75">
      <c r="A10" s="5" t="s">
        <v>36</v>
      </c>
      <c r="B10" s="3"/>
      <c r="C10" s="19"/>
      <c r="D10" s="19"/>
      <c r="E10" s="20">
        <v>847950</v>
      </c>
      <c r="F10" s="21">
        <v>847950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78996</v>
      </c>
      <c r="Y10" s="21">
        <v>-78996</v>
      </c>
      <c r="Z10" s="6">
        <v>-100</v>
      </c>
      <c r="AA10" s="28">
        <v>847950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13250235</v>
      </c>
      <c r="D19" s="16">
        <f>SUM(D20:D23)</f>
        <v>0</v>
      </c>
      <c r="E19" s="17">
        <f t="shared" si="3"/>
        <v>660692787</v>
      </c>
      <c r="F19" s="18">
        <f t="shared" si="3"/>
        <v>660692787</v>
      </c>
      <c r="G19" s="18">
        <f t="shared" si="3"/>
        <v>0</v>
      </c>
      <c r="H19" s="18">
        <f t="shared" si="3"/>
        <v>29809403</v>
      </c>
      <c r="I19" s="18">
        <f t="shared" si="3"/>
        <v>21467863</v>
      </c>
      <c r="J19" s="18">
        <f t="shared" si="3"/>
        <v>51277266</v>
      </c>
      <c r="K19" s="18">
        <f t="shared" si="3"/>
        <v>68885046</v>
      </c>
      <c r="L19" s="18">
        <f t="shared" si="3"/>
        <v>45021696</v>
      </c>
      <c r="M19" s="18">
        <f t="shared" si="3"/>
        <v>44826651</v>
      </c>
      <c r="N19" s="18">
        <f t="shared" si="3"/>
        <v>158733393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210010659</v>
      </c>
      <c r="X19" s="18">
        <f t="shared" si="3"/>
        <v>340796496</v>
      </c>
      <c r="Y19" s="18">
        <f t="shared" si="3"/>
        <v>-130785837</v>
      </c>
      <c r="Z19" s="4">
        <f>+IF(X19&lt;&gt;0,+(Y19/X19)*100,0)</f>
        <v>-38.3765204557737</v>
      </c>
      <c r="AA19" s="30">
        <f>SUM(AA20:AA23)</f>
        <v>660692787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13250235</v>
      </c>
      <c r="D21" s="19"/>
      <c r="E21" s="20">
        <v>660692787</v>
      </c>
      <c r="F21" s="21">
        <v>660692787</v>
      </c>
      <c r="G21" s="21"/>
      <c r="H21" s="21">
        <v>29809403</v>
      </c>
      <c r="I21" s="21">
        <v>21467863</v>
      </c>
      <c r="J21" s="21">
        <v>51277266</v>
      </c>
      <c r="K21" s="21">
        <v>68885046</v>
      </c>
      <c r="L21" s="21">
        <v>45021696</v>
      </c>
      <c r="M21" s="21">
        <v>44826651</v>
      </c>
      <c r="N21" s="21">
        <v>158733393</v>
      </c>
      <c r="O21" s="21"/>
      <c r="P21" s="21"/>
      <c r="Q21" s="21"/>
      <c r="R21" s="21"/>
      <c r="S21" s="21"/>
      <c r="T21" s="21"/>
      <c r="U21" s="21"/>
      <c r="V21" s="21"/>
      <c r="W21" s="21">
        <v>210010659</v>
      </c>
      <c r="X21" s="21">
        <v>340796496</v>
      </c>
      <c r="Y21" s="21">
        <v>-130785837</v>
      </c>
      <c r="Z21" s="6">
        <v>-38.38</v>
      </c>
      <c r="AA21" s="28">
        <v>660692787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419317448</v>
      </c>
      <c r="D25" s="50">
        <f>+D5+D9+D15+D19+D24</f>
        <v>0</v>
      </c>
      <c r="E25" s="51">
        <f t="shared" si="4"/>
        <v>669469337</v>
      </c>
      <c r="F25" s="52">
        <f t="shared" si="4"/>
        <v>669469337</v>
      </c>
      <c r="G25" s="52">
        <f t="shared" si="4"/>
        <v>0</v>
      </c>
      <c r="H25" s="52">
        <f t="shared" si="4"/>
        <v>29809403</v>
      </c>
      <c r="I25" s="52">
        <f t="shared" si="4"/>
        <v>22020934</v>
      </c>
      <c r="J25" s="52">
        <f t="shared" si="4"/>
        <v>51830337</v>
      </c>
      <c r="K25" s="52">
        <f t="shared" si="4"/>
        <v>68885046</v>
      </c>
      <c r="L25" s="52">
        <f t="shared" si="4"/>
        <v>45021696</v>
      </c>
      <c r="M25" s="52">
        <f t="shared" si="4"/>
        <v>44826651</v>
      </c>
      <c r="N25" s="52">
        <f t="shared" si="4"/>
        <v>158733393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210563730</v>
      </c>
      <c r="X25" s="52">
        <f t="shared" si="4"/>
        <v>345839575</v>
      </c>
      <c r="Y25" s="52">
        <f t="shared" si="4"/>
        <v>-135275845</v>
      </c>
      <c r="Z25" s="53">
        <f>+IF(X25&lt;&gt;0,+(Y25/X25)*100,0)</f>
        <v>-39.11520102926335</v>
      </c>
      <c r="AA25" s="54">
        <f>+AA5+AA9+AA15+AA19+AA24</f>
        <v>669469337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/>
      <c r="D28" s="19"/>
      <c r="E28" s="20">
        <v>669469337</v>
      </c>
      <c r="F28" s="21">
        <v>669469337</v>
      </c>
      <c r="G28" s="21"/>
      <c r="H28" s="21">
        <v>28718269</v>
      </c>
      <c r="I28" s="21">
        <v>21884247</v>
      </c>
      <c r="J28" s="21">
        <v>50602516</v>
      </c>
      <c r="K28" s="21">
        <v>64734435</v>
      </c>
      <c r="L28" s="21">
        <v>45021696</v>
      </c>
      <c r="M28" s="21">
        <v>44650151</v>
      </c>
      <c r="N28" s="21">
        <v>154406282</v>
      </c>
      <c r="O28" s="21"/>
      <c r="P28" s="21"/>
      <c r="Q28" s="21"/>
      <c r="R28" s="21"/>
      <c r="S28" s="21"/>
      <c r="T28" s="21"/>
      <c r="U28" s="21"/>
      <c r="V28" s="21"/>
      <c r="W28" s="21">
        <v>205008798</v>
      </c>
      <c r="X28" s="21">
        <v>340796496</v>
      </c>
      <c r="Y28" s="21">
        <v>-135787698</v>
      </c>
      <c r="Z28" s="6">
        <v>-39.84</v>
      </c>
      <c r="AA28" s="19">
        <v>669469337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669469337</v>
      </c>
      <c r="F32" s="27">
        <f t="shared" si="5"/>
        <v>669469337</v>
      </c>
      <c r="G32" s="27">
        <f t="shared" si="5"/>
        <v>0</v>
      </c>
      <c r="H32" s="27">
        <f t="shared" si="5"/>
        <v>28718269</v>
      </c>
      <c r="I32" s="27">
        <f t="shared" si="5"/>
        <v>21884247</v>
      </c>
      <c r="J32" s="27">
        <f t="shared" si="5"/>
        <v>50602516</v>
      </c>
      <c r="K32" s="27">
        <f t="shared" si="5"/>
        <v>64734435</v>
      </c>
      <c r="L32" s="27">
        <f t="shared" si="5"/>
        <v>45021696</v>
      </c>
      <c r="M32" s="27">
        <f t="shared" si="5"/>
        <v>44650151</v>
      </c>
      <c r="N32" s="27">
        <f t="shared" si="5"/>
        <v>154406282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205008798</v>
      </c>
      <c r="X32" s="27">
        <f t="shared" si="5"/>
        <v>340796496</v>
      </c>
      <c r="Y32" s="27">
        <f t="shared" si="5"/>
        <v>-135787698</v>
      </c>
      <c r="Z32" s="13">
        <f>+IF(X32&lt;&gt;0,+(Y32/X32)*100,0)</f>
        <v>-39.844217764492505</v>
      </c>
      <c r="AA32" s="31">
        <f>SUM(AA28:AA31)</f>
        <v>669469337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>
        <v>1091134</v>
      </c>
      <c r="I33" s="21">
        <v>136687</v>
      </c>
      <c r="J33" s="21">
        <v>1227821</v>
      </c>
      <c r="K33" s="21">
        <v>4150611</v>
      </c>
      <c r="L33" s="21"/>
      <c r="M33" s="21">
        <v>176500</v>
      </c>
      <c r="N33" s="21">
        <v>4327111</v>
      </c>
      <c r="O33" s="21"/>
      <c r="P33" s="21"/>
      <c r="Q33" s="21"/>
      <c r="R33" s="21"/>
      <c r="S33" s="21"/>
      <c r="T33" s="21"/>
      <c r="U33" s="21"/>
      <c r="V33" s="21"/>
      <c r="W33" s="21">
        <v>5554932</v>
      </c>
      <c r="X33" s="21"/>
      <c r="Y33" s="21">
        <v>5554932</v>
      </c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419317448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7138500</v>
      </c>
      <c r="Y35" s="21">
        <v>-7138500</v>
      </c>
      <c r="Z35" s="6">
        <v>-100</v>
      </c>
      <c r="AA35" s="28"/>
    </row>
    <row r="36" spans="1:27" ht="12.75">
      <c r="A36" s="60" t="s">
        <v>64</v>
      </c>
      <c r="B36" s="10"/>
      <c r="C36" s="61">
        <f aca="true" t="shared" si="6" ref="C36:Y36">SUM(C32:C35)</f>
        <v>419317448</v>
      </c>
      <c r="D36" s="61">
        <f>SUM(D32:D35)</f>
        <v>0</v>
      </c>
      <c r="E36" s="62">
        <f t="shared" si="6"/>
        <v>669469337</v>
      </c>
      <c r="F36" s="63">
        <f t="shared" si="6"/>
        <v>669469337</v>
      </c>
      <c r="G36" s="63">
        <f t="shared" si="6"/>
        <v>0</v>
      </c>
      <c r="H36" s="63">
        <f t="shared" si="6"/>
        <v>29809403</v>
      </c>
      <c r="I36" s="63">
        <f t="shared" si="6"/>
        <v>22020934</v>
      </c>
      <c r="J36" s="63">
        <f t="shared" si="6"/>
        <v>51830337</v>
      </c>
      <c r="K36" s="63">
        <f t="shared" si="6"/>
        <v>68885046</v>
      </c>
      <c r="L36" s="63">
        <f t="shared" si="6"/>
        <v>45021696</v>
      </c>
      <c r="M36" s="63">
        <f t="shared" si="6"/>
        <v>44826651</v>
      </c>
      <c r="N36" s="63">
        <f t="shared" si="6"/>
        <v>158733393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210563730</v>
      </c>
      <c r="X36" s="63">
        <f t="shared" si="6"/>
        <v>347934996</v>
      </c>
      <c r="Y36" s="63">
        <f t="shared" si="6"/>
        <v>-137371266</v>
      </c>
      <c r="Z36" s="64">
        <f>+IF(X36&lt;&gt;0,+(Y36/X36)*100,0)</f>
        <v>-39.48187666641041</v>
      </c>
      <c r="AA36" s="65">
        <f>SUM(AA32:AA35)</f>
        <v>669469337</v>
      </c>
    </row>
    <row r="37" spans="1:27" ht="12.7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97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3612517</v>
      </c>
      <c r="D5" s="16">
        <f>SUM(D6:D8)</f>
        <v>0</v>
      </c>
      <c r="E5" s="17">
        <f t="shared" si="0"/>
        <v>7086000</v>
      </c>
      <c r="F5" s="18">
        <f t="shared" si="0"/>
        <v>7086000</v>
      </c>
      <c r="G5" s="18">
        <f t="shared" si="0"/>
        <v>0</v>
      </c>
      <c r="H5" s="18">
        <f t="shared" si="0"/>
        <v>0</v>
      </c>
      <c r="I5" s="18">
        <f t="shared" si="0"/>
        <v>3015998</v>
      </c>
      <c r="J5" s="18">
        <f t="shared" si="0"/>
        <v>3015998</v>
      </c>
      <c r="K5" s="18">
        <f t="shared" si="0"/>
        <v>411751</v>
      </c>
      <c r="L5" s="18">
        <f t="shared" si="0"/>
        <v>411751</v>
      </c>
      <c r="M5" s="18">
        <f t="shared" si="0"/>
        <v>447916</v>
      </c>
      <c r="N5" s="18">
        <f t="shared" si="0"/>
        <v>1271418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4287416</v>
      </c>
      <c r="X5" s="18">
        <f t="shared" si="0"/>
        <v>3516000</v>
      </c>
      <c r="Y5" s="18">
        <f t="shared" si="0"/>
        <v>771416</v>
      </c>
      <c r="Z5" s="4">
        <f>+IF(X5&lt;&gt;0,+(Y5/X5)*100,0)</f>
        <v>21.940159271899887</v>
      </c>
      <c r="AA5" s="16">
        <f>SUM(AA6:AA8)</f>
        <v>7086000</v>
      </c>
    </row>
    <row r="6" spans="1:27" ht="12.75">
      <c r="A6" s="5" t="s">
        <v>32</v>
      </c>
      <c r="B6" s="3"/>
      <c r="C6" s="19">
        <v>1959142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7086000</v>
      </c>
      <c r="F7" s="24">
        <v>7086000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3516000</v>
      </c>
      <c r="Y7" s="24">
        <v>-3516000</v>
      </c>
      <c r="Z7" s="7">
        <v>-100</v>
      </c>
      <c r="AA7" s="29">
        <v>7086000</v>
      </c>
    </row>
    <row r="8" spans="1:27" ht="12.75">
      <c r="A8" s="5" t="s">
        <v>34</v>
      </c>
      <c r="B8" s="3"/>
      <c r="C8" s="19">
        <v>1653375</v>
      </c>
      <c r="D8" s="19"/>
      <c r="E8" s="20"/>
      <c r="F8" s="21"/>
      <c r="G8" s="21"/>
      <c r="H8" s="21"/>
      <c r="I8" s="21">
        <v>3015998</v>
      </c>
      <c r="J8" s="21">
        <v>3015998</v>
      </c>
      <c r="K8" s="21">
        <v>411751</v>
      </c>
      <c r="L8" s="21">
        <v>411751</v>
      </c>
      <c r="M8" s="21">
        <v>447916</v>
      </c>
      <c r="N8" s="21">
        <v>1271418</v>
      </c>
      <c r="O8" s="21"/>
      <c r="P8" s="21"/>
      <c r="Q8" s="21"/>
      <c r="R8" s="21"/>
      <c r="S8" s="21"/>
      <c r="T8" s="21"/>
      <c r="U8" s="21"/>
      <c r="V8" s="21"/>
      <c r="W8" s="21">
        <v>4287416</v>
      </c>
      <c r="X8" s="21"/>
      <c r="Y8" s="21">
        <v>4287416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66080530</v>
      </c>
      <c r="D9" s="16">
        <f>SUM(D10:D14)</f>
        <v>0</v>
      </c>
      <c r="E9" s="17">
        <f t="shared" si="1"/>
        <v>44240432</v>
      </c>
      <c r="F9" s="18">
        <f t="shared" si="1"/>
        <v>44240432</v>
      </c>
      <c r="G9" s="18">
        <f t="shared" si="1"/>
        <v>3933071</v>
      </c>
      <c r="H9" s="18">
        <f t="shared" si="1"/>
        <v>3933071</v>
      </c>
      <c r="I9" s="18">
        <f t="shared" si="1"/>
        <v>10011235</v>
      </c>
      <c r="J9" s="18">
        <f t="shared" si="1"/>
        <v>17877377</v>
      </c>
      <c r="K9" s="18">
        <f t="shared" si="1"/>
        <v>5721883</v>
      </c>
      <c r="L9" s="18">
        <f t="shared" si="1"/>
        <v>5721883</v>
      </c>
      <c r="M9" s="18">
        <f t="shared" si="1"/>
        <v>6810153</v>
      </c>
      <c r="N9" s="18">
        <f t="shared" si="1"/>
        <v>18253919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36131296</v>
      </c>
      <c r="X9" s="18">
        <f t="shared" si="1"/>
        <v>27030446</v>
      </c>
      <c r="Y9" s="18">
        <f t="shared" si="1"/>
        <v>9100850</v>
      </c>
      <c r="Z9" s="4">
        <f>+IF(X9&lt;&gt;0,+(Y9/X9)*100,0)</f>
        <v>33.66888581860618</v>
      </c>
      <c r="AA9" s="30">
        <f>SUM(AA10:AA14)</f>
        <v>44240432</v>
      </c>
    </row>
    <row r="10" spans="1:27" ht="12.75">
      <c r="A10" s="5" t="s">
        <v>36</v>
      </c>
      <c r="B10" s="3"/>
      <c r="C10" s="19">
        <v>16091916</v>
      </c>
      <c r="D10" s="19"/>
      <c r="E10" s="20">
        <v>3618446</v>
      </c>
      <c r="F10" s="21">
        <v>3618446</v>
      </c>
      <c r="G10" s="21">
        <v>489087</v>
      </c>
      <c r="H10" s="21">
        <v>489087</v>
      </c>
      <c r="I10" s="21">
        <v>184000</v>
      </c>
      <c r="J10" s="21">
        <v>1162174</v>
      </c>
      <c r="K10" s="21"/>
      <c r="L10" s="21"/>
      <c r="M10" s="21">
        <v>-489000</v>
      </c>
      <c r="N10" s="21">
        <v>-489000</v>
      </c>
      <c r="O10" s="21"/>
      <c r="P10" s="21"/>
      <c r="Q10" s="21"/>
      <c r="R10" s="21"/>
      <c r="S10" s="21"/>
      <c r="T10" s="21"/>
      <c r="U10" s="21"/>
      <c r="V10" s="21"/>
      <c r="W10" s="21">
        <v>673174</v>
      </c>
      <c r="X10" s="21">
        <v>2618446</v>
      </c>
      <c r="Y10" s="21">
        <v>-1945272</v>
      </c>
      <c r="Z10" s="6">
        <v>-74.29</v>
      </c>
      <c r="AA10" s="28">
        <v>3618446</v>
      </c>
    </row>
    <row r="11" spans="1:27" ht="12.75">
      <c r="A11" s="5" t="s">
        <v>37</v>
      </c>
      <c r="B11" s="3"/>
      <c r="C11" s="19">
        <v>47910313</v>
      </c>
      <c r="D11" s="19"/>
      <c r="E11" s="20">
        <v>36421986</v>
      </c>
      <c r="F11" s="21">
        <v>36421986</v>
      </c>
      <c r="G11" s="21">
        <v>3443984</v>
      </c>
      <c r="H11" s="21">
        <v>3443984</v>
      </c>
      <c r="I11" s="21">
        <v>7107000</v>
      </c>
      <c r="J11" s="21">
        <v>13994968</v>
      </c>
      <c r="K11" s="21">
        <v>5721883</v>
      </c>
      <c r="L11" s="21">
        <v>5721883</v>
      </c>
      <c r="M11" s="21">
        <v>6689153</v>
      </c>
      <c r="N11" s="21">
        <v>18132919</v>
      </c>
      <c r="O11" s="21"/>
      <c r="P11" s="21"/>
      <c r="Q11" s="21"/>
      <c r="R11" s="21"/>
      <c r="S11" s="21"/>
      <c r="T11" s="21"/>
      <c r="U11" s="21"/>
      <c r="V11" s="21"/>
      <c r="W11" s="21">
        <v>32127887</v>
      </c>
      <c r="X11" s="21">
        <v>23212000</v>
      </c>
      <c r="Y11" s="21">
        <v>8915887</v>
      </c>
      <c r="Z11" s="6">
        <v>38.41</v>
      </c>
      <c r="AA11" s="28">
        <v>36421986</v>
      </c>
    </row>
    <row r="12" spans="1:27" ht="12.75">
      <c r="A12" s="5" t="s">
        <v>38</v>
      </c>
      <c r="B12" s="3"/>
      <c r="C12" s="19">
        <v>2078301</v>
      </c>
      <c r="D12" s="19"/>
      <c r="E12" s="20">
        <v>4200000</v>
      </c>
      <c r="F12" s="21">
        <v>4200000</v>
      </c>
      <c r="G12" s="21"/>
      <c r="H12" s="21"/>
      <c r="I12" s="21">
        <v>2720235</v>
      </c>
      <c r="J12" s="21">
        <v>2720235</v>
      </c>
      <c r="K12" s="21"/>
      <c r="L12" s="21"/>
      <c r="M12" s="21">
        <v>610000</v>
      </c>
      <c r="N12" s="21">
        <v>610000</v>
      </c>
      <c r="O12" s="21"/>
      <c r="P12" s="21"/>
      <c r="Q12" s="21"/>
      <c r="R12" s="21"/>
      <c r="S12" s="21"/>
      <c r="T12" s="21"/>
      <c r="U12" s="21"/>
      <c r="V12" s="21"/>
      <c r="W12" s="21">
        <v>3330235</v>
      </c>
      <c r="X12" s="21">
        <v>1200000</v>
      </c>
      <c r="Y12" s="21">
        <v>2130235</v>
      </c>
      <c r="Z12" s="6">
        <v>177.52</v>
      </c>
      <c r="AA12" s="28">
        <v>4200000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63264807</v>
      </c>
      <c r="D15" s="16">
        <f>SUM(D16:D18)</f>
        <v>0</v>
      </c>
      <c r="E15" s="17">
        <f t="shared" si="2"/>
        <v>102012121</v>
      </c>
      <c r="F15" s="18">
        <f t="shared" si="2"/>
        <v>102012121</v>
      </c>
      <c r="G15" s="18">
        <f t="shared" si="2"/>
        <v>15375880</v>
      </c>
      <c r="H15" s="18">
        <f t="shared" si="2"/>
        <v>15375880</v>
      </c>
      <c r="I15" s="18">
        <f t="shared" si="2"/>
        <v>10234924</v>
      </c>
      <c r="J15" s="18">
        <f t="shared" si="2"/>
        <v>40986684</v>
      </c>
      <c r="K15" s="18">
        <f t="shared" si="2"/>
        <v>1889790</v>
      </c>
      <c r="L15" s="18">
        <f t="shared" si="2"/>
        <v>1889790</v>
      </c>
      <c r="M15" s="18">
        <f t="shared" si="2"/>
        <v>-5946128</v>
      </c>
      <c r="N15" s="18">
        <f t="shared" si="2"/>
        <v>-2166548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38820136</v>
      </c>
      <c r="X15" s="18">
        <f t="shared" si="2"/>
        <v>61370000</v>
      </c>
      <c r="Y15" s="18">
        <f t="shared" si="2"/>
        <v>-22549864</v>
      </c>
      <c r="Z15" s="4">
        <f>+IF(X15&lt;&gt;0,+(Y15/X15)*100,0)</f>
        <v>-36.74411601759818</v>
      </c>
      <c r="AA15" s="30">
        <f>SUM(AA16:AA18)</f>
        <v>102012121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63264807</v>
      </c>
      <c r="D17" s="19"/>
      <c r="E17" s="20">
        <v>102012121</v>
      </c>
      <c r="F17" s="21">
        <v>102012121</v>
      </c>
      <c r="G17" s="21">
        <v>15375880</v>
      </c>
      <c r="H17" s="21">
        <v>15375880</v>
      </c>
      <c r="I17" s="21">
        <v>10234924</v>
      </c>
      <c r="J17" s="21">
        <v>40986684</v>
      </c>
      <c r="K17" s="21">
        <v>1889790</v>
      </c>
      <c r="L17" s="21">
        <v>1889790</v>
      </c>
      <c r="M17" s="21">
        <v>-5946128</v>
      </c>
      <c r="N17" s="21">
        <v>-2166548</v>
      </c>
      <c r="O17" s="21"/>
      <c r="P17" s="21"/>
      <c r="Q17" s="21"/>
      <c r="R17" s="21"/>
      <c r="S17" s="21"/>
      <c r="T17" s="21"/>
      <c r="U17" s="21"/>
      <c r="V17" s="21"/>
      <c r="W17" s="21">
        <v>38820136</v>
      </c>
      <c r="X17" s="21">
        <v>61370000</v>
      </c>
      <c r="Y17" s="21">
        <v>-22549864</v>
      </c>
      <c r="Z17" s="6">
        <v>-36.74</v>
      </c>
      <c r="AA17" s="28">
        <v>102012121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13263147</v>
      </c>
      <c r="D19" s="16">
        <f>SUM(D20:D23)</f>
        <v>0</v>
      </c>
      <c r="E19" s="17">
        <f t="shared" si="3"/>
        <v>25938766</v>
      </c>
      <c r="F19" s="18">
        <f t="shared" si="3"/>
        <v>25938766</v>
      </c>
      <c r="G19" s="18">
        <f t="shared" si="3"/>
        <v>0</v>
      </c>
      <c r="H19" s="18">
        <f t="shared" si="3"/>
        <v>0</v>
      </c>
      <c r="I19" s="18">
        <f t="shared" si="3"/>
        <v>3700000</v>
      </c>
      <c r="J19" s="18">
        <f t="shared" si="3"/>
        <v>3700000</v>
      </c>
      <c r="K19" s="18">
        <f t="shared" si="3"/>
        <v>0</v>
      </c>
      <c r="L19" s="18">
        <f t="shared" si="3"/>
        <v>0</v>
      </c>
      <c r="M19" s="18">
        <f t="shared" si="3"/>
        <v>368000</v>
      </c>
      <c r="N19" s="18">
        <f t="shared" si="3"/>
        <v>368000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4068000</v>
      </c>
      <c r="X19" s="18">
        <f t="shared" si="3"/>
        <v>14900000</v>
      </c>
      <c r="Y19" s="18">
        <f t="shared" si="3"/>
        <v>-10832000</v>
      </c>
      <c r="Z19" s="4">
        <f>+IF(X19&lt;&gt;0,+(Y19/X19)*100,0)</f>
        <v>-72.69798657718121</v>
      </c>
      <c r="AA19" s="30">
        <f>SUM(AA20:AA23)</f>
        <v>25938766</v>
      </c>
    </row>
    <row r="20" spans="1:27" ht="12.75">
      <c r="A20" s="5" t="s">
        <v>46</v>
      </c>
      <c r="B20" s="3"/>
      <c r="C20" s="19">
        <v>10984462</v>
      </c>
      <c r="D20" s="19"/>
      <c r="E20" s="20">
        <v>14134112</v>
      </c>
      <c r="F20" s="21">
        <v>14134112</v>
      </c>
      <c r="G20" s="21"/>
      <c r="H20" s="21"/>
      <c r="I20" s="21">
        <v>1676000</v>
      </c>
      <c r="J20" s="21">
        <v>1676000</v>
      </c>
      <c r="K20" s="21"/>
      <c r="L20" s="21"/>
      <c r="M20" s="21">
        <v>-186000</v>
      </c>
      <c r="N20" s="21">
        <v>-186000</v>
      </c>
      <c r="O20" s="21"/>
      <c r="P20" s="21"/>
      <c r="Q20" s="21"/>
      <c r="R20" s="21"/>
      <c r="S20" s="21"/>
      <c r="T20" s="21"/>
      <c r="U20" s="21"/>
      <c r="V20" s="21"/>
      <c r="W20" s="21">
        <v>1490000</v>
      </c>
      <c r="X20" s="21">
        <v>11510000</v>
      </c>
      <c r="Y20" s="21">
        <v>-10020000</v>
      </c>
      <c r="Z20" s="6">
        <v>-87.05</v>
      </c>
      <c r="AA20" s="28">
        <v>14134112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>
        <v>2278685</v>
      </c>
      <c r="D22" s="22"/>
      <c r="E22" s="23">
        <v>5664654</v>
      </c>
      <c r="F22" s="24">
        <v>5664654</v>
      </c>
      <c r="G22" s="24"/>
      <c r="H22" s="24"/>
      <c r="I22" s="24">
        <v>2024000</v>
      </c>
      <c r="J22" s="24">
        <v>2024000</v>
      </c>
      <c r="K22" s="24"/>
      <c r="L22" s="24"/>
      <c r="M22" s="24">
        <v>554000</v>
      </c>
      <c r="N22" s="24">
        <v>554000</v>
      </c>
      <c r="O22" s="24"/>
      <c r="P22" s="24"/>
      <c r="Q22" s="24"/>
      <c r="R22" s="24"/>
      <c r="S22" s="24"/>
      <c r="T22" s="24"/>
      <c r="U22" s="24"/>
      <c r="V22" s="24"/>
      <c r="W22" s="24">
        <v>2578000</v>
      </c>
      <c r="X22" s="24">
        <v>1350000</v>
      </c>
      <c r="Y22" s="24">
        <v>1228000</v>
      </c>
      <c r="Z22" s="7">
        <v>90.96</v>
      </c>
      <c r="AA22" s="29">
        <v>5664654</v>
      </c>
    </row>
    <row r="23" spans="1:27" ht="12.75">
      <c r="A23" s="5" t="s">
        <v>49</v>
      </c>
      <c r="B23" s="3"/>
      <c r="C23" s="19"/>
      <c r="D23" s="19"/>
      <c r="E23" s="20">
        <v>6140000</v>
      </c>
      <c r="F23" s="21">
        <v>6140000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2040000</v>
      </c>
      <c r="Y23" s="21">
        <v>-2040000</v>
      </c>
      <c r="Z23" s="6">
        <v>-100</v>
      </c>
      <c r="AA23" s="28">
        <v>6140000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146221001</v>
      </c>
      <c r="D25" s="50">
        <f>+D5+D9+D15+D19+D24</f>
        <v>0</v>
      </c>
      <c r="E25" s="51">
        <f t="shared" si="4"/>
        <v>179277319</v>
      </c>
      <c r="F25" s="52">
        <f t="shared" si="4"/>
        <v>179277319</v>
      </c>
      <c r="G25" s="52">
        <f t="shared" si="4"/>
        <v>19308951</v>
      </c>
      <c r="H25" s="52">
        <f t="shared" si="4"/>
        <v>19308951</v>
      </c>
      <c r="I25" s="52">
        <f t="shared" si="4"/>
        <v>26962157</v>
      </c>
      <c r="J25" s="52">
        <f t="shared" si="4"/>
        <v>65580059</v>
      </c>
      <c r="K25" s="52">
        <f t="shared" si="4"/>
        <v>8023424</v>
      </c>
      <c r="L25" s="52">
        <f t="shared" si="4"/>
        <v>8023424</v>
      </c>
      <c r="M25" s="52">
        <f t="shared" si="4"/>
        <v>1679941</v>
      </c>
      <c r="N25" s="52">
        <f t="shared" si="4"/>
        <v>17726789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83306848</v>
      </c>
      <c r="X25" s="52">
        <f t="shared" si="4"/>
        <v>106816446</v>
      </c>
      <c r="Y25" s="52">
        <f t="shared" si="4"/>
        <v>-23509598</v>
      </c>
      <c r="Z25" s="53">
        <f>+IF(X25&lt;&gt;0,+(Y25/X25)*100,0)</f>
        <v>-22.009343018209012</v>
      </c>
      <c r="AA25" s="54">
        <f>+AA5+AA9+AA15+AA19+AA24</f>
        <v>179277319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61162000</v>
      </c>
      <c r="D28" s="19"/>
      <c r="E28" s="20">
        <v>56460000</v>
      </c>
      <c r="F28" s="21">
        <v>56460000</v>
      </c>
      <c r="G28" s="21">
        <v>16064257</v>
      </c>
      <c r="H28" s="21">
        <v>16064257</v>
      </c>
      <c r="I28" s="21">
        <v>4425958</v>
      </c>
      <c r="J28" s="21">
        <v>36554472</v>
      </c>
      <c r="K28" s="21">
        <v>1272679</v>
      </c>
      <c r="L28" s="21">
        <v>1272679</v>
      </c>
      <c r="M28" s="21">
        <v>-23678205</v>
      </c>
      <c r="N28" s="21">
        <v>-21132847</v>
      </c>
      <c r="O28" s="21"/>
      <c r="P28" s="21"/>
      <c r="Q28" s="21"/>
      <c r="R28" s="21"/>
      <c r="S28" s="21"/>
      <c r="T28" s="21"/>
      <c r="U28" s="21"/>
      <c r="V28" s="21"/>
      <c r="W28" s="21">
        <v>15421625</v>
      </c>
      <c r="X28" s="21">
        <v>41358000</v>
      </c>
      <c r="Y28" s="21">
        <v>-25936375</v>
      </c>
      <c r="Z28" s="6">
        <v>-62.71</v>
      </c>
      <c r="AA28" s="19">
        <v>56460000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>
        <v>5983000</v>
      </c>
      <c r="F31" s="21">
        <v>5983000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>
        <v>4741000</v>
      </c>
      <c r="Y31" s="21">
        <v>-4741000</v>
      </c>
      <c r="Z31" s="6">
        <v>-100</v>
      </c>
      <c r="AA31" s="28">
        <v>5983000</v>
      </c>
    </row>
    <row r="32" spans="1:27" ht="12.75">
      <c r="A32" s="58" t="s">
        <v>58</v>
      </c>
      <c r="B32" s="3"/>
      <c r="C32" s="25">
        <f aca="true" t="shared" si="5" ref="C32:Y32">SUM(C28:C31)</f>
        <v>61162000</v>
      </c>
      <c r="D32" s="25">
        <f>SUM(D28:D31)</f>
        <v>0</v>
      </c>
      <c r="E32" s="26">
        <f t="shared" si="5"/>
        <v>62443000</v>
      </c>
      <c r="F32" s="27">
        <f t="shared" si="5"/>
        <v>62443000</v>
      </c>
      <c r="G32" s="27">
        <f t="shared" si="5"/>
        <v>16064257</v>
      </c>
      <c r="H32" s="27">
        <f t="shared" si="5"/>
        <v>16064257</v>
      </c>
      <c r="I32" s="27">
        <f t="shared" si="5"/>
        <v>4425958</v>
      </c>
      <c r="J32" s="27">
        <f t="shared" si="5"/>
        <v>36554472</v>
      </c>
      <c r="K32" s="27">
        <f t="shared" si="5"/>
        <v>1272679</v>
      </c>
      <c r="L32" s="27">
        <f t="shared" si="5"/>
        <v>1272679</v>
      </c>
      <c r="M32" s="27">
        <f t="shared" si="5"/>
        <v>-23678205</v>
      </c>
      <c r="N32" s="27">
        <f t="shared" si="5"/>
        <v>-21132847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15421625</v>
      </c>
      <c r="X32" s="27">
        <f t="shared" si="5"/>
        <v>46099000</v>
      </c>
      <c r="Y32" s="27">
        <f t="shared" si="5"/>
        <v>-30677375</v>
      </c>
      <c r="Z32" s="13">
        <f>+IF(X32&lt;&gt;0,+(Y32/X32)*100,0)</f>
        <v>-66.54672552549947</v>
      </c>
      <c r="AA32" s="31">
        <f>SUM(AA28:AA31)</f>
        <v>62443000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85059001</v>
      </c>
      <c r="D35" s="19"/>
      <c r="E35" s="20">
        <v>116834319</v>
      </c>
      <c r="F35" s="21">
        <v>116834319</v>
      </c>
      <c r="G35" s="21">
        <v>3244694</v>
      </c>
      <c r="H35" s="21">
        <v>3244694</v>
      </c>
      <c r="I35" s="21">
        <v>22536199</v>
      </c>
      <c r="J35" s="21">
        <v>29025587</v>
      </c>
      <c r="K35" s="21">
        <v>6750745</v>
      </c>
      <c r="L35" s="21">
        <v>6750745</v>
      </c>
      <c r="M35" s="21">
        <v>25358146</v>
      </c>
      <c r="N35" s="21">
        <v>38859636</v>
      </c>
      <c r="O35" s="21"/>
      <c r="P35" s="21"/>
      <c r="Q35" s="21"/>
      <c r="R35" s="21"/>
      <c r="S35" s="21"/>
      <c r="T35" s="21"/>
      <c r="U35" s="21"/>
      <c r="V35" s="21"/>
      <c r="W35" s="21">
        <v>67885223</v>
      </c>
      <c r="X35" s="21">
        <v>61367000</v>
      </c>
      <c r="Y35" s="21">
        <v>6518223</v>
      </c>
      <c r="Z35" s="6">
        <v>10.62</v>
      </c>
      <c r="AA35" s="28">
        <v>116834319</v>
      </c>
    </row>
    <row r="36" spans="1:27" ht="12.75">
      <c r="A36" s="60" t="s">
        <v>64</v>
      </c>
      <c r="B36" s="10"/>
      <c r="C36" s="61">
        <f aca="true" t="shared" si="6" ref="C36:Y36">SUM(C32:C35)</f>
        <v>146221001</v>
      </c>
      <c r="D36" s="61">
        <f>SUM(D32:D35)</f>
        <v>0</v>
      </c>
      <c r="E36" s="62">
        <f t="shared" si="6"/>
        <v>179277319</v>
      </c>
      <c r="F36" s="63">
        <f t="shared" si="6"/>
        <v>179277319</v>
      </c>
      <c r="G36" s="63">
        <f t="shared" si="6"/>
        <v>19308951</v>
      </c>
      <c r="H36" s="63">
        <f t="shared" si="6"/>
        <v>19308951</v>
      </c>
      <c r="I36" s="63">
        <f t="shared" si="6"/>
        <v>26962157</v>
      </c>
      <c r="J36" s="63">
        <f t="shared" si="6"/>
        <v>65580059</v>
      </c>
      <c r="K36" s="63">
        <f t="shared" si="6"/>
        <v>8023424</v>
      </c>
      <c r="L36" s="63">
        <f t="shared" si="6"/>
        <v>8023424</v>
      </c>
      <c r="M36" s="63">
        <f t="shared" si="6"/>
        <v>1679941</v>
      </c>
      <c r="N36" s="63">
        <f t="shared" si="6"/>
        <v>17726789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83306848</v>
      </c>
      <c r="X36" s="63">
        <f t="shared" si="6"/>
        <v>107466000</v>
      </c>
      <c r="Y36" s="63">
        <f t="shared" si="6"/>
        <v>-24159152</v>
      </c>
      <c r="Z36" s="64">
        <f>+IF(X36&lt;&gt;0,+(Y36/X36)*100,0)</f>
        <v>-22.4807399549625</v>
      </c>
      <c r="AA36" s="65">
        <f>SUM(AA32:AA35)</f>
        <v>179277319</v>
      </c>
    </row>
    <row r="37" spans="1:27" ht="12.7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97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300000</v>
      </c>
      <c r="F5" s="18">
        <f t="shared" si="0"/>
        <v>300000</v>
      </c>
      <c r="G5" s="18">
        <f t="shared" si="0"/>
        <v>1531</v>
      </c>
      <c r="H5" s="18">
        <f t="shared" si="0"/>
        <v>30266</v>
      </c>
      <c r="I5" s="18">
        <f t="shared" si="0"/>
        <v>15665</v>
      </c>
      <c r="J5" s="18">
        <f t="shared" si="0"/>
        <v>47462</v>
      </c>
      <c r="K5" s="18">
        <f t="shared" si="0"/>
        <v>33730</v>
      </c>
      <c r="L5" s="18">
        <f t="shared" si="0"/>
        <v>22585</v>
      </c>
      <c r="M5" s="18">
        <f t="shared" si="0"/>
        <v>1961303</v>
      </c>
      <c r="N5" s="18">
        <f t="shared" si="0"/>
        <v>2017618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2065080</v>
      </c>
      <c r="X5" s="18">
        <f t="shared" si="0"/>
        <v>300000</v>
      </c>
      <c r="Y5" s="18">
        <f t="shared" si="0"/>
        <v>1765080</v>
      </c>
      <c r="Z5" s="4">
        <f>+IF(X5&lt;&gt;0,+(Y5/X5)*100,0)</f>
        <v>588.36</v>
      </c>
      <c r="AA5" s="16">
        <f>SUM(AA6:AA8)</f>
        <v>300000</v>
      </c>
    </row>
    <row r="6" spans="1:27" ht="12.75">
      <c r="A6" s="5" t="s">
        <v>32</v>
      </c>
      <c r="B6" s="3"/>
      <c r="C6" s="19"/>
      <c r="D6" s="19"/>
      <c r="E6" s="20">
        <v>100000</v>
      </c>
      <c r="F6" s="21">
        <v>100000</v>
      </c>
      <c r="G6" s="21"/>
      <c r="H6" s="21">
        <v>6059</v>
      </c>
      <c r="I6" s="21"/>
      <c r="J6" s="21">
        <v>6059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6059</v>
      </c>
      <c r="X6" s="21">
        <v>100000</v>
      </c>
      <c r="Y6" s="21">
        <v>-93941</v>
      </c>
      <c r="Z6" s="6">
        <v>-93.94</v>
      </c>
      <c r="AA6" s="28">
        <v>100000</v>
      </c>
    </row>
    <row r="7" spans="1:27" ht="12.75">
      <c r="A7" s="5" t="s">
        <v>33</v>
      </c>
      <c r="B7" s="3"/>
      <c r="C7" s="22"/>
      <c r="D7" s="22"/>
      <c r="E7" s="23">
        <v>200000</v>
      </c>
      <c r="F7" s="24">
        <v>200000</v>
      </c>
      <c r="G7" s="24">
        <v>1531</v>
      </c>
      <c r="H7" s="24">
        <v>22834</v>
      </c>
      <c r="I7" s="24">
        <v>2258</v>
      </c>
      <c r="J7" s="24">
        <v>26623</v>
      </c>
      <c r="K7" s="24">
        <v>13666</v>
      </c>
      <c r="L7" s="24">
        <v>20605</v>
      </c>
      <c r="M7" s="24">
        <v>1959828</v>
      </c>
      <c r="N7" s="24">
        <v>1994099</v>
      </c>
      <c r="O7" s="24"/>
      <c r="P7" s="24"/>
      <c r="Q7" s="24"/>
      <c r="R7" s="24"/>
      <c r="S7" s="24"/>
      <c r="T7" s="24"/>
      <c r="U7" s="24"/>
      <c r="V7" s="24"/>
      <c r="W7" s="24">
        <v>2020722</v>
      </c>
      <c r="X7" s="24">
        <v>200000</v>
      </c>
      <c r="Y7" s="24">
        <v>1820722</v>
      </c>
      <c r="Z7" s="7">
        <v>910.36</v>
      </c>
      <c r="AA7" s="29">
        <v>200000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>
        <v>1373</v>
      </c>
      <c r="I8" s="21">
        <v>13407</v>
      </c>
      <c r="J8" s="21">
        <v>14780</v>
      </c>
      <c r="K8" s="21">
        <v>20064</v>
      </c>
      <c r="L8" s="21">
        <v>1980</v>
      </c>
      <c r="M8" s="21">
        <v>1475</v>
      </c>
      <c r="N8" s="21">
        <v>23519</v>
      </c>
      <c r="O8" s="21"/>
      <c r="P8" s="21"/>
      <c r="Q8" s="21"/>
      <c r="R8" s="21"/>
      <c r="S8" s="21"/>
      <c r="T8" s="21"/>
      <c r="U8" s="21"/>
      <c r="V8" s="21"/>
      <c r="W8" s="21">
        <v>38299</v>
      </c>
      <c r="X8" s="21"/>
      <c r="Y8" s="21">
        <v>38299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826160</v>
      </c>
      <c r="D9" s="16">
        <f>SUM(D10:D14)</f>
        <v>0</v>
      </c>
      <c r="E9" s="17">
        <f t="shared" si="1"/>
        <v>12806765</v>
      </c>
      <c r="F9" s="18">
        <f t="shared" si="1"/>
        <v>12806765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300000</v>
      </c>
      <c r="Y9" s="18">
        <f t="shared" si="1"/>
        <v>-300000</v>
      </c>
      <c r="Z9" s="4">
        <f>+IF(X9&lt;&gt;0,+(Y9/X9)*100,0)</f>
        <v>-100</v>
      </c>
      <c r="AA9" s="30">
        <f>SUM(AA10:AA14)</f>
        <v>12806765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>
        <v>300000</v>
      </c>
      <c r="F11" s="21">
        <v>300000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300000</v>
      </c>
      <c r="Y11" s="21">
        <v>-300000</v>
      </c>
      <c r="Z11" s="6">
        <v>-100</v>
      </c>
      <c r="AA11" s="28">
        <v>300000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>
        <v>826160</v>
      </c>
      <c r="D13" s="19"/>
      <c r="E13" s="20">
        <v>12506765</v>
      </c>
      <c r="F13" s="21">
        <v>12506765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>
        <v>12506765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34250201</v>
      </c>
      <c r="D15" s="16">
        <f>SUM(D16:D18)</f>
        <v>0</v>
      </c>
      <c r="E15" s="17">
        <f t="shared" si="2"/>
        <v>125627486</v>
      </c>
      <c r="F15" s="18">
        <f t="shared" si="2"/>
        <v>125627486</v>
      </c>
      <c r="G15" s="18">
        <f t="shared" si="2"/>
        <v>19087720</v>
      </c>
      <c r="H15" s="18">
        <f t="shared" si="2"/>
        <v>7187264</v>
      </c>
      <c r="I15" s="18">
        <f t="shared" si="2"/>
        <v>5004423</v>
      </c>
      <c r="J15" s="18">
        <f t="shared" si="2"/>
        <v>31279407</v>
      </c>
      <c r="K15" s="18">
        <f t="shared" si="2"/>
        <v>5312015</v>
      </c>
      <c r="L15" s="18">
        <f t="shared" si="2"/>
        <v>3354060</v>
      </c>
      <c r="M15" s="18">
        <f t="shared" si="2"/>
        <v>3977482</v>
      </c>
      <c r="N15" s="18">
        <f t="shared" si="2"/>
        <v>12643557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43922964</v>
      </c>
      <c r="X15" s="18">
        <f t="shared" si="2"/>
        <v>57491647</v>
      </c>
      <c r="Y15" s="18">
        <f t="shared" si="2"/>
        <v>-13568683</v>
      </c>
      <c r="Z15" s="4">
        <f>+IF(X15&lt;&gt;0,+(Y15/X15)*100,0)</f>
        <v>-23.601138092286693</v>
      </c>
      <c r="AA15" s="30">
        <f>SUM(AA16:AA18)</f>
        <v>125627486</v>
      </c>
    </row>
    <row r="16" spans="1:27" ht="12.75">
      <c r="A16" s="5" t="s">
        <v>42</v>
      </c>
      <c r="B16" s="3"/>
      <c r="C16" s="19">
        <v>112858</v>
      </c>
      <c r="D16" s="19"/>
      <c r="E16" s="20">
        <v>335000</v>
      </c>
      <c r="F16" s="21">
        <v>335000</v>
      </c>
      <c r="G16" s="21"/>
      <c r="H16" s="21">
        <v>9741</v>
      </c>
      <c r="I16" s="21"/>
      <c r="J16" s="21">
        <v>9741</v>
      </c>
      <c r="K16" s="21"/>
      <c r="L16" s="21">
        <v>4150</v>
      </c>
      <c r="M16" s="21"/>
      <c r="N16" s="21">
        <v>4150</v>
      </c>
      <c r="O16" s="21"/>
      <c r="P16" s="21"/>
      <c r="Q16" s="21"/>
      <c r="R16" s="21"/>
      <c r="S16" s="21"/>
      <c r="T16" s="21"/>
      <c r="U16" s="21"/>
      <c r="V16" s="21"/>
      <c r="W16" s="21">
        <v>13891</v>
      </c>
      <c r="X16" s="21">
        <v>100000</v>
      </c>
      <c r="Y16" s="21">
        <v>-86109</v>
      </c>
      <c r="Z16" s="6">
        <v>-86.11</v>
      </c>
      <c r="AA16" s="28">
        <v>335000</v>
      </c>
    </row>
    <row r="17" spans="1:27" ht="12.75">
      <c r="A17" s="5" t="s">
        <v>43</v>
      </c>
      <c r="B17" s="3"/>
      <c r="C17" s="19">
        <v>34137343</v>
      </c>
      <c r="D17" s="19"/>
      <c r="E17" s="20">
        <v>125292486</v>
      </c>
      <c r="F17" s="21">
        <v>125292486</v>
      </c>
      <c r="G17" s="21">
        <v>19087720</v>
      </c>
      <c r="H17" s="21">
        <v>7177523</v>
      </c>
      <c r="I17" s="21">
        <v>5004423</v>
      </c>
      <c r="J17" s="21">
        <v>31269666</v>
      </c>
      <c r="K17" s="21">
        <v>5312015</v>
      </c>
      <c r="L17" s="21">
        <v>3349910</v>
      </c>
      <c r="M17" s="21">
        <v>3977482</v>
      </c>
      <c r="N17" s="21">
        <v>12639407</v>
      </c>
      <c r="O17" s="21"/>
      <c r="P17" s="21"/>
      <c r="Q17" s="21"/>
      <c r="R17" s="21"/>
      <c r="S17" s="21"/>
      <c r="T17" s="21"/>
      <c r="U17" s="21"/>
      <c r="V17" s="21"/>
      <c r="W17" s="21">
        <v>43909073</v>
      </c>
      <c r="X17" s="21">
        <v>57391647</v>
      </c>
      <c r="Y17" s="21">
        <v>-13482574</v>
      </c>
      <c r="Z17" s="6">
        <v>-23.49</v>
      </c>
      <c r="AA17" s="28">
        <v>125292486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13824177</v>
      </c>
      <c r="D19" s="16">
        <f>SUM(D20:D23)</f>
        <v>0</v>
      </c>
      <c r="E19" s="17">
        <f t="shared" si="3"/>
        <v>56700000</v>
      </c>
      <c r="F19" s="18">
        <f t="shared" si="3"/>
        <v>56700000</v>
      </c>
      <c r="G19" s="18">
        <f t="shared" si="3"/>
        <v>141761</v>
      </c>
      <c r="H19" s="18">
        <f t="shared" si="3"/>
        <v>196263</v>
      </c>
      <c r="I19" s="18">
        <f t="shared" si="3"/>
        <v>586608</v>
      </c>
      <c r="J19" s="18">
        <f t="shared" si="3"/>
        <v>924632</v>
      </c>
      <c r="K19" s="18">
        <f t="shared" si="3"/>
        <v>526802</v>
      </c>
      <c r="L19" s="18">
        <f t="shared" si="3"/>
        <v>808712</v>
      </c>
      <c r="M19" s="18">
        <f t="shared" si="3"/>
        <v>1415052</v>
      </c>
      <c r="N19" s="18">
        <f t="shared" si="3"/>
        <v>2750566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3675198</v>
      </c>
      <c r="X19" s="18">
        <f t="shared" si="3"/>
        <v>24677152</v>
      </c>
      <c r="Y19" s="18">
        <f t="shared" si="3"/>
        <v>-21001954</v>
      </c>
      <c r="Z19" s="4">
        <f>+IF(X19&lt;&gt;0,+(Y19/X19)*100,0)</f>
        <v>-85.10687943244018</v>
      </c>
      <c r="AA19" s="30">
        <f>SUM(AA20:AA23)</f>
        <v>56700000</v>
      </c>
    </row>
    <row r="20" spans="1:27" ht="12.75">
      <c r="A20" s="5" t="s">
        <v>46</v>
      </c>
      <c r="B20" s="3"/>
      <c r="C20" s="19">
        <v>13824177</v>
      </c>
      <c r="D20" s="19"/>
      <c r="E20" s="20">
        <v>56600000</v>
      </c>
      <c r="F20" s="21">
        <v>56600000</v>
      </c>
      <c r="G20" s="21">
        <v>141761</v>
      </c>
      <c r="H20" s="21">
        <v>196263</v>
      </c>
      <c r="I20" s="21">
        <v>584478</v>
      </c>
      <c r="J20" s="21">
        <v>922502</v>
      </c>
      <c r="K20" s="21">
        <v>521567</v>
      </c>
      <c r="L20" s="21">
        <v>808712</v>
      </c>
      <c r="M20" s="21">
        <v>1415052</v>
      </c>
      <c r="N20" s="21">
        <v>2745331</v>
      </c>
      <c r="O20" s="21"/>
      <c r="P20" s="21"/>
      <c r="Q20" s="21"/>
      <c r="R20" s="21"/>
      <c r="S20" s="21"/>
      <c r="T20" s="21"/>
      <c r="U20" s="21"/>
      <c r="V20" s="21"/>
      <c r="W20" s="21">
        <v>3667833</v>
      </c>
      <c r="X20" s="21">
        <v>24577152</v>
      </c>
      <c r="Y20" s="21">
        <v>-20909319</v>
      </c>
      <c r="Z20" s="6">
        <v>-85.08</v>
      </c>
      <c r="AA20" s="28">
        <v>56600000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100000</v>
      </c>
      <c r="F23" s="21">
        <v>100000</v>
      </c>
      <c r="G23" s="21"/>
      <c r="H23" s="21"/>
      <c r="I23" s="21">
        <v>2130</v>
      </c>
      <c r="J23" s="21">
        <v>2130</v>
      </c>
      <c r="K23" s="21">
        <v>5235</v>
      </c>
      <c r="L23" s="21"/>
      <c r="M23" s="21"/>
      <c r="N23" s="21">
        <v>5235</v>
      </c>
      <c r="O23" s="21"/>
      <c r="P23" s="21"/>
      <c r="Q23" s="21"/>
      <c r="R23" s="21"/>
      <c r="S23" s="21"/>
      <c r="T23" s="21"/>
      <c r="U23" s="21"/>
      <c r="V23" s="21"/>
      <c r="W23" s="21">
        <v>7365</v>
      </c>
      <c r="X23" s="21">
        <v>100000</v>
      </c>
      <c r="Y23" s="21">
        <v>-92635</v>
      </c>
      <c r="Z23" s="6">
        <v>-92.64</v>
      </c>
      <c r="AA23" s="28">
        <v>100000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48900538</v>
      </c>
      <c r="D25" s="50">
        <f>+D5+D9+D15+D19+D24</f>
        <v>0</v>
      </c>
      <c r="E25" s="51">
        <f t="shared" si="4"/>
        <v>195434251</v>
      </c>
      <c r="F25" s="52">
        <f t="shared" si="4"/>
        <v>195434251</v>
      </c>
      <c r="G25" s="52">
        <f t="shared" si="4"/>
        <v>19231012</v>
      </c>
      <c r="H25" s="52">
        <f t="shared" si="4"/>
        <v>7413793</v>
      </c>
      <c r="I25" s="52">
        <f t="shared" si="4"/>
        <v>5606696</v>
      </c>
      <c r="J25" s="52">
        <f t="shared" si="4"/>
        <v>32251501</v>
      </c>
      <c r="K25" s="52">
        <f t="shared" si="4"/>
        <v>5872547</v>
      </c>
      <c r="L25" s="52">
        <f t="shared" si="4"/>
        <v>4185357</v>
      </c>
      <c r="M25" s="52">
        <f t="shared" si="4"/>
        <v>7353837</v>
      </c>
      <c r="N25" s="52">
        <f t="shared" si="4"/>
        <v>17411741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49663242</v>
      </c>
      <c r="X25" s="52">
        <f t="shared" si="4"/>
        <v>82768799</v>
      </c>
      <c r="Y25" s="52">
        <f t="shared" si="4"/>
        <v>-33105557</v>
      </c>
      <c r="Z25" s="53">
        <f>+IF(X25&lt;&gt;0,+(Y25/X25)*100,0)</f>
        <v>-39.9976288166269</v>
      </c>
      <c r="AA25" s="54">
        <f>+AA5+AA9+AA15+AA19+AA24</f>
        <v>195434251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29978195</v>
      </c>
      <c r="D28" s="19"/>
      <c r="E28" s="20">
        <v>87699250</v>
      </c>
      <c r="F28" s="21">
        <v>87699250</v>
      </c>
      <c r="G28" s="21">
        <v>19087720</v>
      </c>
      <c r="H28" s="21">
        <v>5995485</v>
      </c>
      <c r="I28" s="21">
        <v>5004423</v>
      </c>
      <c r="J28" s="21">
        <v>30087628</v>
      </c>
      <c r="K28" s="21">
        <v>2520058</v>
      </c>
      <c r="L28" s="21">
        <v>2934553</v>
      </c>
      <c r="M28" s="21">
        <v>3977482</v>
      </c>
      <c r="N28" s="21">
        <v>9432093</v>
      </c>
      <c r="O28" s="21"/>
      <c r="P28" s="21"/>
      <c r="Q28" s="21"/>
      <c r="R28" s="21"/>
      <c r="S28" s="21"/>
      <c r="T28" s="21"/>
      <c r="U28" s="21"/>
      <c r="V28" s="21"/>
      <c r="W28" s="21">
        <v>39519721</v>
      </c>
      <c r="X28" s="21">
        <v>52838345</v>
      </c>
      <c r="Y28" s="21">
        <v>-13318624</v>
      </c>
      <c r="Z28" s="6">
        <v>-25.21</v>
      </c>
      <c r="AA28" s="19">
        <v>87699250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29978195</v>
      </c>
      <c r="D32" s="25">
        <f>SUM(D28:D31)</f>
        <v>0</v>
      </c>
      <c r="E32" s="26">
        <f t="shared" si="5"/>
        <v>87699250</v>
      </c>
      <c r="F32" s="27">
        <f t="shared" si="5"/>
        <v>87699250</v>
      </c>
      <c r="G32" s="27">
        <f t="shared" si="5"/>
        <v>19087720</v>
      </c>
      <c r="H32" s="27">
        <f t="shared" si="5"/>
        <v>5995485</v>
      </c>
      <c r="I32" s="27">
        <f t="shared" si="5"/>
        <v>5004423</v>
      </c>
      <c r="J32" s="27">
        <f t="shared" si="5"/>
        <v>30087628</v>
      </c>
      <c r="K32" s="27">
        <f t="shared" si="5"/>
        <v>2520058</v>
      </c>
      <c r="L32" s="27">
        <f t="shared" si="5"/>
        <v>2934553</v>
      </c>
      <c r="M32" s="27">
        <f t="shared" si="5"/>
        <v>3977482</v>
      </c>
      <c r="N32" s="27">
        <f t="shared" si="5"/>
        <v>9432093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39519721</v>
      </c>
      <c r="X32" s="27">
        <f t="shared" si="5"/>
        <v>52838345</v>
      </c>
      <c r="Y32" s="27">
        <f t="shared" si="5"/>
        <v>-13318624</v>
      </c>
      <c r="Z32" s="13">
        <f>+IF(X32&lt;&gt;0,+(Y32/X32)*100,0)</f>
        <v>-25.20636102436592</v>
      </c>
      <c r="AA32" s="31">
        <f>SUM(AA28:AA31)</f>
        <v>87699250</v>
      </c>
    </row>
    <row r="33" spans="1:27" ht="12.75">
      <c r="A33" s="59" t="s">
        <v>59</v>
      </c>
      <c r="B33" s="3" t="s">
        <v>60</v>
      </c>
      <c r="C33" s="19">
        <v>49272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>
        <v>5015972</v>
      </c>
      <c r="D34" s="19"/>
      <c r="E34" s="20">
        <v>90000001</v>
      </c>
      <c r="F34" s="21">
        <v>90000001</v>
      </c>
      <c r="G34" s="21"/>
      <c r="H34" s="21"/>
      <c r="I34" s="21"/>
      <c r="J34" s="21"/>
      <c r="K34" s="21">
        <v>324437</v>
      </c>
      <c r="L34" s="21">
        <v>992694</v>
      </c>
      <c r="M34" s="21">
        <v>1015719</v>
      </c>
      <c r="N34" s="21">
        <v>2332850</v>
      </c>
      <c r="O34" s="21"/>
      <c r="P34" s="21"/>
      <c r="Q34" s="21"/>
      <c r="R34" s="21"/>
      <c r="S34" s="21"/>
      <c r="T34" s="21"/>
      <c r="U34" s="21"/>
      <c r="V34" s="21"/>
      <c r="W34" s="21">
        <v>2332850</v>
      </c>
      <c r="X34" s="21">
        <v>23318167</v>
      </c>
      <c r="Y34" s="21">
        <v>-20985317</v>
      </c>
      <c r="Z34" s="6">
        <v>-90</v>
      </c>
      <c r="AA34" s="28">
        <v>90000001</v>
      </c>
    </row>
    <row r="35" spans="1:27" ht="12.75">
      <c r="A35" s="59" t="s">
        <v>63</v>
      </c>
      <c r="B35" s="3"/>
      <c r="C35" s="19">
        <v>13857099</v>
      </c>
      <c r="D35" s="19"/>
      <c r="E35" s="20">
        <v>17735000</v>
      </c>
      <c r="F35" s="21">
        <v>17735000</v>
      </c>
      <c r="G35" s="21">
        <v>143292</v>
      </c>
      <c r="H35" s="21">
        <v>1418308</v>
      </c>
      <c r="I35" s="21">
        <v>602273</v>
      </c>
      <c r="J35" s="21">
        <v>2163873</v>
      </c>
      <c r="K35" s="21">
        <v>3028052</v>
      </c>
      <c r="L35" s="21">
        <v>258109</v>
      </c>
      <c r="M35" s="21">
        <v>2360636</v>
      </c>
      <c r="N35" s="21">
        <v>5646797</v>
      </c>
      <c r="O35" s="21"/>
      <c r="P35" s="21"/>
      <c r="Q35" s="21"/>
      <c r="R35" s="21"/>
      <c r="S35" s="21"/>
      <c r="T35" s="21"/>
      <c r="U35" s="21"/>
      <c r="V35" s="21"/>
      <c r="W35" s="21">
        <v>7810670</v>
      </c>
      <c r="X35" s="21">
        <v>6612224</v>
      </c>
      <c r="Y35" s="21">
        <v>1198446</v>
      </c>
      <c r="Z35" s="6">
        <v>18.12</v>
      </c>
      <c r="AA35" s="28">
        <v>17735000</v>
      </c>
    </row>
    <row r="36" spans="1:27" ht="12.75">
      <c r="A36" s="60" t="s">
        <v>64</v>
      </c>
      <c r="B36" s="10"/>
      <c r="C36" s="61">
        <f aca="true" t="shared" si="6" ref="C36:Y36">SUM(C32:C35)</f>
        <v>48900538</v>
      </c>
      <c r="D36" s="61">
        <f>SUM(D32:D35)</f>
        <v>0</v>
      </c>
      <c r="E36" s="62">
        <f t="shared" si="6"/>
        <v>195434251</v>
      </c>
      <c r="F36" s="63">
        <f t="shared" si="6"/>
        <v>195434251</v>
      </c>
      <c r="G36" s="63">
        <f t="shared" si="6"/>
        <v>19231012</v>
      </c>
      <c r="H36" s="63">
        <f t="shared" si="6"/>
        <v>7413793</v>
      </c>
      <c r="I36" s="63">
        <f t="shared" si="6"/>
        <v>5606696</v>
      </c>
      <c r="J36" s="63">
        <f t="shared" si="6"/>
        <v>32251501</v>
      </c>
      <c r="K36" s="63">
        <f t="shared" si="6"/>
        <v>5872547</v>
      </c>
      <c r="L36" s="63">
        <f t="shared" si="6"/>
        <v>4185356</v>
      </c>
      <c r="M36" s="63">
        <f t="shared" si="6"/>
        <v>7353837</v>
      </c>
      <c r="N36" s="63">
        <f t="shared" si="6"/>
        <v>17411740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49663241</v>
      </c>
      <c r="X36" s="63">
        <f t="shared" si="6"/>
        <v>82768736</v>
      </c>
      <c r="Y36" s="63">
        <f t="shared" si="6"/>
        <v>-33105495</v>
      </c>
      <c r="Z36" s="64">
        <f>+IF(X36&lt;&gt;0,+(Y36/X36)*100,0)</f>
        <v>-39.997584353589744</v>
      </c>
      <c r="AA36" s="65">
        <f>SUM(AA32:AA35)</f>
        <v>195434251</v>
      </c>
    </row>
    <row r="37" spans="1:27" ht="12.7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97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60695950</v>
      </c>
      <c r="D5" s="16">
        <f>SUM(D6:D8)</f>
        <v>0</v>
      </c>
      <c r="E5" s="17">
        <f t="shared" si="0"/>
        <v>3350000</v>
      </c>
      <c r="F5" s="18">
        <f t="shared" si="0"/>
        <v>3350000</v>
      </c>
      <c r="G5" s="18">
        <f t="shared" si="0"/>
        <v>0</v>
      </c>
      <c r="H5" s="18">
        <f t="shared" si="0"/>
        <v>134082</v>
      </c>
      <c r="I5" s="18">
        <f t="shared" si="0"/>
        <v>6200</v>
      </c>
      <c r="J5" s="18">
        <f t="shared" si="0"/>
        <v>140282</v>
      </c>
      <c r="K5" s="18">
        <f t="shared" si="0"/>
        <v>0</v>
      </c>
      <c r="L5" s="18">
        <f t="shared" si="0"/>
        <v>15800</v>
      </c>
      <c r="M5" s="18">
        <f t="shared" si="0"/>
        <v>0</v>
      </c>
      <c r="N5" s="18">
        <f t="shared" si="0"/>
        <v>15800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156082</v>
      </c>
      <c r="X5" s="18">
        <f t="shared" si="0"/>
        <v>1675002</v>
      </c>
      <c r="Y5" s="18">
        <f t="shared" si="0"/>
        <v>-1518920</v>
      </c>
      <c r="Z5" s="4">
        <f>+IF(X5&lt;&gt;0,+(Y5/X5)*100,0)</f>
        <v>-90.68168276813998</v>
      </c>
      <c r="AA5" s="16">
        <f>SUM(AA6:AA8)</f>
        <v>3350000</v>
      </c>
    </row>
    <row r="6" spans="1:27" ht="12.75">
      <c r="A6" s="5" t="s">
        <v>32</v>
      </c>
      <c r="B6" s="3"/>
      <c r="C6" s="19">
        <v>60695950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3350000</v>
      </c>
      <c r="F7" s="24">
        <v>3350000</v>
      </c>
      <c r="G7" s="24"/>
      <c r="H7" s="24">
        <v>134082</v>
      </c>
      <c r="I7" s="24"/>
      <c r="J7" s="24">
        <v>134082</v>
      </c>
      <c r="K7" s="24"/>
      <c r="L7" s="24">
        <v>15800</v>
      </c>
      <c r="M7" s="24"/>
      <c r="N7" s="24">
        <v>15800</v>
      </c>
      <c r="O7" s="24"/>
      <c r="P7" s="24"/>
      <c r="Q7" s="24"/>
      <c r="R7" s="24"/>
      <c r="S7" s="24"/>
      <c r="T7" s="24"/>
      <c r="U7" s="24"/>
      <c r="V7" s="24"/>
      <c r="W7" s="24">
        <v>149882</v>
      </c>
      <c r="X7" s="24">
        <v>1675002</v>
      </c>
      <c r="Y7" s="24">
        <v>-1525120</v>
      </c>
      <c r="Z7" s="7">
        <v>-91.05</v>
      </c>
      <c r="AA7" s="29">
        <v>3350000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>
        <v>6200</v>
      </c>
      <c r="J8" s="21">
        <v>6200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6200</v>
      </c>
      <c r="X8" s="21"/>
      <c r="Y8" s="21">
        <v>6200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502000</v>
      </c>
      <c r="F9" s="18">
        <f t="shared" si="1"/>
        <v>502000</v>
      </c>
      <c r="G9" s="18">
        <f t="shared" si="1"/>
        <v>0</v>
      </c>
      <c r="H9" s="18">
        <f t="shared" si="1"/>
        <v>0</v>
      </c>
      <c r="I9" s="18">
        <f t="shared" si="1"/>
        <v>12000</v>
      </c>
      <c r="J9" s="18">
        <f t="shared" si="1"/>
        <v>12000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12000</v>
      </c>
      <c r="X9" s="18">
        <f t="shared" si="1"/>
        <v>250998</v>
      </c>
      <c r="Y9" s="18">
        <f t="shared" si="1"/>
        <v>-238998</v>
      </c>
      <c r="Z9" s="4">
        <f>+IF(X9&lt;&gt;0,+(Y9/X9)*100,0)</f>
        <v>-95.21908541103913</v>
      </c>
      <c r="AA9" s="30">
        <f>SUM(AA10:AA14)</f>
        <v>502000</v>
      </c>
    </row>
    <row r="10" spans="1:27" ht="12.75">
      <c r="A10" s="5" t="s">
        <v>36</v>
      </c>
      <c r="B10" s="3"/>
      <c r="C10" s="19"/>
      <c r="D10" s="19"/>
      <c r="E10" s="20">
        <v>502000</v>
      </c>
      <c r="F10" s="21">
        <v>502000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250998</v>
      </c>
      <c r="Y10" s="21">
        <v>-250998</v>
      </c>
      <c r="Z10" s="6">
        <v>-100</v>
      </c>
      <c r="AA10" s="28">
        <v>502000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>
        <v>12000</v>
      </c>
      <c r="J12" s="21">
        <v>12000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12000</v>
      </c>
      <c r="X12" s="21"/>
      <c r="Y12" s="21">
        <v>12000</v>
      </c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31565150</v>
      </c>
      <c r="F15" s="18">
        <f t="shared" si="2"/>
        <v>31565150</v>
      </c>
      <c r="G15" s="18">
        <f t="shared" si="2"/>
        <v>0</v>
      </c>
      <c r="H15" s="18">
        <f t="shared" si="2"/>
        <v>5359433</v>
      </c>
      <c r="I15" s="18">
        <f t="shared" si="2"/>
        <v>0</v>
      </c>
      <c r="J15" s="18">
        <f t="shared" si="2"/>
        <v>5359433</v>
      </c>
      <c r="K15" s="18">
        <f t="shared" si="2"/>
        <v>6229316</v>
      </c>
      <c r="L15" s="18">
        <f t="shared" si="2"/>
        <v>1881885</v>
      </c>
      <c r="M15" s="18">
        <f t="shared" si="2"/>
        <v>2769342</v>
      </c>
      <c r="N15" s="18">
        <f t="shared" si="2"/>
        <v>10880543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16239976</v>
      </c>
      <c r="X15" s="18">
        <f t="shared" si="2"/>
        <v>15782574</v>
      </c>
      <c r="Y15" s="18">
        <f t="shared" si="2"/>
        <v>457402</v>
      </c>
      <c r="Z15" s="4">
        <f>+IF(X15&lt;&gt;0,+(Y15/X15)*100,0)</f>
        <v>2.8981457650697537</v>
      </c>
      <c r="AA15" s="30">
        <f>SUM(AA16:AA18)</f>
        <v>31565150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31565150</v>
      </c>
      <c r="F17" s="21">
        <v>31565150</v>
      </c>
      <c r="G17" s="21"/>
      <c r="H17" s="21">
        <v>5359433</v>
      </c>
      <c r="I17" s="21"/>
      <c r="J17" s="21">
        <v>5359433</v>
      </c>
      <c r="K17" s="21">
        <v>6229316</v>
      </c>
      <c r="L17" s="21">
        <v>1881885</v>
      </c>
      <c r="M17" s="21">
        <v>2769342</v>
      </c>
      <c r="N17" s="21">
        <v>10880543</v>
      </c>
      <c r="O17" s="21"/>
      <c r="P17" s="21"/>
      <c r="Q17" s="21"/>
      <c r="R17" s="21"/>
      <c r="S17" s="21"/>
      <c r="T17" s="21"/>
      <c r="U17" s="21"/>
      <c r="V17" s="21"/>
      <c r="W17" s="21">
        <v>16239976</v>
      </c>
      <c r="X17" s="21">
        <v>15782574</v>
      </c>
      <c r="Y17" s="21">
        <v>457402</v>
      </c>
      <c r="Z17" s="6">
        <v>2.9</v>
      </c>
      <c r="AA17" s="28">
        <v>31565150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4500000</v>
      </c>
      <c r="F19" s="18">
        <f t="shared" si="3"/>
        <v>4500000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2250000</v>
      </c>
      <c r="Y19" s="18">
        <f t="shared" si="3"/>
        <v>-2250000</v>
      </c>
      <c r="Z19" s="4">
        <f>+IF(X19&lt;&gt;0,+(Y19/X19)*100,0)</f>
        <v>-100</v>
      </c>
      <c r="AA19" s="30">
        <f>SUM(AA20:AA23)</f>
        <v>4500000</v>
      </c>
    </row>
    <row r="20" spans="1:27" ht="12.75">
      <c r="A20" s="5" t="s">
        <v>46</v>
      </c>
      <c r="B20" s="3"/>
      <c r="C20" s="19"/>
      <c r="D20" s="19"/>
      <c r="E20" s="20">
        <v>4500000</v>
      </c>
      <c r="F20" s="21">
        <v>4500000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2250000</v>
      </c>
      <c r="Y20" s="21">
        <v>-2250000</v>
      </c>
      <c r="Z20" s="6">
        <v>-100</v>
      </c>
      <c r="AA20" s="28">
        <v>4500000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60695950</v>
      </c>
      <c r="D25" s="50">
        <f>+D5+D9+D15+D19+D24</f>
        <v>0</v>
      </c>
      <c r="E25" s="51">
        <f t="shared" si="4"/>
        <v>39917150</v>
      </c>
      <c r="F25" s="52">
        <f t="shared" si="4"/>
        <v>39917150</v>
      </c>
      <c r="G25" s="52">
        <f t="shared" si="4"/>
        <v>0</v>
      </c>
      <c r="H25" s="52">
        <f t="shared" si="4"/>
        <v>5493515</v>
      </c>
      <c r="I25" s="52">
        <f t="shared" si="4"/>
        <v>18200</v>
      </c>
      <c r="J25" s="52">
        <f t="shared" si="4"/>
        <v>5511715</v>
      </c>
      <c r="K25" s="52">
        <f t="shared" si="4"/>
        <v>6229316</v>
      </c>
      <c r="L25" s="52">
        <f t="shared" si="4"/>
        <v>1897685</v>
      </c>
      <c r="M25" s="52">
        <f t="shared" si="4"/>
        <v>2769342</v>
      </c>
      <c r="N25" s="52">
        <f t="shared" si="4"/>
        <v>10896343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16408058</v>
      </c>
      <c r="X25" s="52">
        <f t="shared" si="4"/>
        <v>19958574</v>
      </c>
      <c r="Y25" s="52">
        <f t="shared" si="4"/>
        <v>-3550516</v>
      </c>
      <c r="Z25" s="53">
        <f>+IF(X25&lt;&gt;0,+(Y25/X25)*100,0)</f>
        <v>-17.789427240643548</v>
      </c>
      <c r="AA25" s="54">
        <f>+AA5+AA9+AA15+AA19+AA24</f>
        <v>39917150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57826484</v>
      </c>
      <c r="D28" s="19"/>
      <c r="E28" s="20">
        <v>29865150</v>
      </c>
      <c r="F28" s="21">
        <v>29865150</v>
      </c>
      <c r="G28" s="21"/>
      <c r="H28" s="21">
        <v>5359433</v>
      </c>
      <c r="I28" s="21"/>
      <c r="J28" s="21">
        <v>5359433</v>
      </c>
      <c r="K28" s="21">
        <v>6229316</v>
      </c>
      <c r="L28" s="21">
        <v>1881885</v>
      </c>
      <c r="M28" s="21">
        <v>2769342</v>
      </c>
      <c r="N28" s="21">
        <v>10880543</v>
      </c>
      <c r="O28" s="21"/>
      <c r="P28" s="21"/>
      <c r="Q28" s="21"/>
      <c r="R28" s="21"/>
      <c r="S28" s="21"/>
      <c r="T28" s="21"/>
      <c r="U28" s="21"/>
      <c r="V28" s="21"/>
      <c r="W28" s="21">
        <v>16239976</v>
      </c>
      <c r="X28" s="21"/>
      <c r="Y28" s="21">
        <v>16239976</v>
      </c>
      <c r="Z28" s="6"/>
      <c r="AA28" s="19">
        <v>29865150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57826484</v>
      </c>
      <c r="D32" s="25">
        <f>SUM(D28:D31)</f>
        <v>0</v>
      </c>
      <c r="E32" s="26">
        <f t="shared" si="5"/>
        <v>29865150</v>
      </c>
      <c r="F32" s="27">
        <f t="shared" si="5"/>
        <v>29865150</v>
      </c>
      <c r="G32" s="27">
        <f t="shared" si="5"/>
        <v>0</v>
      </c>
      <c r="H32" s="27">
        <f t="shared" si="5"/>
        <v>5359433</v>
      </c>
      <c r="I32" s="27">
        <f t="shared" si="5"/>
        <v>0</v>
      </c>
      <c r="J32" s="27">
        <f t="shared" si="5"/>
        <v>5359433</v>
      </c>
      <c r="K32" s="27">
        <f t="shared" si="5"/>
        <v>6229316</v>
      </c>
      <c r="L32" s="27">
        <f t="shared" si="5"/>
        <v>1881885</v>
      </c>
      <c r="M32" s="27">
        <f t="shared" si="5"/>
        <v>2769342</v>
      </c>
      <c r="N32" s="27">
        <f t="shared" si="5"/>
        <v>10880543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16239976</v>
      </c>
      <c r="X32" s="27">
        <f t="shared" si="5"/>
        <v>0</v>
      </c>
      <c r="Y32" s="27">
        <f t="shared" si="5"/>
        <v>16239976</v>
      </c>
      <c r="Z32" s="13">
        <f>+IF(X32&lt;&gt;0,+(Y32/X32)*100,0)</f>
        <v>0</v>
      </c>
      <c r="AA32" s="31">
        <f>SUM(AA28:AA31)</f>
        <v>29865150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2869466</v>
      </c>
      <c r="D35" s="19"/>
      <c r="E35" s="20">
        <v>10052000</v>
      </c>
      <c r="F35" s="21">
        <v>10052000</v>
      </c>
      <c r="G35" s="21"/>
      <c r="H35" s="21">
        <v>134082</v>
      </c>
      <c r="I35" s="21">
        <v>18200</v>
      </c>
      <c r="J35" s="21">
        <v>152282</v>
      </c>
      <c r="K35" s="21"/>
      <c r="L35" s="21">
        <v>15800</v>
      </c>
      <c r="M35" s="21"/>
      <c r="N35" s="21">
        <v>15800</v>
      </c>
      <c r="O35" s="21"/>
      <c r="P35" s="21"/>
      <c r="Q35" s="21"/>
      <c r="R35" s="21"/>
      <c r="S35" s="21"/>
      <c r="T35" s="21"/>
      <c r="U35" s="21"/>
      <c r="V35" s="21"/>
      <c r="W35" s="21">
        <v>168082</v>
      </c>
      <c r="X35" s="21"/>
      <c r="Y35" s="21">
        <v>168082</v>
      </c>
      <c r="Z35" s="6"/>
      <c r="AA35" s="28">
        <v>10052000</v>
      </c>
    </row>
    <row r="36" spans="1:27" ht="12.75">
      <c r="A36" s="60" t="s">
        <v>64</v>
      </c>
      <c r="B36" s="10"/>
      <c r="C36" s="61">
        <f aca="true" t="shared" si="6" ref="C36:Y36">SUM(C32:C35)</f>
        <v>60695950</v>
      </c>
      <c r="D36" s="61">
        <f>SUM(D32:D35)</f>
        <v>0</v>
      </c>
      <c r="E36" s="62">
        <f t="shared" si="6"/>
        <v>39917150</v>
      </c>
      <c r="F36" s="63">
        <f t="shared" si="6"/>
        <v>39917150</v>
      </c>
      <c r="G36" s="63">
        <f t="shared" si="6"/>
        <v>0</v>
      </c>
      <c r="H36" s="63">
        <f t="shared" si="6"/>
        <v>5493515</v>
      </c>
      <c r="I36" s="63">
        <f t="shared" si="6"/>
        <v>18200</v>
      </c>
      <c r="J36" s="63">
        <f t="shared" si="6"/>
        <v>5511715</v>
      </c>
      <c r="K36" s="63">
        <f t="shared" si="6"/>
        <v>6229316</v>
      </c>
      <c r="L36" s="63">
        <f t="shared" si="6"/>
        <v>1897685</v>
      </c>
      <c r="M36" s="63">
        <f t="shared" si="6"/>
        <v>2769342</v>
      </c>
      <c r="N36" s="63">
        <f t="shared" si="6"/>
        <v>10896343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16408058</v>
      </c>
      <c r="X36" s="63">
        <f t="shared" si="6"/>
        <v>0</v>
      </c>
      <c r="Y36" s="63">
        <f t="shared" si="6"/>
        <v>16408058</v>
      </c>
      <c r="Z36" s="64">
        <f>+IF(X36&lt;&gt;0,+(Y36/X36)*100,0)</f>
        <v>0</v>
      </c>
      <c r="AA36" s="65">
        <f>SUM(AA32:AA35)</f>
        <v>39917150</v>
      </c>
    </row>
    <row r="37" spans="1:27" ht="12.7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97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1033023</v>
      </c>
      <c r="D5" s="16">
        <f>SUM(D6:D8)</f>
        <v>0</v>
      </c>
      <c r="E5" s="17">
        <f t="shared" si="0"/>
        <v>19080000</v>
      </c>
      <c r="F5" s="18">
        <f t="shared" si="0"/>
        <v>19080000</v>
      </c>
      <c r="G5" s="18">
        <f t="shared" si="0"/>
        <v>0</v>
      </c>
      <c r="H5" s="18">
        <f t="shared" si="0"/>
        <v>210000</v>
      </c>
      <c r="I5" s="18">
        <f t="shared" si="0"/>
        <v>0</v>
      </c>
      <c r="J5" s="18">
        <f t="shared" si="0"/>
        <v>210000</v>
      </c>
      <c r="K5" s="18">
        <f t="shared" si="0"/>
        <v>0</v>
      </c>
      <c r="L5" s="18">
        <f t="shared" si="0"/>
        <v>0</v>
      </c>
      <c r="M5" s="18">
        <f t="shared" si="0"/>
        <v>119000</v>
      </c>
      <c r="N5" s="18">
        <f t="shared" si="0"/>
        <v>119000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329000</v>
      </c>
      <c r="X5" s="18">
        <f t="shared" si="0"/>
        <v>9063000</v>
      </c>
      <c r="Y5" s="18">
        <f t="shared" si="0"/>
        <v>-8734000</v>
      </c>
      <c r="Z5" s="4">
        <f>+IF(X5&lt;&gt;0,+(Y5/X5)*100,0)</f>
        <v>-96.36985545625069</v>
      </c>
      <c r="AA5" s="16">
        <f>SUM(AA6:AA8)</f>
        <v>19080000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896260</v>
      </c>
      <c r="D7" s="22"/>
      <c r="E7" s="23">
        <v>19080000</v>
      </c>
      <c r="F7" s="24">
        <v>19080000</v>
      </c>
      <c r="G7" s="24"/>
      <c r="H7" s="24"/>
      <c r="I7" s="24"/>
      <c r="J7" s="24"/>
      <c r="K7" s="24"/>
      <c r="L7" s="24"/>
      <c r="M7" s="24">
        <v>119000</v>
      </c>
      <c r="N7" s="24">
        <v>119000</v>
      </c>
      <c r="O7" s="24"/>
      <c r="P7" s="24"/>
      <c r="Q7" s="24"/>
      <c r="R7" s="24"/>
      <c r="S7" s="24"/>
      <c r="T7" s="24"/>
      <c r="U7" s="24"/>
      <c r="V7" s="24"/>
      <c r="W7" s="24">
        <v>119000</v>
      </c>
      <c r="X7" s="24">
        <v>9063000</v>
      </c>
      <c r="Y7" s="24">
        <v>-8944000</v>
      </c>
      <c r="Z7" s="7">
        <v>-98.69</v>
      </c>
      <c r="AA7" s="29">
        <v>19080000</v>
      </c>
    </row>
    <row r="8" spans="1:27" ht="12.75">
      <c r="A8" s="5" t="s">
        <v>34</v>
      </c>
      <c r="B8" s="3"/>
      <c r="C8" s="19">
        <v>136763</v>
      </c>
      <c r="D8" s="19"/>
      <c r="E8" s="20"/>
      <c r="F8" s="21"/>
      <c r="G8" s="21"/>
      <c r="H8" s="21">
        <v>210000</v>
      </c>
      <c r="I8" s="21"/>
      <c r="J8" s="21">
        <v>210000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210000</v>
      </c>
      <c r="X8" s="21"/>
      <c r="Y8" s="21">
        <v>210000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1459646</v>
      </c>
      <c r="D9" s="16">
        <f>SUM(D10:D14)</f>
        <v>0</v>
      </c>
      <c r="E9" s="17">
        <f t="shared" si="1"/>
        <v>27720150</v>
      </c>
      <c r="F9" s="18">
        <f t="shared" si="1"/>
        <v>27720150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13037072</v>
      </c>
      <c r="Y9" s="18">
        <f t="shared" si="1"/>
        <v>-13037072</v>
      </c>
      <c r="Z9" s="4">
        <f>+IF(X9&lt;&gt;0,+(Y9/X9)*100,0)</f>
        <v>-100</v>
      </c>
      <c r="AA9" s="30">
        <f>SUM(AA10:AA14)</f>
        <v>27720150</v>
      </c>
    </row>
    <row r="10" spans="1:27" ht="12.75">
      <c r="A10" s="5" t="s">
        <v>36</v>
      </c>
      <c r="B10" s="3"/>
      <c r="C10" s="19">
        <v>1459646</v>
      </c>
      <c r="D10" s="19"/>
      <c r="E10" s="20">
        <v>1900000</v>
      </c>
      <c r="F10" s="21">
        <v>1900000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772500</v>
      </c>
      <c r="Y10" s="21">
        <v>-772500</v>
      </c>
      <c r="Z10" s="6">
        <v>-100</v>
      </c>
      <c r="AA10" s="28">
        <v>1900000</v>
      </c>
    </row>
    <row r="11" spans="1:27" ht="12.75">
      <c r="A11" s="5" t="s">
        <v>37</v>
      </c>
      <c r="B11" s="3"/>
      <c r="C11" s="19"/>
      <c r="D11" s="19"/>
      <c r="E11" s="20">
        <v>23820150</v>
      </c>
      <c r="F11" s="21">
        <v>23820150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11314572</v>
      </c>
      <c r="Y11" s="21">
        <v>-11314572</v>
      </c>
      <c r="Z11" s="6">
        <v>-100</v>
      </c>
      <c r="AA11" s="28">
        <v>23820150</v>
      </c>
    </row>
    <row r="12" spans="1:27" ht="12.75">
      <c r="A12" s="5" t="s">
        <v>38</v>
      </c>
      <c r="B12" s="3"/>
      <c r="C12" s="19"/>
      <c r="D12" s="19"/>
      <c r="E12" s="20">
        <v>2000000</v>
      </c>
      <c r="F12" s="21">
        <v>2000000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950000</v>
      </c>
      <c r="Y12" s="21">
        <v>-950000</v>
      </c>
      <c r="Z12" s="6">
        <v>-100</v>
      </c>
      <c r="AA12" s="28">
        <v>2000000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80405589</v>
      </c>
      <c r="D15" s="16">
        <f>SUM(D16:D18)</f>
        <v>0</v>
      </c>
      <c r="E15" s="17">
        <f t="shared" si="2"/>
        <v>55950000</v>
      </c>
      <c r="F15" s="18">
        <f t="shared" si="2"/>
        <v>55950000</v>
      </c>
      <c r="G15" s="18">
        <f t="shared" si="2"/>
        <v>2132727</v>
      </c>
      <c r="H15" s="18">
        <f t="shared" si="2"/>
        <v>8056780</v>
      </c>
      <c r="I15" s="18">
        <f t="shared" si="2"/>
        <v>5655018</v>
      </c>
      <c r="J15" s="18">
        <f t="shared" si="2"/>
        <v>15844525</v>
      </c>
      <c r="K15" s="18">
        <f t="shared" si="2"/>
        <v>1825846</v>
      </c>
      <c r="L15" s="18">
        <f t="shared" si="2"/>
        <v>9781129</v>
      </c>
      <c r="M15" s="18">
        <f t="shared" si="2"/>
        <v>6994663</v>
      </c>
      <c r="N15" s="18">
        <f t="shared" si="2"/>
        <v>18601638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34446163</v>
      </c>
      <c r="X15" s="18">
        <f t="shared" si="2"/>
        <v>26671250</v>
      </c>
      <c r="Y15" s="18">
        <f t="shared" si="2"/>
        <v>7774913</v>
      </c>
      <c r="Z15" s="4">
        <f>+IF(X15&lt;&gt;0,+(Y15/X15)*100,0)</f>
        <v>29.150913436753058</v>
      </c>
      <c r="AA15" s="30">
        <f>SUM(AA16:AA18)</f>
        <v>55950000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80405589</v>
      </c>
      <c r="D17" s="19"/>
      <c r="E17" s="20">
        <v>55950000</v>
      </c>
      <c r="F17" s="21">
        <v>55950000</v>
      </c>
      <c r="G17" s="21">
        <v>2132727</v>
      </c>
      <c r="H17" s="21">
        <v>8056780</v>
      </c>
      <c r="I17" s="21">
        <v>5655018</v>
      </c>
      <c r="J17" s="21">
        <v>15844525</v>
      </c>
      <c r="K17" s="21">
        <v>1825846</v>
      </c>
      <c r="L17" s="21">
        <v>9781129</v>
      </c>
      <c r="M17" s="21">
        <v>6994663</v>
      </c>
      <c r="N17" s="21">
        <v>18601638</v>
      </c>
      <c r="O17" s="21"/>
      <c r="P17" s="21"/>
      <c r="Q17" s="21"/>
      <c r="R17" s="21"/>
      <c r="S17" s="21"/>
      <c r="T17" s="21"/>
      <c r="U17" s="21"/>
      <c r="V17" s="21"/>
      <c r="W17" s="21">
        <v>34446163</v>
      </c>
      <c r="X17" s="21">
        <v>26671250</v>
      </c>
      <c r="Y17" s="21">
        <v>7774913</v>
      </c>
      <c r="Z17" s="6">
        <v>29.15</v>
      </c>
      <c r="AA17" s="28">
        <v>55950000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82898258</v>
      </c>
      <c r="D25" s="50">
        <f>+D5+D9+D15+D19+D24</f>
        <v>0</v>
      </c>
      <c r="E25" s="51">
        <f t="shared" si="4"/>
        <v>102750150</v>
      </c>
      <c r="F25" s="52">
        <f t="shared" si="4"/>
        <v>102750150</v>
      </c>
      <c r="G25" s="52">
        <f t="shared" si="4"/>
        <v>2132727</v>
      </c>
      <c r="H25" s="52">
        <f t="shared" si="4"/>
        <v>8266780</v>
      </c>
      <c r="I25" s="52">
        <f t="shared" si="4"/>
        <v>5655018</v>
      </c>
      <c r="J25" s="52">
        <f t="shared" si="4"/>
        <v>16054525</v>
      </c>
      <c r="K25" s="52">
        <f t="shared" si="4"/>
        <v>1825846</v>
      </c>
      <c r="L25" s="52">
        <f t="shared" si="4"/>
        <v>9781129</v>
      </c>
      <c r="M25" s="52">
        <f t="shared" si="4"/>
        <v>7113663</v>
      </c>
      <c r="N25" s="52">
        <f t="shared" si="4"/>
        <v>18720638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34775163</v>
      </c>
      <c r="X25" s="52">
        <f t="shared" si="4"/>
        <v>48771322</v>
      </c>
      <c r="Y25" s="52">
        <f t="shared" si="4"/>
        <v>-13996159</v>
      </c>
      <c r="Z25" s="53">
        <f>+IF(X25&lt;&gt;0,+(Y25/X25)*100,0)</f>
        <v>-28.69751818496944</v>
      </c>
      <c r="AA25" s="54">
        <f>+AA5+AA9+AA15+AA19+AA24</f>
        <v>102750150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27222902</v>
      </c>
      <c r="D28" s="19"/>
      <c r="E28" s="20">
        <v>26337000</v>
      </c>
      <c r="F28" s="21">
        <v>26337000</v>
      </c>
      <c r="G28" s="21">
        <v>89598</v>
      </c>
      <c r="H28" s="21">
        <v>5697117</v>
      </c>
      <c r="I28" s="21">
        <v>95946</v>
      </c>
      <c r="J28" s="21">
        <v>5882661</v>
      </c>
      <c r="K28" s="21">
        <v>1825846</v>
      </c>
      <c r="L28" s="21">
        <v>6294955</v>
      </c>
      <c r="M28" s="21">
        <v>6994663</v>
      </c>
      <c r="N28" s="21">
        <v>15115464</v>
      </c>
      <c r="O28" s="21"/>
      <c r="P28" s="21"/>
      <c r="Q28" s="21"/>
      <c r="R28" s="21"/>
      <c r="S28" s="21"/>
      <c r="T28" s="21"/>
      <c r="U28" s="21"/>
      <c r="V28" s="21"/>
      <c r="W28" s="21">
        <v>20998125</v>
      </c>
      <c r="X28" s="21">
        <v>12510075</v>
      </c>
      <c r="Y28" s="21">
        <v>8488050</v>
      </c>
      <c r="Z28" s="6">
        <v>67.85</v>
      </c>
      <c r="AA28" s="19">
        <v>26337000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27222902</v>
      </c>
      <c r="D32" s="25">
        <f>SUM(D28:D31)</f>
        <v>0</v>
      </c>
      <c r="E32" s="26">
        <f t="shared" si="5"/>
        <v>26337000</v>
      </c>
      <c r="F32" s="27">
        <f t="shared" si="5"/>
        <v>26337000</v>
      </c>
      <c r="G32" s="27">
        <f t="shared" si="5"/>
        <v>89598</v>
      </c>
      <c r="H32" s="27">
        <f t="shared" si="5"/>
        <v>5697117</v>
      </c>
      <c r="I32" s="27">
        <f t="shared" si="5"/>
        <v>95946</v>
      </c>
      <c r="J32" s="27">
        <f t="shared" si="5"/>
        <v>5882661</v>
      </c>
      <c r="K32" s="27">
        <f t="shared" si="5"/>
        <v>1825846</v>
      </c>
      <c r="L32" s="27">
        <f t="shared" si="5"/>
        <v>6294955</v>
      </c>
      <c r="M32" s="27">
        <f t="shared" si="5"/>
        <v>6994663</v>
      </c>
      <c r="N32" s="27">
        <f t="shared" si="5"/>
        <v>15115464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20998125</v>
      </c>
      <c r="X32" s="27">
        <f t="shared" si="5"/>
        <v>12510075</v>
      </c>
      <c r="Y32" s="27">
        <f t="shared" si="5"/>
        <v>8488050</v>
      </c>
      <c r="Z32" s="13">
        <f>+IF(X32&lt;&gt;0,+(Y32/X32)*100,0)</f>
        <v>67.84971313121623</v>
      </c>
      <c r="AA32" s="31">
        <f>SUM(AA28:AA31)</f>
        <v>26337000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55675356</v>
      </c>
      <c r="D35" s="19"/>
      <c r="E35" s="20">
        <v>76413150</v>
      </c>
      <c r="F35" s="21">
        <v>76413150</v>
      </c>
      <c r="G35" s="21">
        <v>2043129</v>
      </c>
      <c r="H35" s="21">
        <v>2569663</v>
      </c>
      <c r="I35" s="21">
        <v>5559072</v>
      </c>
      <c r="J35" s="21">
        <v>10171864</v>
      </c>
      <c r="K35" s="21"/>
      <c r="L35" s="21">
        <v>3486174</v>
      </c>
      <c r="M35" s="21">
        <v>119000</v>
      </c>
      <c r="N35" s="21">
        <v>3605174</v>
      </c>
      <c r="O35" s="21"/>
      <c r="P35" s="21"/>
      <c r="Q35" s="21"/>
      <c r="R35" s="21"/>
      <c r="S35" s="21"/>
      <c r="T35" s="21"/>
      <c r="U35" s="21"/>
      <c r="V35" s="21"/>
      <c r="W35" s="21">
        <v>13777038</v>
      </c>
      <c r="X35" s="21">
        <v>36771247</v>
      </c>
      <c r="Y35" s="21">
        <v>-22994209</v>
      </c>
      <c r="Z35" s="6">
        <v>-62.53</v>
      </c>
      <c r="AA35" s="28">
        <v>76413150</v>
      </c>
    </row>
    <row r="36" spans="1:27" ht="12.75">
      <c r="A36" s="60" t="s">
        <v>64</v>
      </c>
      <c r="B36" s="10"/>
      <c r="C36" s="61">
        <f aca="true" t="shared" si="6" ref="C36:Y36">SUM(C32:C35)</f>
        <v>82898258</v>
      </c>
      <c r="D36" s="61">
        <f>SUM(D32:D35)</f>
        <v>0</v>
      </c>
      <c r="E36" s="62">
        <f t="shared" si="6"/>
        <v>102750150</v>
      </c>
      <c r="F36" s="63">
        <f t="shared" si="6"/>
        <v>102750150</v>
      </c>
      <c r="G36" s="63">
        <f t="shared" si="6"/>
        <v>2132727</v>
      </c>
      <c r="H36" s="63">
        <f t="shared" si="6"/>
        <v>8266780</v>
      </c>
      <c r="I36" s="63">
        <f t="shared" si="6"/>
        <v>5655018</v>
      </c>
      <c r="J36" s="63">
        <f t="shared" si="6"/>
        <v>16054525</v>
      </c>
      <c r="K36" s="63">
        <f t="shared" si="6"/>
        <v>1825846</v>
      </c>
      <c r="L36" s="63">
        <f t="shared" si="6"/>
        <v>9781129</v>
      </c>
      <c r="M36" s="63">
        <f t="shared" si="6"/>
        <v>7113663</v>
      </c>
      <c r="N36" s="63">
        <f t="shared" si="6"/>
        <v>18720638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34775163</v>
      </c>
      <c r="X36" s="63">
        <f t="shared" si="6"/>
        <v>49281322</v>
      </c>
      <c r="Y36" s="63">
        <f t="shared" si="6"/>
        <v>-14506159</v>
      </c>
      <c r="Z36" s="64">
        <f>+IF(X36&lt;&gt;0,+(Y36/X36)*100,0)</f>
        <v>-29.435409626389486</v>
      </c>
      <c r="AA36" s="65">
        <f>SUM(AA32:AA35)</f>
        <v>102750150</v>
      </c>
    </row>
    <row r="37" spans="1:27" ht="12.7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97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8560000</v>
      </c>
      <c r="F5" s="18">
        <f t="shared" si="0"/>
        <v>8560000</v>
      </c>
      <c r="G5" s="18">
        <f t="shared" si="0"/>
        <v>0</v>
      </c>
      <c r="H5" s="18">
        <f t="shared" si="0"/>
        <v>17181</v>
      </c>
      <c r="I5" s="18">
        <f t="shared" si="0"/>
        <v>30000</v>
      </c>
      <c r="J5" s="18">
        <f t="shared" si="0"/>
        <v>47181</v>
      </c>
      <c r="K5" s="18">
        <f t="shared" si="0"/>
        <v>106425</v>
      </c>
      <c r="L5" s="18">
        <f t="shared" si="0"/>
        <v>0</v>
      </c>
      <c r="M5" s="18">
        <f t="shared" si="0"/>
        <v>39800</v>
      </c>
      <c r="N5" s="18">
        <f t="shared" si="0"/>
        <v>146225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193406</v>
      </c>
      <c r="X5" s="18">
        <f t="shared" si="0"/>
        <v>370000</v>
      </c>
      <c r="Y5" s="18">
        <f t="shared" si="0"/>
        <v>-176594</v>
      </c>
      <c r="Z5" s="4">
        <f>+IF(X5&lt;&gt;0,+(Y5/X5)*100,0)</f>
        <v>-47.72810810810811</v>
      </c>
      <c r="AA5" s="16">
        <f>SUM(AA6:AA8)</f>
        <v>8560000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8560000</v>
      </c>
      <c r="F7" s="24">
        <v>8560000</v>
      </c>
      <c r="G7" s="24"/>
      <c r="H7" s="24">
        <v>17181</v>
      </c>
      <c r="I7" s="24">
        <v>30000</v>
      </c>
      <c r="J7" s="24">
        <v>47181</v>
      </c>
      <c r="K7" s="24">
        <v>83300</v>
      </c>
      <c r="L7" s="24"/>
      <c r="M7" s="24">
        <v>30000</v>
      </c>
      <c r="N7" s="24">
        <v>113300</v>
      </c>
      <c r="O7" s="24"/>
      <c r="P7" s="24"/>
      <c r="Q7" s="24"/>
      <c r="R7" s="24"/>
      <c r="S7" s="24"/>
      <c r="T7" s="24"/>
      <c r="U7" s="24"/>
      <c r="V7" s="24"/>
      <c r="W7" s="24">
        <v>160481</v>
      </c>
      <c r="X7" s="24">
        <v>370000</v>
      </c>
      <c r="Y7" s="24">
        <v>-209519</v>
      </c>
      <c r="Z7" s="7">
        <v>-56.63</v>
      </c>
      <c r="AA7" s="29">
        <v>8560000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>
        <v>23125</v>
      </c>
      <c r="L8" s="21"/>
      <c r="M8" s="21">
        <v>9800</v>
      </c>
      <c r="N8" s="21">
        <v>32925</v>
      </c>
      <c r="O8" s="21"/>
      <c r="P8" s="21"/>
      <c r="Q8" s="21"/>
      <c r="R8" s="21"/>
      <c r="S8" s="21"/>
      <c r="T8" s="21"/>
      <c r="U8" s="21"/>
      <c r="V8" s="21"/>
      <c r="W8" s="21">
        <v>32925</v>
      </c>
      <c r="X8" s="21"/>
      <c r="Y8" s="21">
        <v>32925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19200000</v>
      </c>
      <c r="F9" s="18">
        <f t="shared" si="1"/>
        <v>19200000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3966256</v>
      </c>
      <c r="Y9" s="18">
        <f t="shared" si="1"/>
        <v>-3966256</v>
      </c>
      <c r="Z9" s="4">
        <f>+IF(X9&lt;&gt;0,+(Y9/X9)*100,0)</f>
        <v>-100</v>
      </c>
      <c r="AA9" s="30">
        <f>SUM(AA10:AA14)</f>
        <v>19200000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19200000</v>
      </c>
      <c r="F12" s="21">
        <v>19200000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3966256</v>
      </c>
      <c r="Y12" s="21">
        <v>-3966256</v>
      </c>
      <c r="Z12" s="6">
        <v>-100</v>
      </c>
      <c r="AA12" s="28">
        <v>19200000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477355287</v>
      </c>
      <c r="D19" s="16">
        <f>SUM(D20:D23)</f>
        <v>0</v>
      </c>
      <c r="E19" s="17">
        <f t="shared" si="3"/>
        <v>553699000</v>
      </c>
      <c r="F19" s="18">
        <f t="shared" si="3"/>
        <v>553699000</v>
      </c>
      <c r="G19" s="18">
        <f t="shared" si="3"/>
        <v>0</v>
      </c>
      <c r="H19" s="18">
        <f t="shared" si="3"/>
        <v>24972040</v>
      </c>
      <c r="I19" s="18">
        <f t="shared" si="3"/>
        <v>34061549</v>
      </c>
      <c r="J19" s="18">
        <f t="shared" si="3"/>
        <v>59033589</v>
      </c>
      <c r="K19" s="18">
        <f t="shared" si="3"/>
        <v>75663198</v>
      </c>
      <c r="L19" s="18">
        <f t="shared" si="3"/>
        <v>67259924</v>
      </c>
      <c r="M19" s="18">
        <f t="shared" si="3"/>
        <v>63875129</v>
      </c>
      <c r="N19" s="18">
        <f t="shared" si="3"/>
        <v>206798251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265831840</v>
      </c>
      <c r="X19" s="18">
        <f t="shared" si="3"/>
        <v>177618795</v>
      </c>
      <c r="Y19" s="18">
        <f t="shared" si="3"/>
        <v>88213045</v>
      </c>
      <c r="Z19" s="4">
        <f>+IF(X19&lt;&gt;0,+(Y19/X19)*100,0)</f>
        <v>49.6642514661807</v>
      </c>
      <c r="AA19" s="30">
        <f>SUM(AA20:AA23)</f>
        <v>553699000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477355287</v>
      </c>
      <c r="D21" s="19"/>
      <c r="E21" s="20">
        <v>488699000</v>
      </c>
      <c r="F21" s="21">
        <v>488699000</v>
      </c>
      <c r="G21" s="21"/>
      <c r="H21" s="21">
        <v>24972040</v>
      </c>
      <c r="I21" s="21">
        <v>34061549</v>
      </c>
      <c r="J21" s="21">
        <v>59033589</v>
      </c>
      <c r="K21" s="21">
        <v>72881027</v>
      </c>
      <c r="L21" s="21">
        <v>64737822</v>
      </c>
      <c r="M21" s="21">
        <v>63875129</v>
      </c>
      <c r="N21" s="21">
        <v>201493978</v>
      </c>
      <c r="O21" s="21"/>
      <c r="P21" s="21"/>
      <c r="Q21" s="21"/>
      <c r="R21" s="21"/>
      <c r="S21" s="21"/>
      <c r="T21" s="21"/>
      <c r="U21" s="21"/>
      <c r="V21" s="21"/>
      <c r="W21" s="21">
        <v>260527567</v>
      </c>
      <c r="X21" s="21">
        <v>165618795</v>
      </c>
      <c r="Y21" s="21">
        <v>94908772</v>
      </c>
      <c r="Z21" s="6">
        <v>57.31</v>
      </c>
      <c r="AA21" s="28">
        <v>488699000</v>
      </c>
    </row>
    <row r="22" spans="1:27" ht="12.75">
      <c r="A22" s="5" t="s">
        <v>48</v>
      </c>
      <c r="B22" s="3"/>
      <c r="C22" s="22"/>
      <c r="D22" s="22"/>
      <c r="E22" s="23">
        <v>65000000</v>
      </c>
      <c r="F22" s="24">
        <v>65000000</v>
      </c>
      <c r="G22" s="24"/>
      <c r="H22" s="24"/>
      <c r="I22" s="24"/>
      <c r="J22" s="24"/>
      <c r="K22" s="24">
        <v>2782171</v>
      </c>
      <c r="L22" s="24">
        <v>2522102</v>
      </c>
      <c r="M22" s="24"/>
      <c r="N22" s="24">
        <v>5304273</v>
      </c>
      <c r="O22" s="24"/>
      <c r="P22" s="24"/>
      <c r="Q22" s="24"/>
      <c r="R22" s="24"/>
      <c r="S22" s="24"/>
      <c r="T22" s="24"/>
      <c r="U22" s="24"/>
      <c r="V22" s="24"/>
      <c r="W22" s="24">
        <v>5304273</v>
      </c>
      <c r="X22" s="24">
        <v>12000000</v>
      </c>
      <c r="Y22" s="24">
        <v>-6695727</v>
      </c>
      <c r="Z22" s="7">
        <v>-55.8</v>
      </c>
      <c r="AA22" s="29">
        <v>65000000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477355287</v>
      </c>
      <c r="D25" s="50">
        <f>+D5+D9+D15+D19+D24</f>
        <v>0</v>
      </c>
      <c r="E25" s="51">
        <f t="shared" si="4"/>
        <v>581459000</v>
      </c>
      <c r="F25" s="52">
        <f t="shared" si="4"/>
        <v>581459000</v>
      </c>
      <c r="G25" s="52">
        <f t="shared" si="4"/>
        <v>0</v>
      </c>
      <c r="H25" s="52">
        <f t="shared" si="4"/>
        <v>24989221</v>
      </c>
      <c r="I25" s="52">
        <f t="shared" si="4"/>
        <v>34091549</v>
      </c>
      <c r="J25" s="52">
        <f t="shared" si="4"/>
        <v>59080770</v>
      </c>
      <c r="K25" s="52">
        <f t="shared" si="4"/>
        <v>75769623</v>
      </c>
      <c r="L25" s="52">
        <f t="shared" si="4"/>
        <v>67259924</v>
      </c>
      <c r="M25" s="52">
        <f t="shared" si="4"/>
        <v>63914929</v>
      </c>
      <c r="N25" s="52">
        <f t="shared" si="4"/>
        <v>206944476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266025246</v>
      </c>
      <c r="X25" s="52">
        <f t="shared" si="4"/>
        <v>181955051</v>
      </c>
      <c r="Y25" s="52">
        <f t="shared" si="4"/>
        <v>84070195</v>
      </c>
      <c r="Z25" s="53">
        <f>+IF(X25&lt;&gt;0,+(Y25/X25)*100,0)</f>
        <v>46.20382591082893</v>
      </c>
      <c r="AA25" s="54">
        <f>+AA5+AA9+AA15+AA19+AA24</f>
        <v>581459000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464501066</v>
      </c>
      <c r="D28" s="19"/>
      <c r="E28" s="20">
        <v>553699000</v>
      </c>
      <c r="F28" s="21">
        <v>553699000</v>
      </c>
      <c r="G28" s="21"/>
      <c r="H28" s="21">
        <v>24972040</v>
      </c>
      <c r="I28" s="21">
        <v>34061549</v>
      </c>
      <c r="J28" s="21">
        <v>59033589</v>
      </c>
      <c r="K28" s="21">
        <v>75663198</v>
      </c>
      <c r="L28" s="21">
        <v>67259924</v>
      </c>
      <c r="M28" s="21">
        <v>63914929</v>
      </c>
      <c r="N28" s="21">
        <v>206838051</v>
      </c>
      <c r="O28" s="21"/>
      <c r="P28" s="21"/>
      <c r="Q28" s="21"/>
      <c r="R28" s="21"/>
      <c r="S28" s="21"/>
      <c r="T28" s="21"/>
      <c r="U28" s="21"/>
      <c r="V28" s="21"/>
      <c r="W28" s="21">
        <v>265871640</v>
      </c>
      <c r="X28" s="21">
        <v>177618795</v>
      </c>
      <c r="Y28" s="21">
        <v>88252845</v>
      </c>
      <c r="Z28" s="6">
        <v>49.69</v>
      </c>
      <c r="AA28" s="19">
        <v>553699000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464501066</v>
      </c>
      <c r="D32" s="25">
        <f>SUM(D28:D31)</f>
        <v>0</v>
      </c>
      <c r="E32" s="26">
        <f t="shared" si="5"/>
        <v>553699000</v>
      </c>
      <c r="F32" s="27">
        <f t="shared" si="5"/>
        <v>553699000</v>
      </c>
      <c r="G32" s="27">
        <f t="shared" si="5"/>
        <v>0</v>
      </c>
      <c r="H32" s="27">
        <f t="shared" si="5"/>
        <v>24972040</v>
      </c>
      <c r="I32" s="27">
        <f t="shared" si="5"/>
        <v>34061549</v>
      </c>
      <c r="J32" s="27">
        <f t="shared" si="5"/>
        <v>59033589</v>
      </c>
      <c r="K32" s="27">
        <f t="shared" si="5"/>
        <v>75663198</v>
      </c>
      <c r="L32" s="27">
        <f t="shared" si="5"/>
        <v>67259924</v>
      </c>
      <c r="M32" s="27">
        <f t="shared" si="5"/>
        <v>63914929</v>
      </c>
      <c r="N32" s="27">
        <f t="shared" si="5"/>
        <v>206838051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265871640</v>
      </c>
      <c r="X32" s="27">
        <f t="shared" si="5"/>
        <v>177618795</v>
      </c>
      <c r="Y32" s="27">
        <f t="shared" si="5"/>
        <v>88252845</v>
      </c>
      <c r="Z32" s="13">
        <f>+IF(X32&lt;&gt;0,+(Y32/X32)*100,0)</f>
        <v>49.68665900475228</v>
      </c>
      <c r="AA32" s="31">
        <f>SUM(AA28:AA31)</f>
        <v>553699000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12854221</v>
      </c>
      <c r="D35" s="19"/>
      <c r="E35" s="20">
        <v>27760000</v>
      </c>
      <c r="F35" s="21">
        <v>27760000</v>
      </c>
      <c r="G35" s="21"/>
      <c r="H35" s="21">
        <v>17181</v>
      </c>
      <c r="I35" s="21">
        <v>30000</v>
      </c>
      <c r="J35" s="21">
        <v>47181</v>
      </c>
      <c r="K35" s="21">
        <v>106425</v>
      </c>
      <c r="L35" s="21"/>
      <c r="M35" s="21"/>
      <c r="N35" s="21">
        <v>106425</v>
      </c>
      <c r="O35" s="21"/>
      <c r="P35" s="21"/>
      <c r="Q35" s="21"/>
      <c r="R35" s="21"/>
      <c r="S35" s="21"/>
      <c r="T35" s="21"/>
      <c r="U35" s="21"/>
      <c r="V35" s="21"/>
      <c r="W35" s="21">
        <v>153606</v>
      </c>
      <c r="X35" s="21">
        <v>2266256</v>
      </c>
      <c r="Y35" s="21">
        <v>-2112650</v>
      </c>
      <c r="Z35" s="6">
        <v>-93.22</v>
      </c>
      <c r="AA35" s="28">
        <v>27760000</v>
      </c>
    </row>
    <row r="36" spans="1:27" ht="12.75">
      <c r="A36" s="60" t="s">
        <v>64</v>
      </c>
      <c r="B36" s="10"/>
      <c r="C36" s="61">
        <f aca="true" t="shared" si="6" ref="C36:Y36">SUM(C32:C35)</f>
        <v>477355287</v>
      </c>
      <c r="D36" s="61">
        <f>SUM(D32:D35)</f>
        <v>0</v>
      </c>
      <c r="E36" s="62">
        <f t="shared" si="6"/>
        <v>581459000</v>
      </c>
      <c r="F36" s="63">
        <f t="shared" si="6"/>
        <v>581459000</v>
      </c>
      <c r="G36" s="63">
        <f t="shared" si="6"/>
        <v>0</v>
      </c>
      <c r="H36" s="63">
        <f t="shared" si="6"/>
        <v>24989221</v>
      </c>
      <c r="I36" s="63">
        <f t="shared" si="6"/>
        <v>34091549</v>
      </c>
      <c r="J36" s="63">
        <f t="shared" si="6"/>
        <v>59080770</v>
      </c>
      <c r="K36" s="63">
        <f t="shared" si="6"/>
        <v>75769623</v>
      </c>
      <c r="L36" s="63">
        <f t="shared" si="6"/>
        <v>67259924</v>
      </c>
      <c r="M36" s="63">
        <f t="shared" si="6"/>
        <v>63914929</v>
      </c>
      <c r="N36" s="63">
        <f t="shared" si="6"/>
        <v>206944476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266025246</v>
      </c>
      <c r="X36" s="63">
        <f t="shared" si="6"/>
        <v>179885051</v>
      </c>
      <c r="Y36" s="63">
        <f t="shared" si="6"/>
        <v>86140195</v>
      </c>
      <c r="Z36" s="64">
        <f>+IF(X36&lt;&gt;0,+(Y36/X36)*100,0)</f>
        <v>47.886244310540285</v>
      </c>
      <c r="AA36" s="65">
        <f>SUM(AA32:AA35)</f>
        <v>581459000</v>
      </c>
    </row>
    <row r="37" spans="1:27" ht="12.7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97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11114619</v>
      </c>
      <c r="D9" s="16">
        <f>SUM(D10:D14)</f>
        <v>0</v>
      </c>
      <c r="E9" s="17">
        <f t="shared" si="1"/>
        <v>13173000</v>
      </c>
      <c r="F9" s="18">
        <f t="shared" si="1"/>
        <v>13173000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9073000</v>
      </c>
      <c r="Y9" s="18">
        <f t="shared" si="1"/>
        <v>-9073000</v>
      </c>
      <c r="Z9" s="4">
        <f>+IF(X9&lt;&gt;0,+(Y9/X9)*100,0)</f>
        <v>-100</v>
      </c>
      <c r="AA9" s="30">
        <f>SUM(AA10:AA14)</f>
        <v>13173000</v>
      </c>
    </row>
    <row r="10" spans="1:27" ht="12.75">
      <c r="A10" s="5" t="s">
        <v>36</v>
      </c>
      <c r="B10" s="3"/>
      <c r="C10" s="19">
        <v>4942466</v>
      </c>
      <c r="D10" s="19"/>
      <c r="E10" s="20">
        <v>6173000</v>
      </c>
      <c r="F10" s="21">
        <v>6173000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3309000</v>
      </c>
      <c r="Y10" s="21">
        <v>-3309000</v>
      </c>
      <c r="Z10" s="6">
        <v>-100</v>
      </c>
      <c r="AA10" s="28">
        <v>6173000</v>
      </c>
    </row>
    <row r="11" spans="1:27" ht="12.75">
      <c r="A11" s="5" t="s">
        <v>37</v>
      </c>
      <c r="B11" s="3"/>
      <c r="C11" s="19">
        <v>6172153</v>
      </c>
      <c r="D11" s="19"/>
      <c r="E11" s="20">
        <v>7000000</v>
      </c>
      <c r="F11" s="21">
        <v>7000000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5764000</v>
      </c>
      <c r="Y11" s="21">
        <v>-5764000</v>
      </c>
      <c r="Z11" s="6">
        <v>-100</v>
      </c>
      <c r="AA11" s="28">
        <v>7000000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13600583</v>
      </c>
      <c r="D15" s="16">
        <f>SUM(D16:D18)</f>
        <v>0</v>
      </c>
      <c r="E15" s="17">
        <f t="shared" si="2"/>
        <v>12008000</v>
      </c>
      <c r="F15" s="18">
        <f t="shared" si="2"/>
        <v>12008000</v>
      </c>
      <c r="G15" s="18">
        <f t="shared" si="2"/>
        <v>60367</v>
      </c>
      <c r="H15" s="18">
        <f t="shared" si="2"/>
        <v>278717</v>
      </c>
      <c r="I15" s="18">
        <f t="shared" si="2"/>
        <v>71095</v>
      </c>
      <c r="J15" s="18">
        <f t="shared" si="2"/>
        <v>410179</v>
      </c>
      <c r="K15" s="18">
        <f t="shared" si="2"/>
        <v>63873</v>
      </c>
      <c r="L15" s="18">
        <f t="shared" si="2"/>
        <v>1058821</v>
      </c>
      <c r="M15" s="18">
        <f t="shared" si="2"/>
        <v>1090934</v>
      </c>
      <c r="N15" s="18">
        <f t="shared" si="2"/>
        <v>2213628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2623807</v>
      </c>
      <c r="X15" s="18">
        <f t="shared" si="2"/>
        <v>8860000</v>
      </c>
      <c r="Y15" s="18">
        <f t="shared" si="2"/>
        <v>-6236193</v>
      </c>
      <c r="Z15" s="4">
        <f>+IF(X15&lt;&gt;0,+(Y15/X15)*100,0)</f>
        <v>-70.38592550790068</v>
      </c>
      <c r="AA15" s="30">
        <f>SUM(AA16:AA18)</f>
        <v>12008000</v>
      </c>
    </row>
    <row r="16" spans="1:27" ht="12.75">
      <c r="A16" s="5" t="s">
        <v>42</v>
      </c>
      <c r="B16" s="3"/>
      <c r="C16" s="19">
        <v>13600583</v>
      </c>
      <c r="D16" s="19"/>
      <c r="E16" s="20">
        <v>4000000</v>
      </c>
      <c r="F16" s="21">
        <v>4000000</v>
      </c>
      <c r="G16" s="21">
        <v>60367</v>
      </c>
      <c r="H16" s="21">
        <v>278717</v>
      </c>
      <c r="I16" s="21">
        <v>71095</v>
      </c>
      <c r="J16" s="21">
        <v>410179</v>
      </c>
      <c r="K16" s="21">
        <v>63873</v>
      </c>
      <c r="L16" s="21">
        <v>1058821</v>
      </c>
      <c r="M16" s="21">
        <v>1090934</v>
      </c>
      <c r="N16" s="21">
        <v>2213628</v>
      </c>
      <c r="O16" s="21"/>
      <c r="P16" s="21"/>
      <c r="Q16" s="21"/>
      <c r="R16" s="21"/>
      <c r="S16" s="21"/>
      <c r="T16" s="21"/>
      <c r="U16" s="21"/>
      <c r="V16" s="21"/>
      <c r="W16" s="21">
        <v>2623807</v>
      </c>
      <c r="X16" s="21">
        <v>2400000</v>
      </c>
      <c r="Y16" s="21">
        <v>223807</v>
      </c>
      <c r="Z16" s="6">
        <v>9.33</v>
      </c>
      <c r="AA16" s="28">
        <v>4000000</v>
      </c>
    </row>
    <row r="17" spans="1:27" ht="12.75">
      <c r="A17" s="5" t="s">
        <v>43</v>
      </c>
      <c r="B17" s="3"/>
      <c r="C17" s="19"/>
      <c r="D17" s="19"/>
      <c r="E17" s="20">
        <v>8008000</v>
      </c>
      <c r="F17" s="21">
        <v>8008000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6460000</v>
      </c>
      <c r="Y17" s="21">
        <v>-6460000</v>
      </c>
      <c r="Z17" s="6">
        <v>-100</v>
      </c>
      <c r="AA17" s="28">
        <v>8008000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13661346</v>
      </c>
      <c r="D19" s="16">
        <f>SUM(D20:D23)</f>
        <v>0</v>
      </c>
      <c r="E19" s="17">
        <f t="shared" si="3"/>
        <v>18311000</v>
      </c>
      <c r="F19" s="18">
        <f t="shared" si="3"/>
        <v>18311000</v>
      </c>
      <c r="G19" s="18">
        <f t="shared" si="3"/>
        <v>0</v>
      </c>
      <c r="H19" s="18">
        <f t="shared" si="3"/>
        <v>287742</v>
      </c>
      <c r="I19" s="18">
        <f t="shared" si="3"/>
        <v>1510410</v>
      </c>
      <c r="J19" s="18">
        <f t="shared" si="3"/>
        <v>1798152</v>
      </c>
      <c r="K19" s="18">
        <f t="shared" si="3"/>
        <v>1788775</v>
      </c>
      <c r="L19" s="18">
        <f t="shared" si="3"/>
        <v>2037344</v>
      </c>
      <c r="M19" s="18">
        <f t="shared" si="3"/>
        <v>2037344</v>
      </c>
      <c r="N19" s="18">
        <f t="shared" si="3"/>
        <v>5863463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7661615</v>
      </c>
      <c r="X19" s="18">
        <f t="shared" si="3"/>
        <v>5740000</v>
      </c>
      <c r="Y19" s="18">
        <f t="shared" si="3"/>
        <v>1921615</v>
      </c>
      <c r="Z19" s="4">
        <f>+IF(X19&lt;&gt;0,+(Y19/X19)*100,0)</f>
        <v>33.47761324041812</v>
      </c>
      <c r="AA19" s="30">
        <f>SUM(AA20:AA23)</f>
        <v>18311000</v>
      </c>
    </row>
    <row r="20" spans="1:27" ht="12.75">
      <c r="A20" s="5" t="s">
        <v>46</v>
      </c>
      <c r="B20" s="3"/>
      <c r="C20" s="19">
        <v>13661346</v>
      </c>
      <c r="D20" s="19"/>
      <c r="E20" s="20">
        <v>15000000</v>
      </c>
      <c r="F20" s="21">
        <v>15000000</v>
      </c>
      <c r="G20" s="21"/>
      <c r="H20" s="21">
        <v>287742</v>
      </c>
      <c r="I20" s="21">
        <v>1510410</v>
      </c>
      <c r="J20" s="21">
        <v>1798152</v>
      </c>
      <c r="K20" s="21">
        <v>1788775</v>
      </c>
      <c r="L20" s="21">
        <v>2037344</v>
      </c>
      <c r="M20" s="21">
        <v>2037344</v>
      </c>
      <c r="N20" s="21">
        <v>5863463</v>
      </c>
      <c r="O20" s="21"/>
      <c r="P20" s="21"/>
      <c r="Q20" s="21"/>
      <c r="R20" s="21"/>
      <c r="S20" s="21"/>
      <c r="T20" s="21"/>
      <c r="U20" s="21"/>
      <c r="V20" s="21"/>
      <c r="W20" s="21">
        <v>7661615</v>
      </c>
      <c r="X20" s="21">
        <v>4200000</v>
      </c>
      <c r="Y20" s="21">
        <v>3461615</v>
      </c>
      <c r="Z20" s="6">
        <v>82.42</v>
      </c>
      <c r="AA20" s="28">
        <v>15000000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3311000</v>
      </c>
      <c r="F23" s="21">
        <v>3311000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1540000</v>
      </c>
      <c r="Y23" s="21">
        <v>-1540000</v>
      </c>
      <c r="Z23" s="6">
        <v>-100</v>
      </c>
      <c r="AA23" s="28">
        <v>3311000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38376548</v>
      </c>
      <c r="D25" s="50">
        <f>+D5+D9+D15+D19+D24</f>
        <v>0</v>
      </c>
      <c r="E25" s="51">
        <f t="shared" si="4"/>
        <v>43492000</v>
      </c>
      <c r="F25" s="52">
        <f t="shared" si="4"/>
        <v>43492000</v>
      </c>
      <c r="G25" s="52">
        <f t="shared" si="4"/>
        <v>60367</v>
      </c>
      <c r="H25" s="52">
        <f t="shared" si="4"/>
        <v>566459</v>
      </c>
      <c r="I25" s="52">
        <f t="shared" si="4"/>
        <v>1581505</v>
      </c>
      <c r="J25" s="52">
        <f t="shared" si="4"/>
        <v>2208331</v>
      </c>
      <c r="K25" s="52">
        <f t="shared" si="4"/>
        <v>1852648</v>
      </c>
      <c r="L25" s="52">
        <f t="shared" si="4"/>
        <v>3096165</v>
      </c>
      <c r="M25" s="52">
        <f t="shared" si="4"/>
        <v>3128278</v>
      </c>
      <c r="N25" s="52">
        <f t="shared" si="4"/>
        <v>8077091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10285422</v>
      </c>
      <c r="X25" s="52">
        <f t="shared" si="4"/>
        <v>23673000</v>
      </c>
      <c r="Y25" s="52">
        <f t="shared" si="4"/>
        <v>-13387578</v>
      </c>
      <c r="Z25" s="53">
        <f>+IF(X25&lt;&gt;0,+(Y25/X25)*100,0)</f>
        <v>-56.552097326067674</v>
      </c>
      <c r="AA25" s="54">
        <f>+AA5+AA9+AA15+AA19+AA24</f>
        <v>43492000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38376548</v>
      </c>
      <c r="D28" s="19"/>
      <c r="E28" s="20">
        <v>43492000</v>
      </c>
      <c r="F28" s="21">
        <v>43492000</v>
      </c>
      <c r="G28" s="21">
        <v>60367</v>
      </c>
      <c r="H28" s="21">
        <v>566459</v>
      </c>
      <c r="I28" s="21">
        <v>1581505</v>
      </c>
      <c r="J28" s="21">
        <v>2208331</v>
      </c>
      <c r="K28" s="21">
        <v>1852648</v>
      </c>
      <c r="L28" s="21">
        <v>3096164</v>
      </c>
      <c r="M28" s="21">
        <v>3128278</v>
      </c>
      <c r="N28" s="21">
        <v>8077090</v>
      </c>
      <c r="O28" s="21"/>
      <c r="P28" s="21"/>
      <c r="Q28" s="21"/>
      <c r="R28" s="21"/>
      <c r="S28" s="21"/>
      <c r="T28" s="21"/>
      <c r="U28" s="21"/>
      <c r="V28" s="21"/>
      <c r="W28" s="21">
        <v>10285421</v>
      </c>
      <c r="X28" s="21">
        <v>23673000</v>
      </c>
      <c r="Y28" s="21">
        <v>-13387579</v>
      </c>
      <c r="Z28" s="6">
        <v>-56.55</v>
      </c>
      <c r="AA28" s="19">
        <v>43492000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38376548</v>
      </c>
      <c r="D32" s="25">
        <f>SUM(D28:D31)</f>
        <v>0</v>
      </c>
      <c r="E32" s="26">
        <f t="shared" si="5"/>
        <v>43492000</v>
      </c>
      <c r="F32" s="27">
        <f t="shared" si="5"/>
        <v>43492000</v>
      </c>
      <c r="G32" s="27">
        <f t="shared" si="5"/>
        <v>60367</v>
      </c>
      <c r="H32" s="27">
        <f t="shared" si="5"/>
        <v>566459</v>
      </c>
      <c r="I32" s="27">
        <f t="shared" si="5"/>
        <v>1581505</v>
      </c>
      <c r="J32" s="27">
        <f t="shared" si="5"/>
        <v>2208331</v>
      </c>
      <c r="K32" s="27">
        <f t="shared" si="5"/>
        <v>1852648</v>
      </c>
      <c r="L32" s="27">
        <f t="shared" si="5"/>
        <v>3096164</v>
      </c>
      <c r="M32" s="27">
        <f t="shared" si="5"/>
        <v>3128278</v>
      </c>
      <c r="N32" s="27">
        <f t="shared" si="5"/>
        <v>8077090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10285421</v>
      </c>
      <c r="X32" s="27">
        <f t="shared" si="5"/>
        <v>23673000</v>
      </c>
      <c r="Y32" s="27">
        <f t="shared" si="5"/>
        <v>-13387579</v>
      </c>
      <c r="Z32" s="13">
        <f>+IF(X32&lt;&gt;0,+(Y32/X32)*100,0)</f>
        <v>-56.55210155028936</v>
      </c>
      <c r="AA32" s="31">
        <f>SUM(AA28:AA31)</f>
        <v>43492000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0" t="s">
        <v>64</v>
      </c>
      <c r="B36" s="10"/>
      <c r="C36" s="61">
        <f aca="true" t="shared" si="6" ref="C36:Y36">SUM(C32:C35)</f>
        <v>38376548</v>
      </c>
      <c r="D36" s="61">
        <f>SUM(D32:D35)</f>
        <v>0</v>
      </c>
      <c r="E36" s="62">
        <f t="shared" si="6"/>
        <v>43492000</v>
      </c>
      <c r="F36" s="63">
        <f t="shared" si="6"/>
        <v>43492000</v>
      </c>
      <c r="G36" s="63">
        <f t="shared" si="6"/>
        <v>60367</v>
      </c>
      <c r="H36" s="63">
        <f t="shared" si="6"/>
        <v>566459</v>
      </c>
      <c r="I36" s="63">
        <f t="shared" si="6"/>
        <v>1581505</v>
      </c>
      <c r="J36" s="63">
        <f t="shared" si="6"/>
        <v>2208331</v>
      </c>
      <c r="K36" s="63">
        <f t="shared" si="6"/>
        <v>1852648</v>
      </c>
      <c r="L36" s="63">
        <f t="shared" si="6"/>
        <v>3096164</v>
      </c>
      <c r="M36" s="63">
        <f t="shared" si="6"/>
        <v>3128278</v>
      </c>
      <c r="N36" s="63">
        <f t="shared" si="6"/>
        <v>8077090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10285421</v>
      </c>
      <c r="X36" s="63">
        <f t="shared" si="6"/>
        <v>23673000</v>
      </c>
      <c r="Y36" s="63">
        <f t="shared" si="6"/>
        <v>-13387579</v>
      </c>
      <c r="Z36" s="64">
        <f>+IF(X36&lt;&gt;0,+(Y36/X36)*100,0)</f>
        <v>-56.55210155028936</v>
      </c>
      <c r="AA36" s="65">
        <f>SUM(AA32:AA35)</f>
        <v>43492000</v>
      </c>
    </row>
    <row r="37" spans="1:27" ht="12.7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97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11948642</v>
      </c>
      <c r="D5" s="16">
        <f>SUM(D6:D8)</f>
        <v>0</v>
      </c>
      <c r="E5" s="17">
        <f t="shared" si="0"/>
        <v>2045700</v>
      </c>
      <c r="F5" s="18">
        <f t="shared" si="0"/>
        <v>2045700</v>
      </c>
      <c r="G5" s="18">
        <f t="shared" si="0"/>
        <v>0</v>
      </c>
      <c r="H5" s="18">
        <f t="shared" si="0"/>
        <v>0</v>
      </c>
      <c r="I5" s="18">
        <f t="shared" si="0"/>
        <v>12609</v>
      </c>
      <c r="J5" s="18">
        <f t="shared" si="0"/>
        <v>12609</v>
      </c>
      <c r="K5" s="18">
        <f t="shared" si="0"/>
        <v>0</v>
      </c>
      <c r="L5" s="18">
        <f t="shared" si="0"/>
        <v>0</v>
      </c>
      <c r="M5" s="18">
        <f t="shared" si="0"/>
        <v>38744</v>
      </c>
      <c r="N5" s="18">
        <f t="shared" si="0"/>
        <v>38744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51353</v>
      </c>
      <c r="X5" s="18">
        <f t="shared" si="0"/>
        <v>1022850</v>
      </c>
      <c r="Y5" s="18">
        <f t="shared" si="0"/>
        <v>-971497</v>
      </c>
      <c r="Z5" s="4">
        <f>+IF(X5&lt;&gt;0,+(Y5/X5)*100,0)</f>
        <v>-94.9794202473481</v>
      </c>
      <c r="AA5" s="16">
        <f>SUM(AA6:AA8)</f>
        <v>2045700</v>
      </c>
    </row>
    <row r="6" spans="1:27" ht="12.75">
      <c r="A6" s="5" t="s">
        <v>32</v>
      </c>
      <c r="B6" s="3"/>
      <c r="C6" s="19">
        <v>777127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2045700</v>
      </c>
      <c r="F7" s="24">
        <v>2045700</v>
      </c>
      <c r="G7" s="24"/>
      <c r="H7" s="24"/>
      <c r="I7" s="24"/>
      <c r="J7" s="24"/>
      <c r="K7" s="24"/>
      <c r="L7" s="24"/>
      <c r="M7" s="24">
        <v>38744</v>
      </c>
      <c r="N7" s="24">
        <v>38744</v>
      </c>
      <c r="O7" s="24"/>
      <c r="P7" s="24"/>
      <c r="Q7" s="24"/>
      <c r="R7" s="24"/>
      <c r="S7" s="24"/>
      <c r="T7" s="24"/>
      <c r="U7" s="24"/>
      <c r="V7" s="24"/>
      <c r="W7" s="24">
        <v>38744</v>
      </c>
      <c r="X7" s="24">
        <v>1022850</v>
      </c>
      <c r="Y7" s="24">
        <v>-984106</v>
      </c>
      <c r="Z7" s="7">
        <v>-96.21</v>
      </c>
      <c r="AA7" s="29">
        <v>2045700</v>
      </c>
    </row>
    <row r="8" spans="1:27" ht="12.75">
      <c r="A8" s="5" t="s">
        <v>34</v>
      </c>
      <c r="B8" s="3"/>
      <c r="C8" s="19">
        <v>11171515</v>
      </c>
      <c r="D8" s="19"/>
      <c r="E8" s="20"/>
      <c r="F8" s="21"/>
      <c r="G8" s="21"/>
      <c r="H8" s="21"/>
      <c r="I8" s="21">
        <v>12609</v>
      </c>
      <c r="J8" s="21">
        <v>12609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12609</v>
      </c>
      <c r="X8" s="21"/>
      <c r="Y8" s="21">
        <v>12609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41205235</v>
      </c>
      <c r="D9" s="16">
        <f>SUM(D10:D14)</f>
        <v>0</v>
      </c>
      <c r="E9" s="17">
        <f t="shared" si="1"/>
        <v>60909579</v>
      </c>
      <c r="F9" s="18">
        <f t="shared" si="1"/>
        <v>60909579</v>
      </c>
      <c r="G9" s="18">
        <f t="shared" si="1"/>
        <v>0</v>
      </c>
      <c r="H9" s="18">
        <f t="shared" si="1"/>
        <v>6264581</v>
      </c>
      <c r="I9" s="18">
        <f t="shared" si="1"/>
        <v>1572343</v>
      </c>
      <c r="J9" s="18">
        <f t="shared" si="1"/>
        <v>7836924</v>
      </c>
      <c r="K9" s="18">
        <f t="shared" si="1"/>
        <v>7796972</v>
      </c>
      <c r="L9" s="18">
        <f t="shared" si="1"/>
        <v>5350133</v>
      </c>
      <c r="M9" s="18">
        <f t="shared" si="1"/>
        <v>3113408</v>
      </c>
      <c r="N9" s="18">
        <f t="shared" si="1"/>
        <v>16260513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24097437</v>
      </c>
      <c r="X9" s="18">
        <f t="shared" si="1"/>
        <v>31060000</v>
      </c>
      <c r="Y9" s="18">
        <f t="shared" si="1"/>
        <v>-6962563</v>
      </c>
      <c r="Z9" s="4">
        <f>+IF(X9&lt;&gt;0,+(Y9/X9)*100,0)</f>
        <v>-22.41649388280747</v>
      </c>
      <c r="AA9" s="30">
        <f>SUM(AA10:AA14)</f>
        <v>60909579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>
        <v>31489372</v>
      </c>
      <c r="D11" s="19"/>
      <c r="E11" s="20">
        <v>41000000</v>
      </c>
      <c r="F11" s="21">
        <v>41000000</v>
      </c>
      <c r="G11" s="21"/>
      <c r="H11" s="21">
        <v>6264581</v>
      </c>
      <c r="I11" s="21">
        <v>31849</v>
      </c>
      <c r="J11" s="21">
        <v>6296430</v>
      </c>
      <c r="K11" s="21">
        <v>6112077</v>
      </c>
      <c r="L11" s="21">
        <v>4582005</v>
      </c>
      <c r="M11" s="21">
        <v>2866134</v>
      </c>
      <c r="N11" s="21">
        <v>13560216</v>
      </c>
      <c r="O11" s="21"/>
      <c r="P11" s="21"/>
      <c r="Q11" s="21"/>
      <c r="R11" s="21"/>
      <c r="S11" s="21"/>
      <c r="T11" s="21"/>
      <c r="U11" s="21"/>
      <c r="V11" s="21"/>
      <c r="W11" s="21">
        <v>19856646</v>
      </c>
      <c r="X11" s="21">
        <v>19250002</v>
      </c>
      <c r="Y11" s="21">
        <v>606644</v>
      </c>
      <c r="Z11" s="6">
        <v>3.15</v>
      </c>
      <c r="AA11" s="28">
        <v>41000000</v>
      </c>
    </row>
    <row r="12" spans="1:27" ht="12.75">
      <c r="A12" s="5" t="s">
        <v>38</v>
      </c>
      <c r="B12" s="3"/>
      <c r="C12" s="19">
        <v>2742211</v>
      </c>
      <c r="D12" s="19"/>
      <c r="E12" s="20">
        <v>2400000</v>
      </c>
      <c r="F12" s="21">
        <v>2400000</v>
      </c>
      <c r="G12" s="21"/>
      <c r="H12" s="21"/>
      <c r="I12" s="21"/>
      <c r="J12" s="21"/>
      <c r="K12" s="21">
        <v>167336</v>
      </c>
      <c r="L12" s="21"/>
      <c r="M12" s="21"/>
      <c r="N12" s="21">
        <v>167336</v>
      </c>
      <c r="O12" s="21"/>
      <c r="P12" s="21"/>
      <c r="Q12" s="21"/>
      <c r="R12" s="21"/>
      <c r="S12" s="21"/>
      <c r="T12" s="21"/>
      <c r="U12" s="21"/>
      <c r="V12" s="21"/>
      <c r="W12" s="21">
        <v>167336</v>
      </c>
      <c r="X12" s="21">
        <v>1200000</v>
      </c>
      <c r="Y12" s="21">
        <v>-1032664</v>
      </c>
      <c r="Z12" s="6">
        <v>-86.06</v>
      </c>
      <c r="AA12" s="28">
        <v>2400000</v>
      </c>
    </row>
    <row r="13" spans="1:27" ht="12.75">
      <c r="A13" s="5" t="s">
        <v>39</v>
      </c>
      <c r="B13" s="3"/>
      <c r="C13" s="19">
        <v>6973652</v>
      </c>
      <c r="D13" s="19"/>
      <c r="E13" s="20">
        <v>17509579</v>
      </c>
      <c r="F13" s="21">
        <v>17509579</v>
      </c>
      <c r="G13" s="21"/>
      <c r="H13" s="21"/>
      <c r="I13" s="21">
        <v>1540494</v>
      </c>
      <c r="J13" s="21">
        <v>1540494</v>
      </c>
      <c r="K13" s="21">
        <v>1517559</v>
      </c>
      <c r="L13" s="21">
        <v>768128</v>
      </c>
      <c r="M13" s="21">
        <v>247274</v>
      </c>
      <c r="N13" s="21">
        <v>2532961</v>
      </c>
      <c r="O13" s="21"/>
      <c r="P13" s="21"/>
      <c r="Q13" s="21"/>
      <c r="R13" s="21"/>
      <c r="S13" s="21"/>
      <c r="T13" s="21"/>
      <c r="U13" s="21"/>
      <c r="V13" s="21"/>
      <c r="W13" s="21">
        <v>4073455</v>
      </c>
      <c r="X13" s="21">
        <v>10609998</v>
      </c>
      <c r="Y13" s="21">
        <v>-6536543</v>
      </c>
      <c r="Z13" s="6">
        <v>-61.61</v>
      </c>
      <c r="AA13" s="28">
        <v>17509579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57077319</v>
      </c>
      <c r="D15" s="16">
        <f>SUM(D16:D18)</f>
        <v>0</v>
      </c>
      <c r="E15" s="17">
        <f t="shared" si="2"/>
        <v>132223000</v>
      </c>
      <c r="F15" s="18">
        <f t="shared" si="2"/>
        <v>132223000</v>
      </c>
      <c r="G15" s="18">
        <f t="shared" si="2"/>
        <v>0</v>
      </c>
      <c r="H15" s="18">
        <f t="shared" si="2"/>
        <v>7134816</v>
      </c>
      <c r="I15" s="18">
        <f t="shared" si="2"/>
        <v>3368232</v>
      </c>
      <c r="J15" s="18">
        <f t="shared" si="2"/>
        <v>10503048</v>
      </c>
      <c r="K15" s="18">
        <f t="shared" si="2"/>
        <v>1859131</v>
      </c>
      <c r="L15" s="18">
        <f t="shared" si="2"/>
        <v>5729739</v>
      </c>
      <c r="M15" s="18">
        <f t="shared" si="2"/>
        <v>2442826</v>
      </c>
      <c r="N15" s="18">
        <f t="shared" si="2"/>
        <v>10031696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20534744</v>
      </c>
      <c r="X15" s="18">
        <f t="shared" si="2"/>
        <v>66361498</v>
      </c>
      <c r="Y15" s="18">
        <f t="shared" si="2"/>
        <v>-45826754</v>
      </c>
      <c r="Z15" s="4">
        <f>+IF(X15&lt;&gt;0,+(Y15/X15)*100,0)</f>
        <v>-69.05623800113734</v>
      </c>
      <c r="AA15" s="30">
        <f>SUM(AA16:AA18)</f>
        <v>132223000</v>
      </c>
    </row>
    <row r="16" spans="1:27" ht="12.75">
      <c r="A16" s="5" t="s">
        <v>42</v>
      </c>
      <c r="B16" s="3"/>
      <c r="C16" s="19">
        <v>1715876</v>
      </c>
      <c r="D16" s="19"/>
      <c r="E16" s="20">
        <v>11523000</v>
      </c>
      <c r="F16" s="21">
        <v>11523000</v>
      </c>
      <c r="G16" s="21"/>
      <c r="H16" s="21"/>
      <c r="I16" s="21">
        <v>198319</v>
      </c>
      <c r="J16" s="21">
        <v>198319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198319</v>
      </c>
      <c r="X16" s="21">
        <v>5761500</v>
      </c>
      <c r="Y16" s="21">
        <v>-5563181</v>
      </c>
      <c r="Z16" s="6">
        <v>-96.56</v>
      </c>
      <c r="AA16" s="28">
        <v>11523000</v>
      </c>
    </row>
    <row r="17" spans="1:27" ht="12.75">
      <c r="A17" s="5" t="s">
        <v>43</v>
      </c>
      <c r="B17" s="3"/>
      <c r="C17" s="19">
        <v>55361443</v>
      </c>
      <c r="D17" s="19"/>
      <c r="E17" s="20">
        <v>120700000</v>
      </c>
      <c r="F17" s="21">
        <v>120700000</v>
      </c>
      <c r="G17" s="21"/>
      <c r="H17" s="21">
        <v>7134816</v>
      </c>
      <c r="I17" s="21">
        <v>3169913</v>
      </c>
      <c r="J17" s="21">
        <v>10304729</v>
      </c>
      <c r="K17" s="21">
        <v>1859131</v>
      </c>
      <c r="L17" s="21">
        <v>5729739</v>
      </c>
      <c r="M17" s="21">
        <v>2442826</v>
      </c>
      <c r="N17" s="21">
        <v>10031696</v>
      </c>
      <c r="O17" s="21"/>
      <c r="P17" s="21"/>
      <c r="Q17" s="21"/>
      <c r="R17" s="21"/>
      <c r="S17" s="21"/>
      <c r="T17" s="21"/>
      <c r="U17" s="21"/>
      <c r="V17" s="21"/>
      <c r="W17" s="21">
        <v>20336425</v>
      </c>
      <c r="X17" s="21">
        <v>60599998</v>
      </c>
      <c r="Y17" s="21">
        <v>-40263573</v>
      </c>
      <c r="Z17" s="6">
        <v>-66.44</v>
      </c>
      <c r="AA17" s="28">
        <v>120700000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5896085</v>
      </c>
      <c r="D19" s="16">
        <f>SUM(D20:D23)</f>
        <v>0</v>
      </c>
      <c r="E19" s="17">
        <f t="shared" si="3"/>
        <v>6800000</v>
      </c>
      <c r="F19" s="18">
        <f t="shared" si="3"/>
        <v>6800000</v>
      </c>
      <c r="G19" s="18">
        <f t="shared" si="3"/>
        <v>0</v>
      </c>
      <c r="H19" s="18">
        <f t="shared" si="3"/>
        <v>0</v>
      </c>
      <c r="I19" s="18">
        <f t="shared" si="3"/>
        <v>643992</v>
      </c>
      <c r="J19" s="18">
        <f t="shared" si="3"/>
        <v>643992</v>
      </c>
      <c r="K19" s="18">
        <f t="shared" si="3"/>
        <v>0</v>
      </c>
      <c r="L19" s="18">
        <f t="shared" si="3"/>
        <v>16940</v>
      </c>
      <c r="M19" s="18">
        <f t="shared" si="3"/>
        <v>406334</v>
      </c>
      <c r="N19" s="18">
        <f t="shared" si="3"/>
        <v>423274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1067266</v>
      </c>
      <c r="X19" s="18">
        <f t="shared" si="3"/>
        <v>2833335</v>
      </c>
      <c r="Y19" s="18">
        <f t="shared" si="3"/>
        <v>-1766069</v>
      </c>
      <c r="Z19" s="4">
        <f>+IF(X19&lt;&gt;0,+(Y19/X19)*100,0)</f>
        <v>-62.33181039305271</v>
      </c>
      <c r="AA19" s="30">
        <f>SUM(AA20:AA23)</f>
        <v>6800000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>
        <v>5896085</v>
      </c>
      <c r="D23" s="19"/>
      <c r="E23" s="20">
        <v>6800000</v>
      </c>
      <c r="F23" s="21">
        <v>6800000</v>
      </c>
      <c r="G23" s="21"/>
      <c r="H23" s="21"/>
      <c r="I23" s="21">
        <v>643992</v>
      </c>
      <c r="J23" s="21">
        <v>643992</v>
      </c>
      <c r="K23" s="21"/>
      <c r="L23" s="21">
        <v>16940</v>
      </c>
      <c r="M23" s="21">
        <v>406334</v>
      </c>
      <c r="N23" s="21">
        <v>423274</v>
      </c>
      <c r="O23" s="21"/>
      <c r="P23" s="21"/>
      <c r="Q23" s="21"/>
      <c r="R23" s="21"/>
      <c r="S23" s="21"/>
      <c r="T23" s="21"/>
      <c r="U23" s="21"/>
      <c r="V23" s="21"/>
      <c r="W23" s="21">
        <v>1067266</v>
      </c>
      <c r="X23" s="21">
        <v>2833335</v>
      </c>
      <c r="Y23" s="21">
        <v>-1766069</v>
      </c>
      <c r="Z23" s="6">
        <v>-62.33</v>
      </c>
      <c r="AA23" s="28">
        <v>6800000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116127281</v>
      </c>
      <c r="D25" s="50">
        <f>+D5+D9+D15+D19+D24</f>
        <v>0</v>
      </c>
      <c r="E25" s="51">
        <f t="shared" si="4"/>
        <v>201978279</v>
      </c>
      <c r="F25" s="52">
        <f t="shared" si="4"/>
        <v>201978279</v>
      </c>
      <c r="G25" s="52">
        <f t="shared" si="4"/>
        <v>0</v>
      </c>
      <c r="H25" s="52">
        <f t="shared" si="4"/>
        <v>13399397</v>
      </c>
      <c r="I25" s="52">
        <f t="shared" si="4"/>
        <v>5597176</v>
      </c>
      <c r="J25" s="52">
        <f t="shared" si="4"/>
        <v>18996573</v>
      </c>
      <c r="K25" s="52">
        <f t="shared" si="4"/>
        <v>9656103</v>
      </c>
      <c r="L25" s="52">
        <f t="shared" si="4"/>
        <v>11096812</v>
      </c>
      <c r="M25" s="52">
        <f t="shared" si="4"/>
        <v>6001312</v>
      </c>
      <c r="N25" s="52">
        <f t="shared" si="4"/>
        <v>26754227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45750800</v>
      </c>
      <c r="X25" s="52">
        <f t="shared" si="4"/>
        <v>101277683</v>
      </c>
      <c r="Y25" s="52">
        <f t="shared" si="4"/>
        <v>-55526883</v>
      </c>
      <c r="Z25" s="53">
        <f>+IF(X25&lt;&gt;0,+(Y25/X25)*100,0)</f>
        <v>-54.826375717935804</v>
      </c>
      <c r="AA25" s="54">
        <f>+AA5+AA9+AA15+AA19+AA24</f>
        <v>201978279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54549043</v>
      </c>
      <c r="D28" s="19"/>
      <c r="E28" s="20">
        <v>114323000</v>
      </c>
      <c r="F28" s="21">
        <v>114323000</v>
      </c>
      <c r="G28" s="21"/>
      <c r="H28" s="21">
        <v>7134816</v>
      </c>
      <c r="I28" s="21">
        <v>3813905</v>
      </c>
      <c r="J28" s="21">
        <v>10948721</v>
      </c>
      <c r="K28" s="21">
        <v>1859131</v>
      </c>
      <c r="L28" s="21">
        <v>5729739</v>
      </c>
      <c r="M28" s="21">
        <v>1642826</v>
      </c>
      <c r="N28" s="21">
        <v>9231696</v>
      </c>
      <c r="O28" s="21"/>
      <c r="P28" s="21"/>
      <c r="Q28" s="21"/>
      <c r="R28" s="21"/>
      <c r="S28" s="21"/>
      <c r="T28" s="21"/>
      <c r="U28" s="21"/>
      <c r="V28" s="21"/>
      <c r="W28" s="21">
        <v>20180417</v>
      </c>
      <c r="X28" s="21">
        <v>57161502</v>
      </c>
      <c r="Y28" s="21">
        <v>-36981085</v>
      </c>
      <c r="Z28" s="6">
        <v>-64.7</v>
      </c>
      <c r="AA28" s="19">
        <v>114323000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54549043</v>
      </c>
      <c r="D32" s="25">
        <f>SUM(D28:D31)</f>
        <v>0</v>
      </c>
      <c r="E32" s="26">
        <f t="shared" si="5"/>
        <v>114323000</v>
      </c>
      <c r="F32" s="27">
        <f t="shared" si="5"/>
        <v>114323000</v>
      </c>
      <c r="G32" s="27">
        <f t="shared" si="5"/>
        <v>0</v>
      </c>
      <c r="H32" s="27">
        <f t="shared" si="5"/>
        <v>7134816</v>
      </c>
      <c r="I32" s="27">
        <f t="shared" si="5"/>
        <v>3813905</v>
      </c>
      <c r="J32" s="27">
        <f t="shared" si="5"/>
        <v>10948721</v>
      </c>
      <c r="K32" s="27">
        <f t="shared" si="5"/>
        <v>1859131</v>
      </c>
      <c r="L32" s="27">
        <f t="shared" si="5"/>
        <v>5729739</v>
      </c>
      <c r="M32" s="27">
        <f t="shared" si="5"/>
        <v>1642826</v>
      </c>
      <c r="N32" s="27">
        <f t="shared" si="5"/>
        <v>9231696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20180417</v>
      </c>
      <c r="X32" s="27">
        <f t="shared" si="5"/>
        <v>57161502</v>
      </c>
      <c r="Y32" s="27">
        <f t="shared" si="5"/>
        <v>-36981085</v>
      </c>
      <c r="Z32" s="13">
        <f>+IF(X32&lt;&gt;0,+(Y32/X32)*100,0)</f>
        <v>-64.6957894843281</v>
      </c>
      <c r="AA32" s="31">
        <f>SUM(AA28:AA31)</f>
        <v>114323000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61578237</v>
      </c>
      <c r="D35" s="19"/>
      <c r="E35" s="20">
        <v>87655279</v>
      </c>
      <c r="F35" s="21">
        <v>87655279</v>
      </c>
      <c r="G35" s="21"/>
      <c r="H35" s="21">
        <v>6264581</v>
      </c>
      <c r="I35" s="21">
        <v>1783272</v>
      </c>
      <c r="J35" s="21">
        <v>8047853</v>
      </c>
      <c r="K35" s="21">
        <v>7796972</v>
      </c>
      <c r="L35" s="21">
        <v>5367073</v>
      </c>
      <c r="M35" s="21">
        <v>4358485</v>
      </c>
      <c r="N35" s="21">
        <v>17522530</v>
      </c>
      <c r="O35" s="21"/>
      <c r="P35" s="21"/>
      <c r="Q35" s="21"/>
      <c r="R35" s="21"/>
      <c r="S35" s="21"/>
      <c r="T35" s="21"/>
      <c r="U35" s="21"/>
      <c r="V35" s="21"/>
      <c r="W35" s="21">
        <v>25570383</v>
      </c>
      <c r="X35" s="21">
        <v>36827642</v>
      </c>
      <c r="Y35" s="21">
        <v>-11257259</v>
      </c>
      <c r="Z35" s="6">
        <v>-30.57</v>
      </c>
      <c r="AA35" s="28">
        <v>87655279</v>
      </c>
    </row>
    <row r="36" spans="1:27" ht="12.75">
      <c r="A36" s="60" t="s">
        <v>64</v>
      </c>
      <c r="B36" s="10"/>
      <c r="C36" s="61">
        <f aca="true" t="shared" si="6" ref="C36:Y36">SUM(C32:C35)</f>
        <v>116127280</v>
      </c>
      <c r="D36" s="61">
        <f>SUM(D32:D35)</f>
        <v>0</v>
      </c>
      <c r="E36" s="62">
        <f t="shared" si="6"/>
        <v>201978279</v>
      </c>
      <c r="F36" s="63">
        <f t="shared" si="6"/>
        <v>201978279</v>
      </c>
      <c r="G36" s="63">
        <f t="shared" si="6"/>
        <v>0</v>
      </c>
      <c r="H36" s="63">
        <f t="shared" si="6"/>
        <v>13399397</v>
      </c>
      <c r="I36" s="63">
        <f t="shared" si="6"/>
        <v>5597177</v>
      </c>
      <c r="J36" s="63">
        <f t="shared" si="6"/>
        <v>18996574</v>
      </c>
      <c r="K36" s="63">
        <f t="shared" si="6"/>
        <v>9656103</v>
      </c>
      <c r="L36" s="63">
        <f t="shared" si="6"/>
        <v>11096812</v>
      </c>
      <c r="M36" s="63">
        <f t="shared" si="6"/>
        <v>6001311</v>
      </c>
      <c r="N36" s="63">
        <f t="shared" si="6"/>
        <v>26754226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45750800</v>
      </c>
      <c r="X36" s="63">
        <f t="shared" si="6"/>
        <v>93989144</v>
      </c>
      <c r="Y36" s="63">
        <f t="shared" si="6"/>
        <v>-48238344</v>
      </c>
      <c r="Z36" s="64">
        <f>+IF(X36&lt;&gt;0,+(Y36/X36)*100,0)</f>
        <v>-51.323314530878164</v>
      </c>
      <c r="AA36" s="65">
        <f>SUM(AA32:AA35)</f>
        <v>201978279</v>
      </c>
    </row>
    <row r="37" spans="1:27" ht="12.7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2019-02-04T14:47:11Z</dcterms:created>
  <dcterms:modified xsi:type="dcterms:W3CDTF">2019-02-04T14:55:23Z</dcterms:modified>
  <cp:category/>
  <cp:version/>
  <cp:contentType/>
  <cp:contentStatus/>
</cp:coreProperties>
</file>