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6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'DC45'!$A$1:$AA$45</definedName>
    <definedName name="_xlnm.Print_Area" localSheetId="11">'DC6'!$A$1:$AA$45</definedName>
    <definedName name="_xlnm.Print_Area" localSheetId="20">'DC7'!$A$1:$AA$45</definedName>
    <definedName name="_xlnm.Print_Area" localSheetId="26">'DC8'!$A$1:$AA$45</definedName>
    <definedName name="_xlnm.Print_Area" localSheetId="31">'DC9'!$A$1:$AA$45</definedName>
    <definedName name="_xlnm.Print_Area" localSheetId="5">'NC061'!$A$1:$AA$45</definedName>
    <definedName name="_xlnm.Print_Area" localSheetId="6">'NC062'!$A$1:$AA$45</definedName>
    <definedName name="_xlnm.Print_Area" localSheetId="7">'NC064'!$A$1:$AA$45</definedName>
    <definedName name="_xlnm.Print_Area" localSheetId="8">'NC065'!$A$1:$AA$45</definedName>
    <definedName name="_xlnm.Print_Area" localSheetId="9">'NC066'!$A$1:$AA$45</definedName>
    <definedName name="_xlnm.Print_Area" localSheetId="10">'NC067'!$A$1:$AA$45</definedName>
    <definedName name="_xlnm.Print_Area" localSheetId="12">'NC071'!$A$1:$AA$45</definedName>
    <definedName name="_xlnm.Print_Area" localSheetId="13">'NC072'!$A$1:$AA$45</definedName>
    <definedName name="_xlnm.Print_Area" localSheetId="14">'NC073'!$A$1:$AA$45</definedName>
    <definedName name="_xlnm.Print_Area" localSheetId="15">'NC074'!$A$1:$AA$45</definedName>
    <definedName name="_xlnm.Print_Area" localSheetId="16">'NC075'!$A$1:$AA$45</definedName>
    <definedName name="_xlnm.Print_Area" localSheetId="17">'NC076'!$A$1:$AA$45</definedName>
    <definedName name="_xlnm.Print_Area" localSheetId="18">'NC077'!$A$1:$AA$45</definedName>
    <definedName name="_xlnm.Print_Area" localSheetId="19">'NC078'!$A$1:$AA$45</definedName>
    <definedName name="_xlnm.Print_Area" localSheetId="21">'NC082'!$A$1:$AA$45</definedName>
    <definedName name="_xlnm.Print_Area" localSheetId="22">'NC084'!$A$1:$AA$45</definedName>
    <definedName name="_xlnm.Print_Area" localSheetId="23">'NC085'!$A$1:$AA$45</definedName>
    <definedName name="_xlnm.Print_Area" localSheetId="24">'NC086'!$A$1:$AA$45</definedName>
    <definedName name="_xlnm.Print_Area" localSheetId="25">'NC087'!$A$1:$AA$45</definedName>
    <definedName name="_xlnm.Print_Area" localSheetId="27">'NC091'!$A$1:$AA$45</definedName>
    <definedName name="_xlnm.Print_Area" localSheetId="28">'NC092'!$A$1:$AA$45</definedName>
    <definedName name="_xlnm.Print_Area" localSheetId="29">'NC093'!$A$1:$AA$45</definedName>
    <definedName name="_xlnm.Print_Area" localSheetId="30">'NC094'!$A$1:$AA$45</definedName>
    <definedName name="_xlnm.Print_Area" localSheetId="1">'NC451'!$A$1:$AA$45</definedName>
    <definedName name="_xlnm.Print_Area" localSheetId="2">'NC452'!$A$1:$AA$45</definedName>
    <definedName name="_xlnm.Print_Area" localSheetId="3">'NC453'!$A$1:$AA$45</definedName>
    <definedName name="_xlnm.Print_Area" localSheetId="0">'Summary'!$A$1:$AA$45</definedName>
  </definedNames>
  <calcPr calcMode="manual" fullCalcOnLoad="1"/>
</workbook>
</file>

<file path=xl/sharedStrings.xml><?xml version="1.0" encoding="utf-8"?>
<sst xmlns="http://schemas.openxmlformats.org/spreadsheetml/2006/main" count="2272" uniqueCount="102">
  <si>
    <t>Northern Cape: Joe Morolong(NC451) - Table C5 Quarterly Budget Statement - Capital Expenditure by Standard Classification and Funding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</si>
  <si>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</si>
  <si>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</si>
  <si>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</si>
  <si>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</si>
  <si>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</si>
  <si>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</si>
  <si>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</si>
  <si>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</si>
  <si>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</si>
  <si>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</si>
  <si>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</si>
  <si>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</si>
  <si>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</si>
  <si>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</si>
  <si>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</si>
  <si>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</si>
  <si>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</si>
  <si>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</si>
  <si>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</si>
  <si>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</si>
  <si>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</si>
  <si>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</si>
  <si>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</si>
  <si>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</si>
  <si>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</si>
  <si>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</si>
  <si>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</si>
  <si>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</si>
  <si>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</si>
  <si>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</si>
  <si>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</si>
  <si>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</si>
  <si>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</si>
  <si>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</si>
  <si>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</si>
  <si>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</si>
  <si>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</si>
  <si>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</si>
  <si>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</si>
  <si>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</si>
  <si>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</si>
  <si>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</si>
  <si>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</si>
  <si>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</si>
  <si>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</si>
  <si>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</si>
  <si>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</si>
  <si>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</si>
  <si>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</si>
  <si>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</si>
  <si>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</si>
  <si>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</si>
  <si>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</si>
  <si>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</si>
  <si>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</si>
  <si>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</si>
  <si>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</si>
  <si>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</si>
  <si>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</si>
  <si>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</si>
  <si>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</si>
  <si>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</si>
  <si>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</si>
  <si>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</si>
  <si>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Northern Cape: Ga-Segonyana(NC452) - Table C5 Quarterly Budget Statement - Capital Expenditure by Standard Classification and Funding for 2nd Quarter ended 31 December 2018 (Figures Finalised as at 2019/01/30)</t>
  </si>
  <si>
    <t>Northern Cape: Gamagara(NC453) - Table C5 Quarterly Budget Statement - Capital Expenditure by Standard Classification and Funding for 2nd Quarter ended 31 December 2018 (Figures Finalised as at 2019/01/30)</t>
  </si>
  <si>
    <t>Northern Cape: John Taolo Gaetsewe(DC45) - Table C5 Quarterly Budget Statement - Capital Expenditure by Standard Classification and Funding for 2nd Quarter ended 31 December 2018 (Figures Finalised as at 2019/01/30)</t>
  </si>
  <si>
    <t>Northern Cape: Richtersveld(NC061) - Table C5 Quarterly Budget Statement - Capital Expenditure by Standard Classification and Funding for 2nd Quarter ended 31 December 2018 (Figures Finalised as at 2019/01/30)</t>
  </si>
  <si>
    <t>Northern Cape: Nama Khoi(NC062) - Table C5 Quarterly Budget Statement - Capital Expenditure by Standard Classification and Funding for 2nd Quarter ended 31 December 2018 (Figures Finalised as at 2019/01/30)</t>
  </si>
  <si>
    <t>Northern Cape: Kamiesberg(NC064) - Table C5 Quarterly Budget Statement - Capital Expenditure by Standard Classification and Funding for 2nd Quarter ended 31 December 2018 (Figures Finalised as at 2019/01/30)</t>
  </si>
  <si>
    <t>Northern Cape: Hantam(NC065) - Table C5 Quarterly Budget Statement - Capital Expenditure by Standard Classification and Funding for 2nd Quarter ended 31 December 2018 (Figures Finalised as at 2019/01/30)</t>
  </si>
  <si>
    <t>Northern Cape: Karoo Hoogland(NC066) - Table C5 Quarterly Budget Statement - Capital Expenditure by Standard Classification and Funding for 2nd Quarter ended 31 December 2018 (Figures Finalised as at 2019/01/30)</t>
  </si>
  <si>
    <t>Northern Cape: Khai-Ma(NC067) - Table C5 Quarterly Budget Statement - Capital Expenditure by Standard Classification and Funding for 2nd Quarter ended 31 December 2018 (Figures Finalised as at 2019/01/30)</t>
  </si>
  <si>
    <t>Northern Cape: Namakwa(DC6) - Table C5 Quarterly Budget Statement - Capital Expenditure by Standard Classification and Funding for 2nd Quarter ended 31 December 2018 (Figures Finalised as at 2019/01/30)</t>
  </si>
  <si>
    <t>Northern Cape: Ubuntu(NC071) - Table C5 Quarterly Budget Statement - Capital Expenditure by Standard Classification and Funding for 2nd Quarter ended 31 December 2018 (Figures Finalised as at 2019/01/30)</t>
  </si>
  <si>
    <t>Northern Cape: Umsobomvu(NC072) - Table C5 Quarterly Budget Statement - Capital Expenditure by Standard Classification and Funding for 2nd Quarter ended 31 December 2018 (Figures Finalised as at 2019/01/30)</t>
  </si>
  <si>
    <t>Northern Cape: Emthanjeni(NC073) - Table C5 Quarterly Budget Statement - Capital Expenditure by Standard Classification and Funding for 2nd Quarter ended 31 December 2018 (Figures Finalised as at 2019/01/30)</t>
  </si>
  <si>
    <t>Northern Cape: Kareeberg(NC074) - Table C5 Quarterly Budget Statement - Capital Expenditure by Standard Classification and Funding for 2nd Quarter ended 31 December 2018 (Figures Finalised as at 2019/01/30)</t>
  </si>
  <si>
    <t>Northern Cape: Renosterberg(NC075) - Table C5 Quarterly Budget Statement - Capital Expenditure by Standard Classification and Funding for 2nd Quarter ended 31 December 2018 (Figures Finalised as at 2019/01/30)</t>
  </si>
  <si>
    <t>Northern Cape: Thembelihle(NC076) - Table C5 Quarterly Budget Statement - Capital Expenditure by Standard Classification and Funding for 2nd Quarter ended 31 December 2018 (Figures Finalised as at 2019/01/30)</t>
  </si>
  <si>
    <t>Northern Cape: Siyathemba(NC077) - Table C5 Quarterly Budget Statement - Capital Expenditure by Standard Classification and Funding for 2nd Quarter ended 31 December 2018 (Figures Finalised as at 2019/01/30)</t>
  </si>
  <si>
    <t>Northern Cape: Siyancuma(NC078) - Table C5 Quarterly Budget Statement - Capital Expenditure by Standard Classification and Funding for 2nd Quarter ended 31 December 2018 (Figures Finalised as at 2019/01/30)</t>
  </si>
  <si>
    <t>Northern Cape: Pixley Ka Seme (NC)(DC7) - Table C5 Quarterly Budget Statement - Capital Expenditure by Standard Classification and Funding for 2nd Quarter ended 31 December 2018 (Figures Finalised as at 2019/01/30)</t>
  </si>
  <si>
    <t>Northern Cape: !Kai! Garib(NC082) - Table C5 Quarterly Budget Statement - Capital Expenditure by Standard Classification and Funding for 2nd Quarter ended 31 December 2018 (Figures Finalised as at 2019/01/30)</t>
  </si>
  <si>
    <t>Northern Cape: !Kheis(NC084) - Table C5 Quarterly Budget Statement - Capital Expenditure by Standard Classification and Funding for 2nd Quarter ended 31 December 2018 (Figures Finalised as at 2019/01/30)</t>
  </si>
  <si>
    <t>Northern Cape: Tsantsabane(NC085) - Table C5 Quarterly Budget Statement - Capital Expenditure by Standard Classification and Funding for 2nd Quarter ended 31 December 2018 (Figures Finalised as at 2019/01/30)</t>
  </si>
  <si>
    <t>Northern Cape: Kgatelopele(NC086) - Table C5 Quarterly Budget Statement - Capital Expenditure by Standard Classification and Funding for 2nd Quarter ended 31 December 2018 (Figures Finalised as at 2019/01/30)</t>
  </si>
  <si>
    <t>Northern Cape: Dawid Kruiper(NC087) - Table C5 Quarterly Budget Statement - Capital Expenditure by Standard Classification and Funding for 2nd Quarter ended 31 December 2018 (Figures Finalised as at 2019/01/30)</t>
  </si>
  <si>
    <t>Northern Cape: Z F Mgcawu(DC8) - Table C5 Quarterly Budget Statement - Capital Expenditure by Standard Classification and Funding for 2nd Quarter ended 31 December 2018 (Figures Finalised as at 2019/01/30)</t>
  </si>
  <si>
    <t>Northern Cape: Sol Plaatje(NC091) - Table C5 Quarterly Budget Statement - Capital Expenditure by Standard Classification and Funding for 2nd Quarter ended 31 December 2018 (Figures Finalised as at 2019/01/30)</t>
  </si>
  <si>
    <t>Northern Cape: Dikgatlong(NC092) - Table C5 Quarterly Budget Statement - Capital Expenditure by Standard Classification and Funding for 2nd Quarter ended 31 December 2018 (Figures Finalised as at 2019/01/30)</t>
  </si>
  <si>
    <t>Northern Cape: Magareng(NC093) - Table C5 Quarterly Budget Statement - Capital Expenditure by Standard Classification and Funding for 2nd Quarter ended 31 December 2018 (Figures Finalised as at 2019/01/30)</t>
  </si>
  <si>
    <t>Northern Cape: Phokwane(NC094) - Table C5 Quarterly Budget Statement - Capital Expenditure by Standard Classification and Funding for 2nd Quarter ended 31 December 2018 (Figures Finalised as at 2019/01/30)</t>
  </si>
  <si>
    <t>Northern Cape: Frances Baard(DC9) - Table C5 Quarterly Budget Statement - Capital Expenditure by Standard Classification and Funding for 2nd Quarter ended 31 December 2018 (Figures Finalised as at 2019/01/30)</t>
  </si>
  <si>
    <t>Summary - Table C5 Quarterly Budget Statement - Capital Expenditure by Standard Classification and Funding for 2nd Quarter ended 31 December 2018 (Figures Finalised as at 2019/01/30)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</si>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</sst>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 * #,##0.00_ ;_ * \(#,##0.00\)_ ;_ * &quot;-&quot;??_ ;_ @_ "/>
    <numFmt numFmtId="179" formatCode="_(* #,##0,_);_(* \(#,##0,\);_(* &quot;–&quot;?_);_(@_)"/>
    <numFmt numFmtId="18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8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8" fontId="5" fillId="0" borderId="12" xfId="0" applyNumberFormat="1" applyFont="1" applyFill="1" applyBorder="1" applyAlignment="1" applyProtection="1">
      <alignment/>
      <protection/>
    </xf>
    <xf numFmtId="178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178" fontId="3" fillId="0" borderId="15" xfId="0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80" fontId="3" fillId="0" borderId="17" xfId="0" applyNumberFormat="1" applyFont="1" applyFill="1" applyBorder="1" applyAlignment="1" applyProtection="1">
      <alignment/>
      <protection/>
    </xf>
    <xf numFmtId="180" fontId="3" fillId="0" borderId="18" xfId="0" applyNumberFormat="1" applyFont="1" applyFill="1" applyBorder="1" applyAlignment="1" applyProtection="1">
      <alignment/>
      <protection/>
    </xf>
    <xf numFmtId="180" fontId="3" fillId="0" borderId="12" xfId="0" applyNumberFormat="1" applyFont="1" applyFill="1" applyBorder="1" applyAlignment="1" applyProtection="1">
      <alignment/>
      <protection/>
    </xf>
    <xf numFmtId="180" fontId="5" fillId="0" borderId="17" xfId="0" applyNumberFormat="1" applyFont="1" applyFill="1" applyBorder="1" applyAlignment="1" applyProtection="1">
      <alignment/>
      <protection/>
    </xf>
    <xf numFmtId="180" fontId="5" fillId="0" borderId="18" xfId="0" applyNumberFormat="1" applyFont="1" applyFill="1" applyBorder="1" applyAlignment="1" applyProtection="1">
      <alignment/>
      <protection/>
    </xf>
    <xf numFmtId="180" fontId="5" fillId="0" borderId="12" xfId="0" applyNumberFormat="1" applyFont="1" applyFill="1" applyBorder="1" applyAlignment="1" applyProtection="1">
      <alignment/>
      <protection/>
    </xf>
    <xf numFmtId="180" fontId="5" fillId="0" borderId="17" xfId="42" applyNumberFormat="1" applyFont="1" applyFill="1" applyBorder="1" applyAlignment="1" applyProtection="1">
      <alignment/>
      <protection/>
    </xf>
    <xf numFmtId="180" fontId="5" fillId="0" borderId="18" xfId="42" applyNumberFormat="1" applyFont="1" applyFill="1" applyBorder="1" applyAlignment="1" applyProtection="1">
      <alignment/>
      <protection/>
    </xf>
    <xf numFmtId="180" fontId="5" fillId="0" borderId="12" xfId="42" applyNumberFormat="1" applyFont="1" applyFill="1" applyBorder="1" applyAlignment="1" applyProtection="1">
      <alignment/>
      <protection/>
    </xf>
    <xf numFmtId="180" fontId="3" fillId="0" borderId="19" xfId="0" applyNumberFormat="1" applyFont="1" applyFill="1" applyBorder="1" applyAlignment="1" applyProtection="1">
      <alignment/>
      <protection/>
    </xf>
    <xf numFmtId="180" fontId="3" fillId="0" borderId="20" xfId="0" applyNumberFormat="1" applyFont="1" applyFill="1" applyBorder="1" applyAlignment="1" applyProtection="1">
      <alignment/>
      <protection/>
    </xf>
    <xf numFmtId="180" fontId="3" fillId="0" borderId="15" xfId="0" applyNumberFormat="1" applyFont="1" applyFill="1" applyBorder="1" applyAlignment="1" applyProtection="1">
      <alignment/>
      <protection/>
    </xf>
    <xf numFmtId="180" fontId="5" fillId="0" borderId="21" xfId="0" applyNumberFormat="1" applyFont="1" applyFill="1" applyBorder="1" applyAlignment="1" applyProtection="1">
      <alignment/>
      <protection/>
    </xf>
    <xf numFmtId="180" fontId="5" fillId="0" borderId="21" xfId="42" applyNumberFormat="1" applyFont="1" applyFill="1" applyBorder="1" applyAlignment="1" applyProtection="1">
      <alignment/>
      <protection/>
    </xf>
    <xf numFmtId="180" fontId="3" fillId="0" borderId="21" xfId="0" applyNumberFormat="1" applyFont="1" applyFill="1" applyBorder="1" applyAlignment="1" applyProtection="1">
      <alignment/>
      <protection/>
    </xf>
    <xf numFmtId="180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/>
      <protection/>
    </xf>
    <xf numFmtId="180" fontId="3" fillId="0" borderId="33" xfId="0" applyNumberFormat="1" applyFont="1" applyBorder="1" applyAlignment="1" applyProtection="1">
      <alignment horizontal="center"/>
      <protection/>
    </xf>
    <xf numFmtId="180" fontId="3" fillId="0" borderId="23" xfId="0" applyNumberFormat="1" applyFont="1" applyBorder="1" applyAlignment="1" applyProtection="1">
      <alignment horizontal="center"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178" fontId="3" fillId="0" borderId="10" xfId="0" applyNumberFormat="1" applyFont="1" applyBorder="1" applyAlignment="1" applyProtection="1">
      <alignment horizontal="center"/>
      <protection/>
    </xf>
    <xf numFmtId="180" fontId="3" fillId="0" borderId="34" xfId="0" applyNumberFormat="1" applyFont="1" applyBorder="1" applyAlignment="1" applyProtection="1">
      <alignment horizontal="center"/>
      <protection/>
    </xf>
    <xf numFmtId="180" fontId="3" fillId="0" borderId="32" xfId="0" applyNumberFormat="1" applyFont="1" applyFill="1" applyBorder="1" applyAlignment="1" applyProtection="1">
      <alignment/>
      <protection/>
    </xf>
    <xf numFmtId="180" fontId="3" fillId="0" borderId="31" xfId="0" applyNumberFormat="1" applyFont="1" applyFill="1" applyBorder="1" applyAlignment="1" applyProtection="1">
      <alignment/>
      <protection/>
    </xf>
    <xf numFmtId="180" fontId="3" fillId="0" borderId="14" xfId="0" applyNumberFormat="1" applyFont="1" applyFill="1" applyBorder="1" applyAlignment="1" applyProtection="1">
      <alignment/>
      <protection/>
    </xf>
    <xf numFmtId="178" fontId="3" fillId="0" borderId="14" xfId="0" applyNumberFormat="1" applyFont="1" applyFill="1" applyBorder="1" applyAlignment="1" applyProtection="1">
      <alignment/>
      <protection/>
    </xf>
    <xf numFmtId="180" fontId="3" fillId="0" borderId="35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11" xfId="0" applyFont="1" applyFill="1" applyBorder="1" applyAlignment="1" applyProtection="1">
      <alignment horizontal="left" indent="2"/>
      <protection/>
    </xf>
    <xf numFmtId="0" fontId="3" fillId="0" borderId="11" xfId="0" applyFont="1" applyFill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/>
      <protection/>
    </xf>
    <xf numFmtId="180" fontId="3" fillId="0" borderId="32" xfId="0" applyNumberFormat="1" applyFont="1" applyBorder="1" applyAlignment="1" applyProtection="1">
      <alignment/>
      <protection/>
    </xf>
    <xf numFmtId="180" fontId="3" fillId="0" borderId="31" xfId="0" applyNumberFormat="1" applyFont="1" applyBorder="1" applyAlignment="1" applyProtection="1">
      <alignment/>
      <protection/>
    </xf>
    <xf numFmtId="180" fontId="3" fillId="0" borderId="14" xfId="0" applyNumberFormat="1" applyFont="1" applyBorder="1" applyAlignment="1" applyProtection="1">
      <alignment/>
      <protection/>
    </xf>
    <xf numFmtId="178" fontId="3" fillId="0" borderId="14" xfId="0" applyNumberFormat="1" applyFont="1" applyBorder="1" applyAlignment="1" applyProtection="1">
      <alignment/>
      <protection/>
    </xf>
    <xf numFmtId="180" fontId="3" fillId="0" borderId="3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36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96</v>
      </c>
      <c r="B2" s="1" t="s">
        <v>101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174311663</v>
      </c>
      <c r="D5" s="16">
        <f>SUM(D6:D8)</f>
        <v>0</v>
      </c>
      <c r="E5" s="17">
        <f t="shared" si="0"/>
        <v>58870624</v>
      </c>
      <c r="F5" s="18">
        <f t="shared" si="0"/>
        <v>58870624</v>
      </c>
      <c r="G5" s="18">
        <f t="shared" si="0"/>
        <v>152150</v>
      </c>
      <c r="H5" s="18">
        <f t="shared" si="0"/>
        <v>1600572</v>
      </c>
      <c r="I5" s="18">
        <f t="shared" si="0"/>
        <v>4158555</v>
      </c>
      <c r="J5" s="18">
        <f t="shared" si="0"/>
        <v>5911277</v>
      </c>
      <c r="K5" s="18">
        <f t="shared" si="0"/>
        <v>5544412</v>
      </c>
      <c r="L5" s="18">
        <f t="shared" si="0"/>
        <v>10557231</v>
      </c>
      <c r="M5" s="18">
        <f t="shared" si="0"/>
        <v>4041080</v>
      </c>
      <c r="N5" s="18">
        <f t="shared" si="0"/>
        <v>20142723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26054000</v>
      </c>
      <c r="X5" s="18">
        <f t="shared" si="0"/>
        <v>44265479</v>
      </c>
      <c r="Y5" s="18">
        <f t="shared" si="0"/>
        <v>-18211479</v>
      </c>
      <c r="Z5" s="4">
        <f>+IF(X5&lt;&gt;0,+(Y5/X5)*100,0)</f>
        <v>-41.14149312605428</v>
      </c>
      <c r="AA5" s="16">
        <f>SUM(AA6:AA8)</f>
        <v>58870624</v>
      </c>
    </row>
    <row r="6" spans="1:27" ht="12.75">
      <c r="A6" s="5" t="s">
        <v>32</v>
      </c>
      <c r="B6" s="3"/>
      <c r="C6" s="19">
        <v>154136449</v>
      </c>
      <c r="D6" s="19"/>
      <c r="E6" s="20">
        <v>15566300</v>
      </c>
      <c r="F6" s="21">
        <v>15566300</v>
      </c>
      <c r="G6" s="21">
        <v>89725</v>
      </c>
      <c r="H6" s="21">
        <v>221942</v>
      </c>
      <c r="I6" s="21">
        <v>4072162</v>
      </c>
      <c r="J6" s="21">
        <v>4383829</v>
      </c>
      <c r="K6" s="21">
        <v>3816736</v>
      </c>
      <c r="L6" s="21">
        <v>8614099</v>
      </c>
      <c r="M6" s="21">
        <v>1568934</v>
      </c>
      <c r="N6" s="21">
        <v>13999769</v>
      </c>
      <c r="O6" s="21"/>
      <c r="P6" s="21"/>
      <c r="Q6" s="21"/>
      <c r="R6" s="21"/>
      <c r="S6" s="21"/>
      <c r="T6" s="21"/>
      <c r="U6" s="21"/>
      <c r="V6" s="21"/>
      <c r="W6" s="21">
        <v>18383598</v>
      </c>
      <c r="X6" s="21">
        <v>6805135</v>
      </c>
      <c r="Y6" s="21">
        <v>11578463</v>
      </c>
      <c r="Z6" s="6">
        <v>170.14</v>
      </c>
      <c r="AA6" s="28">
        <v>15566300</v>
      </c>
    </row>
    <row r="7" spans="1:27" ht="12.75">
      <c r="A7" s="5" t="s">
        <v>33</v>
      </c>
      <c r="B7" s="3"/>
      <c r="C7" s="22">
        <v>3531235</v>
      </c>
      <c r="D7" s="22"/>
      <c r="E7" s="23">
        <v>42898448</v>
      </c>
      <c r="F7" s="24">
        <v>42898448</v>
      </c>
      <c r="G7" s="24">
        <v>39150</v>
      </c>
      <c r="H7" s="24">
        <v>445912</v>
      </c>
      <c r="I7" s="24">
        <v>118982</v>
      </c>
      <c r="J7" s="24">
        <v>604044</v>
      </c>
      <c r="K7" s="24">
        <v>24997</v>
      </c>
      <c r="L7" s="24">
        <v>1068630</v>
      </c>
      <c r="M7" s="24">
        <v>1011609</v>
      </c>
      <c r="N7" s="24">
        <v>2105236</v>
      </c>
      <c r="O7" s="24"/>
      <c r="P7" s="24"/>
      <c r="Q7" s="24"/>
      <c r="R7" s="24"/>
      <c r="S7" s="24"/>
      <c r="T7" s="24"/>
      <c r="U7" s="24"/>
      <c r="V7" s="24"/>
      <c r="W7" s="24">
        <v>2709280</v>
      </c>
      <c r="X7" s="24">
        <v>37454344</v>
      </c>
      <c r="Y7" s="24">
        <v>-34745064</v>
      </c>
      <c r="Z7" s="7">
        <v>-92.77</v>
      </c>
      <c r="AA7" s="29">
        <v>42898448</v>
      </c>
    </row>
    <row r="8" spans="1:27" ht="12.75">
      <c r="A8" s="5" t="s">
        <v>34</v>
      </c>
      <c r="B8" s="3"/>
      <c r="C8" s="19">
        <v>16643979</v>
      </c>
      <c r="D8" s="19"/>
      <c r="E8" s="20">
        <v>405876</v>
      </c>
      <c r="F8" s="21">
        <v>405876</v>
      </c>
      <c r="G8" s="21">
        <v>23275</v>
      </c>
      <c r="H8" s="21">
        <v>932718</v>
      </c>
      <c r="I8" s="21">
        <v>-32589</v>
      </c>
      <c r="J8" s="21">
        <v>923404</v>
      </c>
      <c r="K8" s="21">
        <v>1702679</v>
      </c>
      <c r="L8" s="21">
        <v>874502</v>
      </c>
      <c r="M8" s="21">
        <v>1460537</v>
      </c>
      <c r="N8" s="21">
        <v>4037718</v>
      </c>
      <c r="O8" s="21"/>
      <c r="P8" s="21"/>
      <c r="Q8" s="21"/>
      <c r="R8" s="21"/>
      <c r="S8" s="21"/>
      <c r="T8" s="21"/>
      <c r="U8" s="21"/>
      <c r="V8" s="21"/>
      <c r="W8" s="21">
        <v>4961122</v>
      </c>
      <c r="X8" s="21">
        <v>6000</v>
      </c>
      <c r="Y8" s="21">
        <v>4955122</v>
      </c>
      <c r="Z8" s="6">
        <v>82585.37</v>
      </c>
      <c r="AA8" s="28">
        <v>405876</v>
      </c>
    </row>
    <row r="9" spans="1:27" ht="12.75">
      <c r="A9" s="2" t="s">
        <v>35</v>
      </c>
      <c r="B9" s="3"/>
      <c r="C9" s="16">
        <f aca="true" t="shared" si="1" ref="C9:Y9">SUM(C10:C14)</f>
        <v>35235887</v>
      </c>
      <c r="D9" s="16">
        <f>SUM(D10:D14)</f>
        <v>0</v>
      </c>
      <c r="E9" s="17">
        <f t="shared" si="1"/>
        <v>60236591</v>
      </c>
      <c r="F9" s="18">
        <f t="shared" si="1"/>
        <v>60236591</v>
      </c>
      <c r="G9" s="18">
        <f t="shared" si="1"/>
        <v>1312481</v>
      </c>
      <c r="H9" s="18">
        <f t="shared" si="1"/>
        <v>1552198</v>
      </c>
      <c r="I9" s="18">
        <f t="shared" si="1"/>
        <v>3241207</v>
      </c>
      <c r="J9" s="18">
        <f t="shared" si="1"/>
        <v>6105886</v>
      </c>
      <c r="K9" s="18">
        <f t="shared" si="1"/>
        <v>2599061</v>
      </c>
      <c r="L9" s="18">
        <f t="shared" si="1"/>
        <v>647077</v>
      </c>
      <c r="M9" s="18">
        <f t="shared" si="1"/>
        <v>1778735</v>
      </c>
      <c r="N9" s="18">
        <f t="shared" si="1"/>
        <v>5024873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11130759</v>
      </c>
      <c r="X9" s="18">
        <f t="shared" si="1"/>
        <v>38247020</v>
      </c>
      <c r="Y9" s="18">
        <f t="shared" si="1"/>
        <v>-27116261</v>
      </c>
      <c r="Z9" s="4">
        <f>+IF(X9&lt;&gt;0,+(Y9/X9)*100,0)</f>
        <v>-70.89770915485704</v>
      </c>
      <c r="AA9" s="30">
        <f>SUM(AA10:AA14)</f>
        <v>60236591</v>
      </c>
    </row>
    <row r="10" spans="1:27" ht="12.75">
      <c r="A10" s="5" t="s">
        <v>36</v>
      </c>
      <c r="B10" s="3"/>
      <c r="C10" s="19">
        <v>26114259</v>
      </c>
      <c r="D10" s="19"/>
      <c r="E10" s="20">
        <v>19203553</v>
      </c>
      <c r="F10" s="21">
        <v>19203553</v>
      </c>
      <c r="G10" s="21">
        <v>228200</v>
      </c>
      <c r="H10" s="21">
        <v>647457</v>
      </c>
      <c r="I10" s="21">
        <v>2200212</v>
      </c>
      <c r="J10" s="21">
        <v>3075869</v>
      </c>
      <c r="K10" s="21">
        <v>2552957</v>
      </c>
      <c r="L10" s="21"/>
      <c r="M10" s="21">
        <v>1423184</v>
      </c>
      <c r="N10" s="21">
        <v>3976141</v>
      </c>
      <c r="O10" s="21"/>
      <c r="P10" s="21"/>
      <c r="Q10" s="21"/>
      <c r="R10" s="21"/>
      <c r="S10" s="21"/>
      <c r="T10" s="21"/>
      <c r="U10" s="21"/>
      <c r="V10" s="21"/>
      <c r="W10" s="21">
        <v>7052010</v>
      </c>
      <c r="X10" s="21">
        <v>8751323</v>
      </c>
      <c r="Y10" s="21">
        <v>-1699313</v>
      </c>
      <c r="Z10" s="6">
        <v>-19.42</v>
      </c>
      <c r="AA10" s="28">
        <v>19203553</v>
      </c>
    </row>
    <row r="11" spans="1:27" ht="12.75">
      <c r="A11" s="5" t="s">
        <v>37</v>
      </c>
      <c r="B11" s="3"/>
      <c r="C11" s="19">
        <v>9010697</v>
      </c>
      <c r="D11" s="19"/>
      <c r="E11" s="20">
        <v>35120261</v>
      </c>
      <c r="F11" s="21">
        <v>35120261</v>
      </c>
      <c r="G11" s="21">
        <v>1084281</v>
      </c>
      <c r="H11" s="21">
        <v>31621</v>
      </c>
      <c r="I11" s="21">
        <v>167875</v>
      </c>
      <c r="J11" s="21">
        <v>1283777</v>
      </c>
      <c r="K11" s="21">
        <v>32057</v>
      </c>
      <c r="L11" s="21">
        <v>640190</v>
      </c>
      <c r="M11" s="21">
        <v>355551</v>
      </c>
      <c r="N11" s="21">
        <v>1027798</v>
      </c>
      <c r="O11" s="21"/>
      <c r="P11" s="21"/>
      <c r="Q11" s="21"/>
      <c r="R11" s="21"/>
      <c r="S11" s="21"/>
      <c r="T11" s="21"/>
      <c r="U11" s="21"/>
      <c r="V11" s="21"/>
      <c r="W11" s="21">
        <v>2311575</v>
      </c>
      <c r="X11" s="21">
        <v>28018967</v>
      </c>
      <c r="Y11" s="21">
        <v>-25707392</v>
      </c>
      <c r="Z11" s="6">
        <v>-91.75</v>
      </c>
      <c r="AA11" s="28">
        <v>35120261</v>
      </c>
    </row>
    <row r="12" spans="1:27" ht="12.75">
      <c r="A12" s="5" t="s">
        <v>38</v>
      </c>
      <c r="B12" s="3"/>
      <c r="C12" s="19">
        <v>107612</v>
      </c>
      <c r="D12" s="19"/>
      <c r="E12" s="20">
        <v>5838177</v>
      </c>
      <c r="F12" s="21">
        <v>5838177</v>
      </c>
      <c r="G12" s="21"/>
      <c r="H12" s="21">
        <v>873120</v>
      </c>
      <c r="I12" s="21">
        <v>873120</v>
      </c>
      <c r="J12" s="21">
        <v>1746240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1746240</v>
      </c>
      <c r="X12" s="21">
        <v>1444228</v>
      </c>
      <c r="Y12" s="21">
        <v>302012</v>
      </c>
      <c r="Z12" s="6">
        <v>20.91</v>
      </c>
      <c r="AA12" s="28">
        <v>5838177</v>
      </c>
    </row>
    <row r="13" spans="1:27" ht="12.75">
      <c r="A13" s="5" t="s">
        <v>39</v>
      </c>
      <c r="B13" s="3"/>
      <c r="C13" s="19">
        <v>3319</v>
      </c>
      <c r="D13" s="19"/>
      <c r="E13" s="20">
        <v>9600</v>
      </c>
      <c r="F13" s="21">
        <v>9600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>
        <v>9600</v>
      </c>
    </row>
    <row r="14" spans="1:27" ht="12.75">
      <c r="A14" s="5" t="s">
        <v>40</v>
      </c>
      <c r="B14" s="3"/>
      <c r="C14" s="22"/>
      <c r="D14" s="22"/>
      <c r="E14" s="23">
        <v>65000</v>
      </c>
      <c r="F14" s="24">
        <v>65000</v>
      </c>
      <c r="G14" s="24"/>
      <c r="H14" s="24"/>
      <c r="I14" s="24"/>
      <c r="J14" s="24"/>
      <c r="K14" s="24">
        <v>14047</v>
      </c>
      <c r="L14" s="24">
        <v>6887</v>
      </c>
      <c r="M14" s="24"/>
      <c r="N14" s="24">
        <v>20934</v>
      </c>
      <c r="O14" s="24"/>
      <c r="P14" s="24"/>
      <c r="Q14" s="24"/>
      <c r="R14" s="24"/>
      <c r="S14" s="24"/>
      <c r="T14" s="24"/>
      <c r="U14" s="24"/>
      <c r="V14" s="24"/>
      <c r="W14" s="24">
        <v>20934</v>
      </c>
      <c r="X14" s="24">
        <v>32502</v>
      </c>
      <c r="Y14" s="24">
        <v>-11568</v>
      </c>
      <c r="Z14" s="7">
        <v>-35.59</v>
      </c>
      <c r="AA14" s="29">
        <v>65000</v>
      </c>
    </row>
    <row r="15" spans="1:27" ht="12.75">
      <c r="A15" s="2" t="s">
        <v>41</v>
      </c>
      <c r="B15" s="8"/>
      <c r="C15" s="16">
        <f aca="true" t="shared" si="2" ref="C15:Y15">SUM(C16:C18)</f>
        <v>272771330</v>
      </c>
      <c r="D15" s="16">
        <f>SUM(D16:D18)</f>
        <v>0</v>
      </c>
      <c r="E15" s="17">
        <f t="shared" si="2"/>
        <v>339995471</v>
      </c>
      <c r="F15" s="18">
        <f t="shared" si="2"/>
        <v>339995471</v>
      </c>
      <c r="G15" s="18">
        <f t="shared" si="2"/>
        <v>2819607</v>
      </c>
      <c r="H15" s="18">
        <f t="shared" si="2"/>
        <v>14972144</v>
      </c>
      <c r="I15" s="18">
        <f t="shared" si="2"/>
        <v>10181644</v>
      </c>
      <c r="J15" s="18">
        <f t="shared" si="2"/>
        <v>27973395</v>
      </c>
      <c r="K15" s="18">
        <f t="shared" si="2"/>
        <v>14546483</v>
      </c>
      <c r="L15" s="18">
        <f t="shared" si="2"/>
        <v>15421882</v>
      </c>
      <c r="M15" s="18">
        <f t="shared" si="2"/>
        <v>13988901</v>
      </c>
      <c r="N15" s="18">
        <f t="shared" si="2"/>
        <v>43957266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71930661</v>
      </c>
      <c r="X15" s="18">
        <f t="shared" si="2"/>
        <v>131218390</v>
      </c>
      <c r="Y15" s="18">
        <f t="shared" si="2"/>
        <v>-59287729</v>
      </c>
      <c r="Z15" s="4">
        <f>+IF(X15&lt;&gt;0,+(Y15/X15)*100,0)</f>
        <v>-45.182484711175015</v>
      </c>
      <c r="AA15" s="30">
        <f>SUM(AA16:AA18)</f>
        <v>339995471</v>
      </c>
    </row>
    <row r="16" spans="1:27" ht="12.75">
      <c r="A16" s="5" t="s">
        <v>42</v>
      </c>
      <c r="B16" s="3"/>
      <c r="C16" s="19">
        <v>39043900</v>
      </c>
      <c r="D16" s="19"/>
      <c r="E16" s="20">
        <v>21646080</v>
      </c>
      <c r="F16" s="21">
        <v>21646080</v>
      </c>
      <c r="G16" s="21">
        <v>1708409</v>
      </c>
      <c r="H16" s="21">
        <v>3162304</v>
      </c>
      <c r="I16" s="21">
        <v>1805499</v>
      </c>
      <c r="J16" s="21">
        <v>6676212</v>
      </c>
      <c r="K16" s="21">
        <v>6842566</v>
      </c>
      <c r="L16" s="21">
        <v>3725894</v>
      </c>
      <c r="M16" s="21">
        <v>2960872</v>
      </c>
      <c r="N16" s="21">
        <v>13529332</v>
      </c>
      <c r="O16" s="21"/>
      <c r="P16" s="21"/>
      <c r="Q16" s="21"/>
      <c r="R16" s="21"/>
      <c r="S16" s="21"/>
      <c r="T16" s="21"/>
      <c r="U16" s="21"/>
      <c r="V16" s="21"/>
      <c r="W16" s="21">
        <v>20205544</v>
      </c>
      <c r="X16" s="21">
        <v>11939275</v>
      </c>
      <c r="Y16" s="21">
        <v>8266269</v>
      </c>
      <c r="Z16" s="6">
        <v>69.24</v>
      </c>
      <c r="AA16" s="28">
        <v>21646080</v>
      </c>
    </row>
    <row r="17" spans="1:27" ht="12.75">
      <c r="A17" s="5" t="s">
        <v>43</v>
      </c>
      <c r="B17" s="3"/>
      <c r="C17" s="19">
        <v>233725000</v>
      </c>
      <c r="D17" s="19"/>
      <c r="E17" s="20">
        <v>317487591</v>
      </c>
      <c r="F17" s="21">
        <v>317487591</v>
      </c>
      <c r="G17" s="21">
        <v>1111198</v>
      </c>
      <c r="H17" s="21">
        <v>11809840</v>
      </c>
      <c r="I17" s="21">
        <v>8376145</v>
      </c>
      <c r="J17" s="21">
        <v>21297183</v>
      </c>
      <c r="K17" s="21">
        <v>7703917</v>
      </c>
      <c r="L17" s="21">
        <v>11695988</v>
      </c>
      <c r="M17" s="21">
        <v>11026381</v>
      </c>
      <c r="N17" s="21">
        <v>30426286</v>
      </c>
      <c r="O17" s="21"/>
      <c r="P17" s="21"/>
      <c r="Q17" s="21"/>
      <c r="R17" s="21"/>
      <c r="S17" s="21"/>
      <c r="T17" s="21"/>
      <c r="U17" s="21"/>
      <c r="V17" s="21"/>
      <c r="W17" s="21">
        <v>51723469</v>
      </c>
      <c r="X17" s="21">
        <v>119241615</v>
      </c>
      <c r="Y17" s="21">
        <v>-67518146</v>
      </c>
      <c r="Z17" s="6">
        <v>-56.62</v>
      </c>
      <c r="AA17" s="28">
        <v>317487591</v>
      </c>
    </row>
    <row r="18" spans="1:27" ht="12.75">
      <c r="A18" s="5" t="s">
        <v>44</v>
      </c>
      <c r="B18" s="3"/>
      <c r="C18" s="19">
        <v>2430</v>
      </c>
      <c r="D18" s="19"/>
      <c r="E18" s="20">
        <v>861800</v>
      </c>
      <c r="F18" s="21">
        <v>861800</v>
      </c>
      <c r="G18" s="21"/>
      <c r="H18" s="21"/>
      <c r="I18" s="21"/>
      <c r="J18" s="21"/>
      <c r="K18" s="21"/>
      <c r="L18" s="21"/>
      <c r="M18" s="21">
        <v>1648</v>
      </c>
      <c r="N18" s="21">
        <v>1648</v>
      </c>
      <c r="O18" s="21"/>
      <c r="P18" s="21"/>
      <c r="Q18" s="21"/>
      <c r="R18" s="21"/>
      <c r="S18" s="21"/>
      <c r="T18" s="21"/>
      <c r="U18" s="21"/>
      <c r="V18" s="21"/>
      <c r="W18" s="21">
        <v>1648</v>
      </c>
      <c r="X18" s="21">
        <v>37500</v>
      </c>
      <c r="Y18" s="21">
        <v>-35852</v>
      </c>
      <c r="Z18" s="6">
        <v>-95.61</v>
      </c>
      <c r="AA18" s="28">
        <v>861800</v>
      </c>
    </row>
    <row r="19" spans="1:27" ht="12.75">
      <c r="A19" s="2" t="s">
        <v>45</v>
      </c>
      <c r="B19" s="8"/>
      <c r="C19" s="16">
        <f aca="true" t="shared" si="3" ref="C19:Y19">SUM(C20:C23)</f>
        <v>559978026</v>
      </c>
      <c r="D19" s="16">
        <f>SUM(D20:D23)</f>
        <v>0</v>
      </c>
      <c r="E19" s="17">
        <f t="shared" si="3"/>
        <v>970282458</v>
      </c>
      <c r="F19" s="18">
        <f t="shared" si="3"/>
        <v>970282458</v>
      </c>
      <c r="G19" s="18">
        <f t="shared" si="3"/>
        <v>10210801</v>
      </c>
      <c r="H19" s="18">
        <f t="shared" si="3"/>
        <v>45594337</v>
      </c>
      <c r="I19" s="18">
        <f t="shared" si="3"/>
        <v>50125641</v>
      </c>
      <c r="J19" s="18">
        <f t="shared" si="3"/>
        <v>105930779</v>
      </c>
      <c r="K19" s="18">
        <f t="shared" si="3"/>
        <v>40816444</v>
      </c>
      <c r="L19" s="18">
        <f t="shared" si="3"/>
        <v>50311505</v>
      </c>
      <c r="M19" s="18">
        <f t="shared" si="3"/>
        <v>73626453</v>
      </c>
      <c r="N19" s="18">
        <f t="shared" si="3"/>
        <v>164754402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270685181</v>
      </c>
      <c r="X19" s="18">
        <f t="shared" si="3"/>
        <v>499963296</v>
      </c>
      <c r="Y19" s="18">
        <f t="shared" si="3"/>
        <v>-229278115</v>
      </c>
      <c r="Z19" s="4">
        <f>+IF(X19&lt;&gt;0,+(Y19/X19)*100,0)</f>
        <v>-45.8589894166951</v>
      </c>
      <c r="AA19" s="30">
        <f>SUM(AA20:AA23)</f>
        <v>970282458</v>
      </c>
    </row>
    <row r="20" spans="1:27" ht="12.75">
      <c r="A20" s="5" t="s">
        <v>46</v>
      </c>
      <c r="B20" s="3"/>
      <c r="C20" s="19">
        <v>102648881</v>
      </c>
      <c r="D20" s="19"/>
      <c r="E20" s="20">
        <v>167350522</v>
      </c>
      <c r="F20" s="21">
        <v>167350522</v>
      </c>
      <c r="G20" s="21">
        <v>3704945</v>
      </c>
      <c r="H20" s="21">
        <v>22624802</v>
      </c>
      <c r="I20" s="21">
        <v>13256946</v>
      </c>
      <c r="J20" s="21">
        <v>39586693</v>
      </c>
      <c r="K20" s="21">
        <v>8636310</v>
      </c>
      <c r="L20" s="21">
        <v>8059842</v>
      </c>
      <c r="M20" s="21">
        <v>28439287</v>
      </c>
      <c r="N20" s="21">
        <v>45135439</v>
      </c>
      <c r="O20" s="21"/>
      <c r="P20" s="21"/>
      <c r="Q20" s="21"/>
      <c r="R20" s="21"/>
      <c r="S20" s="21"/>
      <c r="T20" s="21"/>
      <c r="U20" s="21"/>
      <c r="V20" s="21"/>
      <c r="W20" s="21">
        <v>84722132</v>
      </c>
      <c r="X20" s="21">
        <v>77563264</v>
      </c>
      <c r="Y20" s="21">
        <v>7158868</v>
      </c>
      <c r="Z20" s="6">
        <v>9.23</v>
      </c>
      <c r="AA20" s="28">
        <v>167350522</v>
      </c>
    </row>
    <row r="21" spans="1:27" ht="12.75">
      <c r="A21" s="5" t="s">
        <v>47</v>
      </c>
      <c r="B21" s="3"/>
      <c r="C21" s="19">
        <v>364560748</v>
      </c>
      <c r="D21" s="19"/>
      <c r="E21" s="20">
        <v>588667674</v>
      </c>
      <c r="F21" s="21">
        <v>588667674</v>
      </c>
      <c r="G21" s="21">
        <v>5089770</v>
      </c>
      <c r="H21" s="21">
        <v>9322183</v>
      </c>
      <c r="I21" s="21">
        <v>29599615</v>
      </c>
      <c r="J21" s="21">
        <v>44011568</v>
      </c>
      <c r="K21" s="21">
        <v>16303335</v>
      </c>
      <c r="L21" s="21">
        <v>16257837</v>
      </c>
      <c r="M21" s="21">
        <v>32049275</v>
      </c>
      <c r="N21" s="21">
        <v>64610447</v>
      </c>
      <c r="O21" s="21"/>
      <c r="P21" s="21"/>
      <c r="Q21" s="21"/>
      <c r="R21" s="21"/>
      <c r="S21" s="21"/>
      <c r="T21" s="21"/>
      <c r="U21" s="21"/>
      <c r="V21" s="21"/>
      <c r="W21" s="21">
        <v>108622015</v>
      </c>
      <c r="X21" s="21">
        <v>277539077</v>
      </c>
      <c r="Y21" s="21">
        <v>-168917062</v>
      </c>
      <c r="Z21" s="6">
        <v>-60.86</v>
      </c>
      <c r="AA21" s="28">
        <v>588667674</v>
      </c>
    </row>
    <row r="22" spans="1:27" ht="12.75">
      <c r="A22" s="5" t="s">
        <v>48</v>
      </c>
      <c r="B22" s="3"/>
      <c r="C22" s="22">
        <v>84439476</v>
      </c>
      <c r="D22" s="22"/>
      <c r="E22" s="23">
        <v>212219262</v>
      </c>
      <c r="F22" s="24">
        <v>212219262</v>
      </c>
      <c r="G22" s="24">
        <v>1416086</v>
      </c>
      <c r="H22" s="24">
        <v>13559635</v>
      </c>
      <c r="I22" s="24">
        <v>7106754</v>
      </c>
      <c r="J22" s="24">
        <v>22082475</v>
      </c>
      <c r="K22" s="24">
        <v>15876799</v>
      </c>
      <c r="L22" s="24">
        <v>25914719</v>
      </c>
      <c r="M22" s="24">
        <v>13137891</v>
      </c>
      <c r="N22" s="24">
        <v>54929409</v>
      </c>
      <c r="O22" s="24"/>
      <c r="P22" s="24"/>
      <c r="Q22" s="24"/>
      <c r="R22" s="24"/>
      <c r="S22" s="24"/>
      <c r="T22" s="24"/>
      <c r="U22" s="24"/>
      <c r="V22" s="24"/>
      <c r="W22" s="24">
        <v>77011884</v>
      </c>
      <c r="X22" s="24">
        <v>134231459</v>
      </c>
      <c r="Y22" s="24">
        <v>-57219575</v>
      </c>
      <c r="Z22" s="7">
        <v>-42.63</v>
      </c>
      <c r="AA22" s="29">
        <v>212219262</v>
      </c>
    </row>
    <row r="23" spans="1:27" ht="12.75">
      <c r="A23" s="5" t="s">
        <v>49</v>
      </c>
      <c r="B23" s="3"/>
      <c r="C23" s="19">
        <v>8328921</v>
      </c>
      <c r="D23" s="19"/>
      <c r="E23" s="20">
        <v>2045000</v>
      </c>
      <c r="F23" s="21">
        <v>2045000</v>
      </c>
      <c r="G23" s="21"/>
      <c r="H23" s="21">
        <v>87717</v>
      </c>
      <c r="I23" s="21">
        <v>162326</v>
      </c>
      <c r="J23" s="21">
        <v>250043</v>
      </c>
      <c r="K23" s="21"/>
      <c r="L23" s="21">
        <v>79107</v>
      </c>
      <c r="M23" s="21"/>
      <c r="N23" s="21">
        <v>79107</v>
      </c>
      <c r="O23" s="21"/>
      <c r="P23" s="21"/>
      <c r="Q23" s="21"/>
      <c r="R23" s="21"/>
      <c r="S23" s="21"/>
      <c r="T23" s="21"/>
      <c r="U23" s="21"/>
      <c r="V23" s="21"/>
      <c r="W23" s="21">
        <v>329150</v>
      </c>
      <c r="X23" s="21">
        <v>10629496</v>
      </c>
      <c r="Y23" s="21">
        <v>-10300346</v>
      </c>
      <c r="Z23" s="6">
        <v>-96.9</v>
      </c>
      <c r="AA23" s="28">
        <v>2045000</v>
      </c>
    </row>
    <row r="24" spans="1:27" ht="12.75">
      <c r="A24" s="2" t="s">
        <v>50</v>
      </c>
      <c r="B24" s="8"/>
      <c r="C24" s="16">
        <v>13226231</v>
      </c>
      <c r="D24" s="16"/>
      <c r="E24" s="17">
        <v>4081000</v>
      </c>
      <c r="F24" s="18">
        <v>4081000</v>
      </c>
      <c r="G24" s="18"/>
      <c r="H24" s="18">
        <v>7149</v>
      </c>
      <c r="I24" s="18"/>
      <c r="J24" s="18">
        <v>7149</v>
      </c>
      <c r="K24" s="18"/>
      <c r="L24" s="18">
        <v>6573</v>
      </c>
      <c r="M24" s="18"/>
      <c r="N24" s="18">
        <v>6573</v>
      </c>
      <c r="O24" s="18"/>
      <c r="P24" s="18"/>
      <c r="Q24" s="18"/>
      <c r="R24" s="18"/>
      <c r="S24" s="18"/>
      <c r="T24" s="18"/>
      <c r="U24" s="18"/>
      <c r="V24" s="18"/>
      <c r="W24" s="18">
        <v>13722</v>
      </c>
      <c r="X24" s="18">
        <v>1081000</v>
      </c>
      <c r="Y24" s="18">
        <v>-1067278</v>
      </c>
      <c r="Z24" s="4">
        <v>-98.73</v>
      </c>
      <c r="AA24" s="30">
        <v>4081000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1055523137</v>
      </c>
      <c r="D25" s="50">
        <f>+D5+D9+D15+D19+D24</f>
        <v>0</v>
      </c>
      <c r="E25" s="51">
        <f t="shared" si="4"/>
        <v>1433466144</v>
      </c>
      <c r="F25" s="52">
        <f t="shared" si="4"/>
        <v>1433466144</v>
      </c>
      <c r="G25" s="52">
        <f t="shared" si="4"/>
        <v>14495039</v>
      </c>
      <c r="H25" s="52">
        <f t="shared" si="4"/>
        <v>63726400</v>
      </c>
      <c r="I25" s="52">
        <f t="shared" si="4"/>
        <v>67707047</v>
      </c>
      <c r="J25" s="52">
        <f t="shared" si="4"/>
        <v>145928486</v>
      </c>
      <c r="K25" s="52">
        <f t="shared" si="4"/>
        <v>63506400</v>
      </c>
      <c r="L25" s="52">
        <f t="shared" si="4"/>
        <v>76944268</v>
      </c>
      <c r="M25" s="52">
        <f t="shared" si="4"/>
        <v>93435169</v>
      </c>
      <c r="N25" s="52">
        <f t="shared" si="4"/>
        <v>233885837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379814323</v>
      </c>
      <c r="X25" s="52">
        <f t="shared" si="4"/>
        <v>714775185</v>
      </c>
      <c r="Y25" s="52">
        <f t="shared" si="4"/>
        <v>-334960862</v>
      </c>
      <c r="Z25" s="53">
        <f>+IF(X25&lt;&gt;0,+(Y25/X25)*100,0)</f>
        <v>-46.86240779329797</v>
      </c>
      <c r="AA25" s="54">
        <f>+AA5+AA9+AA15+AA19+AA24</f>
        <v>1433466144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823139754</v>
      </c>
      <c r="D28" s="19"/>
      <c r="E28" s="20">
        <v>1205584334</v>
      </c>
      <c r="F28" s="21">
        <v>1205584334</v>
      </c>
      <c r="G28" s="21">
        <v>11717185</v>
      </c>
      <c r="H28" s="21">
        <v>55454396</v>
      </c>
      <c r="I28" s="21">
        <v>54861837</v>
      </c>
      <c r="J28" s="21">
        <v>122033418</v>
      </c>
      <c r="K28" s="21">
        <v>57400720</v>
      </c>
      <c r="L28" s="21">
        <v>74178674</v>
      </c>
      <c r="M28" s="21">
        <v>83653069</v>
      </c>
      <c r="N28" s="21">
        <v>215232463</v>
      </c>
      <c r="O28" s="21"/>
      <c r="P28" s="21"/>
      <c r="Q28" s="21"/>
      <c r="R28" s="21"/>
      <c r="S28" s="21"/>
      <c r="T28" s="21"/>
      <c r="U28" s="21"/>
      <c r="V28" s="21"/>
      <c r="W28" s="21">
        <v>337265881</v>
      </c>
      <c r="X28" s="21">
        <v>581876203</v>
      </c>
      <c r="Y28" s="21">
        <v>-244610322</v>
      </c>
      <c r="Z28" s="6">
        <v>-42.04</v>
      </c>
      <c r="AA28" s="19">
        <v>1205584334</v>
      </c>
    </row>
    <row r="29" spans="1:27" ht="12.75">
      <c r="A29" s="56" t="s">
        <v>55</v>
      </c>
      <c r="B29" s="3"/>
      <c r="C29" s="19">
        <v>23253890</v>
      </c>
      <c r="D29" s="19"/>
      <c r="E29" s="20">
        <v>62865358</v>
      </c>
      <c r="F29" s="21">
        <v>62865358</v>
      </c>
      <c r="G29" s="21">
        <v>1108105</v>
      </c>
      <c r="H29" s="21">
        <v>1132656</v>
      </c>
      <c r="I29" s="21">
        <v>2719963</v>
      </c>
      <c r="J29" s="21">
        <v>4960724</v>
      </c>
      <c r="K29" s="21">
        <v>130117</v>
      </c>
      <c r="L29" s="21"/>
      <c r="M29" s="21"/>
      <c r="N29" s="21">
        <v>130117</v>
      </c>
      <c r="O29" s="21"/>
      <c r="P29" s="21"/>
      <c r="Q29" s="21"/>
      <c r="R29" s="21"/>
      <c r="S29" s="21"/>
      <c r="T29" s="21"/>
      <c r="U29" s="21"/>
      <c r="V29" s="21"/>
      <c r="W29" s="21">
        <v>5090841</v>
      </c>
      <c r="X29" s="21">
        <v>24005811</v>
      </c>
      <c r="Y29" s="21">
        <v>-18914970</v>
      </c>
      <c r="Z29" s="6">
        <v>-78.79</v>
      </c>
      <c r="AA29" s="28">
        <v>62865358</v>
      </c>
    </row>
    <row r="30" spans="1:27" ht="12.75">
      <c r="A30" s="56" t="s">
        <v>56</v>
      </c>
      <c r="B30" s="3"/>
      <c r="C30" s="22">
        <v>6952931</v>
      </c>
      <c r="D30" s="22"/>
      <c r="E30" s="23"/>
      <c r="F30" s="24"/>
      <c r="G30" s="24"/>
      <c r="H30" s="24">
        <v>806354</v>
      </c>
      <c r="I30" s="24">
        <v>70150</v>
      </c>
      <c r="J30" s="24">
        <v>876504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876504</v>
      </c>
      <c r="X30" s="24"/>
      <c r="Y30" s="24">
        <v>876504</v>
      </c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853346575</v>
      </c>
      <c r="D32" s="25">
        <f>SUM(D28:D31)</f>
        <v>0</v>
      </c>
      <c r="E32" s="26">
        <f t="shared" si="5"/>
        <v>1268449692</v>
      </c>
      <c r="F32" s="27">
        <f t="shared" si="5"/>
        <v>1268449692</v>
      </c>
      <c r="G32" s="27">
        <f t="shared" si="5"/>
        <v>12825290</v>
      </c>
      <c r="H32" s="27">
        <f t="shared" si="5"/>
        <v>57393406</v>
      </c>
      <c r="I32" s="27">
        <f t="shared" si="5"/>
        <v>57651950</v>
      </c>
      <c r="J32" s="27">
        <f t="shared" si="5"/>
        <v>127870646</v>
      </c>
      <c r="K32" s="27">
        <f t="shared" si="5"/>
        <v>57530837</v>
      </c>
      <c r="L32" s="27">
        <f t="shared" si="5"/>
        <v>74178674</v>
      </c>
      <c r="M32" s="27">
        <f t="shared" si="5"/>
        <v>83653069</v>
      </c>
      <c r="N32" s="27">
        <f t="shared" si="5"/>
        <v>215362580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343233226</v>
      </c>
      <c r="X32" s="27">
        <f t="shared" si="5"/>
        <v>605882014</v>
      </c>
      <c r="Y32" s="27">
        <f t="shared" si="5"/>
        <v>-262648788</v>
      </c>
      <c r="Z32" s="13">
        <f>+IF(X32&lt;&gt;0,+(Y32/X32)*100,0)</f>
        <v>-43.34982421181428</v>
      </c>
      <c r="AA32" s="31">
        <f>SUM(AA28:AA31)</f>
        <v>1268449692</v>
      </c>
    </row>
    <row r="33" spans="1:27" ht="12.75">
      <c r="A33" s="59" t="s">
        <v>59</v>
      </c>
      <c r="B33" s="3" t="s">
        <v>60</v>
      </c>
      <c r="C33" s="19">
        <v>76388913</v>
      </c>
      <c r="D33" s="19"/>
      <c r="E33" s="20">
        <v>155853</v>
      </c>
      <c r="F33" s="21">
        <v>155853</v>
      </c>
      <c r="G33" s="21">
        <v>90271</v>
      </c>
      <c r="H33" s="21">
        <v>1302427</v>
      </c>
      <c r="I33" s="21">
        <v>2436197</v>
      </c>
      <c r="J33" s="21">
        <v>3828895</v>
      </c>
      <c r="K33" s="21"/>
      <c r="L33" s="21">
        <v>1141</v>
      </c>
      <c r="M33" s="21">
        <v>184204</v>
      </c>
      <c r="N33" s="21">
        <v>185345</v>
      </c>
      <c r="O33" s="21"/>
      <c r="P33" s="21"/>
      <c r="Q33" s="21"/>
      <c r="R33" s="21"/>
      <c r="S33" s="21"/>
      <c r="T33" s="21"/>
      <c r="U33" s="21"/>
      <c r="V33" s="21"/>
      <c r="W33" s="21">
        <v>4014240</v>
      </c>
      <c r="X33" s="21">
        <v>600000</v>
      </c>
      <c r="Y33" s="21">
        <v>3414240</v>
      </c>
      <c r="Z33" s="6">
        <v>569.04</v>
      </c>
      <c r="AA33" s="28">
        <v>155853</v>
      </c>
    </row>
    <row r="34" spans="1:27" ht="12.75">
      <c r="A34" s="59" t="s">
        <v>61</v>
      </c>
      <c r="B34" s="3" t="s">
        <v>62</v>
      </c>
      <c r="C34" s="19">
        <v>8863042</v>
      </c>
      <c r="D34" s="19"/>
      <c r="E34" s="20">
        <v>1306</v>
      </c>
      <c r="F34" s="21">
        <v>1306</v>
      </c>
      <c r="G34" s="21"/>
      <c r="H34" s="21"/>
      <c r="I34" s="21"/>
      <c r="J34" s="21"/>
      <c r="K34" s="21"/>
      <c r="L34" s="21"/>
      <c r="M34" s="21">
        <v>73426</v>
      </c>
      <c r="N34" s="21">
        <v>73426</v>
      </c>
      <c r="O34" s="21"/>
      <c r="P34" s="21"/>
      <c r="Q34" s="21"/>
      <c r="R34" s="21"/>
      <c r="S34" s="21"/>
      <c r="T34" s="21"/>
      <c r="U34" s="21"/>
      <c r="V34" s="21"/>
      <c r="W34" s="21">
        <v>73426</v>
      </c>
      <c r="X34" s="21"/>
      <c r="Y34" s="21">
        <v>73426</v>
      </c>
      <c r="Z34" s="6"/>
      <c r="AA34" s="28">
        <v>1306</v>
      </c>
    </row>
    <row r="35" spans="1:27" ht="12.75">
      <c r="A35" s="59" t="s">
        <v>63</v>
      </c>
      <c r="B35" s="3"/>
      <c r="C35" s="19">
        <v>116924603</v>
      </c>
      <c r="D35" s="19"/>
      <c r="E35" s="20">
        <v>164859293</v>
      </c>
      <c r="F35" s="21">
        <v>164859293</v>
      </c>
      <c r="G35" s="21">
        <v>1579478</v>
      </c>
      <c r="H35" s="21">
        <v>5030567</v>
      </c>
      <c r="I35" s="21">
        <v>7618899</v>
      </c>
      <c r="J35" s="21">
        <v>14228944</v>
      </c>
      <c r="K35" s="21">
        <v>5975563</v>
      </c>
      <c r="L35" s="21">
        <v>2764453</v>
      </c>
      <c r="M35" s="21">
        <v>9524470</v>
      </c>
      <c r="N35" s="21">
        <v>18264486</v>
      </c>
      <c r="O35" s="21"/>
      <c r="P35" s="21"/>
      <c r="Q35" s="21"/>
      <c r="R35" s="21"/>
      <c r="S35" s="21"/>
      <c r="T35" s="21"/>
      <c r="U35" s="21"/>
      <c r="V35" s="21"/>
      <c r="W35" s="21">
        <v>32493430</v>
      </c>
      <c r="X35" s="21">
        <v>80083234</v>
      </c>
      <c r="Y35" s="21">
        <v>-47589804</v>
      </c>
      <c r="Z35" s="6">
        <v>-59.43</v>
      </c>
      <c r="AA35" s="28">
        <v>164859293</v>
      </c>
    </row>
    <row r="36" spans="1:27" ht="12.75">
      <c r="A36" s="60" t="s">
        <v>64</v>
      </c>
      <c r="B36" s="10"/>
      <c r="C36" s="61">
        <f aca="true" t="shared" si="6" ref="C36:Y36">SUM(C32:C35)</f>
        <v>1055523133</v>
      </c>
      <c r="D36" s="61">
        <f>SUM(D32:D35)</f>
        <v>0</v>
      </c>
      <c r="E36" s="62">
        <f t="shared" si="6"/>
        <v>1433466144</v>
      </c>
      <c r="F36" s="63">
        <f t="shared" si="6"/>
        <v>1433466144</v>
      </c>
      <c r="G36" s="63">
        <f t="shared" si="6"/>
        <v>14495039</v>
      </c>
      <c r="H36" s="63">
        <f t="shared" si="6"/>
        <v>63726400</v>
      </c>
      <c r="I36" s="63">
        <f t="shared" si="6"/>
        <v>67707046</v>
      </c>
      <c r="J36" s="63">
        <f t="shared" si="6"/>
        <v>145928485</v>
      </c>
      <c r="K36" s="63">
        <f t="shared" si="6"/>
        <v>63506400</v>
      </c>
      <c r="L36" s="63">
        <f t="shared" si="6"/>
        <v>76944268</v>
      </c>
      <c r="M36" s="63">
        <f t="shared" si="6"/>
        <v>93435169</v>
      </c>
      <c r="N36" s="63">
        <f t="shared" si="6"/>
        <v>233885837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379814322</v>
      </c>
      <c r="X36" s="63">
        <f t="shared" si="6"/>
        <v>686565248</v>
      </c>
      <c r="Y36" s="63">
        <f t="shared" si="6"/>
        <v>-306750926</v>
      </c>
      <c r="Z36" s="64">
        <f>+IF(X36&lt;&gt;0,+(Y36/X36)*100,0)</f>
        <v>-44.679063919063964</v>
      </c>
      <c r="AA36" s="65">
        <f>SUM(AA32:AA35)</f>
        <v>1433466144</v>
      </c>
    </row>
    <row r="37" spans="1:27" ht="12.75">
      <c r="A37" s="14" t="s">
        <v>97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1863687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>
        <v>81687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1782000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4619505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294221</v>
      </c>
      <c r="M9" s="18">
        <f t="shared" si="1"/>
        <v>180773</v>
      </c>
      <c r="N9" s="18">
        <f t="shared" si="1"/>
        <v>474994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474994</v>
      </c>
      <c r="X9" s="18">
        <f t="shared" si="1"/>
        <v>0</v>
      </c>
      <c r="Y9" s="18">
        <f t="shared" si="1"/>
        <v>474994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>
        <v>4619505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>
        <v>294221</v>
      </c>
      <c r="M11" s="21">
        <v>180773</v>
      </c>
      <c r="N11" s="21">
        <v>474994</v>
      </c>
      <c r="O11" s="21"/>
      <c r="P11" s="21"/>
      <c r="Q11" s="21"/>
      <c r="R11" s="21"/>
      <c r="S11" s="21"/>
      <c r="T11" s="21"/>
      <c r="U11" s="21"/>
      <c r="V11" s="21"/>
      <c r="W11" s="21">
        <v>474994</v>
      </c>
      <c r="X11" s="21"/>
      <c r="Y11" s="21">
        <v>474994</v>
      </c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625063</v>
      </c>
      <c r="D15" s="16">
        <f>SUM(D16:D18)</f>
        <v>0</v>
      </c>
      <c r="E15" s="17">
        <f t="shared" si="2"/>
        <v>2406000</v>
      </c>
      <c r="F15" s="18">
        <f t="shared" si="2"/>
        <v>2406000</v>
      </c>
      <c r="G15" s="18">
        <f t="shared" si="2"/>
        <v>0</v>
      </c>
      <c r="H15" s="18">
        <f t="shared" si="2"/>
        <v>198380</v>
      </c>
      <c r="I15" s="18">
        <f t="shared" si="2"/>
        <v>174480</v>
      </c>
      <c r="J15" s="18">
        <f t="shared" si="2"/>
        <v>372860</v>
      </c>
      <c r="K15" s="18">
        <f t="shared" si="2"/>
        <v>0</v>
      </c>
      <c r="L15" s="18">
        <f t="shared" si="2"/>
        <v>0</v>
      </c>
      <c r="M15" s="18">
        <f t="shared" si="2"/>
        <v>1281344</v>
      </c>
      <c r="N15" s="18">
        <f t="shared" si="2"/>
        <v>1281344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1654204</v>
      </c>
      <c r="X15" s="18">
        <f t="shared" si="2"/>
        <v>1203000</v>
      </c>
      <c r="Y15" s="18">
        <f t="shared" si="2"/>
        <v>451204</v>
      </c>
      <c r="Z15" s="4">
        <f>+IF(X15&lt;&gt;0,+(Y15/X15)*100,0)</f>
        <v>37.50656691604323</v>
      </c>
      <c r="AA15" s="30">
        <f>SUM(AA16:AA18)</f>
        <v>2406000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625063</v>
      </c>
      <c r="D17" s="19"/>
      <c r="E17" s="20">
        <v>2406000</v>
      </c>
      <c r="F17" s="21">
        <v>2406000</v>
      </c>
      <c r="G17" s="21"/>
      <c r="H17" s="21">
        <v>198380</v>
      </c>
      <c r="I17" s="21">
        <v>174480</v>
      </c>
      <c r="J17" s="21">
        <v>372860</v>
      </c>
      <c r="K17" s="21"/>
      <c r="L17" s="21"/>
      <c r="M17" s="21">
        <v>1281344</v>
      </c>
      <c r="N17" s="21">
        <v>1281344</v>
      </c>
      <c r="O17" s="21"/>
      <c r="P17" s="21"/>
      <c r="Q17" s="21"/>
      <c r="R17" s="21"/>
      <c r="S17" s="21"/>
      <c r="T17" s="21"/>
      <c r="U17" s="21"/>
      <c r="V17" s="21"/>
      <c r="W17" s="21">
        <v>1654204</v>
      </c>
      <c r="X17" s="21">
        <v>1203000</v>
      </c>
      <c r="Y17" s="21">
        <v>451204</v>
      </c>
      <c r="Z17" s="6">
        <v>37.51</v>
      </c>
      <c r="AA17" s="28">
        <v>2406000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16820927</v>
      </c>
      <c r="D19" s="16">
        <f>SUM(D20:D23)</f>
        <v>0</v>
      </c>
      <c r="E19" s="17">
        <f t="shared" si="3"/>
        <v>41614000</v>
      </c>
      <c r="F19" s="18">
        <f t="shared" si="3"/>
        <v>41614000</v>
      </c>
      <c r="G19" s="18">
        <f t="shared" si="3"/>
        <v>0</v>
      </c>
      <c r="H19" s="18">
        <f t="shared" si="3"/>
        <v>677878</v>
      </c>
      <c r="I19" s="18">
        <f t="shared" si="3"/>
        <v>1443731</v>
      </c>
      <c r="J19" s="18">
        <f t="shared" si="3"/>
        <v>2121609</v>
      </c>
      <c r="K19" s="18">
        <f t="shared" si="3"/>
        <v>4124097</v>
      </c>
      <c r="L19" s="18">
        <f t="shared" si="3"/>
        <v>0</v>
      </c>
      <c r="M19" s="18">
        <f t="shared" si="3"/>
        <v>2112416</v>
      </c>
      <c r="N19" s="18">
        <f t="shared" si="3"/>
        <v>6236513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8358122</v>
      </c>
      <c r="X19" s="18">
        <f t="shared" si="3"/>
        <v>20806998</v>
      </c>
      <c r="Y19" s="18">
        <f t="shared" si="3"/>
        <v>-12448876</v>
      </c>
      <c r="Z19" s="4">
        <f>+IF(X19&lt;&gt;0,+(Y19/X19)*100,0)</f>
        <v>-59.830235961958564</v>
      </c>
      <c r="AA19" s="30">
        <f>SUM(AA20:AA23)</f>
        <v>41614000</v>
      </c>
    </row>
    <row r="20" spans="1:27" ht="12.75">
      <c r="A20" s="5" t="s">
        <v>46</v>
      </c>
      <c r="B20" s="3"/>
      <c r="C20" s="19">
        <v>2383893</v>
      </c>
      <c r="D20" s="19"/>
      <c r="E20" s="20">
        <v>4000000</v>
      </c>
      <c r="F20" s="21">
        <v>4000000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1999998</v>
      </c>
      <c r="Y20" s="21">
        <v>-1999998</v>
      </c>
      <c r="Z20" s="6">
        <v>-100</v>
      </c>
      <c r="AA20" s="28">
        <v>4000000</v>
      </c>
    </row>
    <row r="21" spans="1:27" ht="12.75">
      <c r="A21" s="5" t="s">
        <v>47</v>
      </c>
      <c r="B21" s="3"/>
      <c r="C21" s="19">
        <v>13246027</v>
      </c>
      <c r="D21" s="19"/>
      <c r="E21" s="20">
        <v>37614000</v>
      </c>
      <c r="F21" s="21">
        <v>37614000</v>
      </c>
      <c r="G21" s="21"/>
      <c r="H21" s="21">
        <v>677878</v>
      </c>
      <c r="I21" s="21">
        <v>1443731</v>
      </c>
      <c r="J21" s="21">
        <v>2121609</v>
      </c>
      <c r="K21" s="21">
        <v>4124097</v>
      </c>
      <c r="L21" s="21"/>
      <c r="M21" s="21">
        <v>2112416</v>
      </c>
      <c r="N21" s="21">
        <v>6236513</v>
      </c>
      <c r="O21" s="21"/>
      <c r="P21" s="21"/>
      <c r="Q21" s="21"/>
      <c r="R21" s="21"/>
      <c r="S21" s="21"/>
      <c r="T21" s="21"/>
      <c r="U21" s="21"/>
      <c r="V21" s="21"/>
      <c r="W21" s="21">
        <v>8358122</v>
      </c>
      <c r="X21" s="21">
        <v>18807000</v>
      </c>
      <c r="Y21" s="21">
        <v>-10448878</v>
      </c>
      <c r="Z21" s="6">
        <v>-55.56</v>
      </c>
      <c r="AA21" s="28">
        <v>37614000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>
        <v>1191007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23929182</v>
      </c>
      <c r="D25" s="50">
        <f>+D5+D9+D15+D19+D24</f>
        <v>0</v>
      </c>
      <c r="E25" s="51">
        <f t="shared" si="4"/>
        <v>44020000</v>
      </c>
      <c r="F25" s="52">
        <f t="shared" si="4"/>
        <v>44020000</v>
      </c>
      <c r="G25" s="52">
        <f t="shared" si="4"/>
        <v>0</v>
      </c>
      <c r="H25" s="52">
        <f t="shared" si="4"/>
        <v>876258</v>
      </c>
      <c r="I25" s="52">
        <f t="shared" si="4"/>
        <v>1618211</v>
      </c>
      <c r="J25" s="52">
        <f t="shared" si="4"/>
        <v>2494469</v>
      </c>
      <c r="K25" s="52">
        <f t="shared" si="4"/>
        <v>4124097</v>
      </c>
      <c r="L25" s="52">
        <f t="shared" si="4"/>
        <v>294221</v>
      </c>
      <c r="M25" s="52">
        <f t="shared" si="4"/>
        <v>3574533</v>
      </c>
      <c r="N25" s="52">
        <f t="shared" si="4"/>
        <v>7992851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10487320</v>
      </c>
      <c r="X25" s="52">
        <f t="shared" si="4"/>
        <v>22009998</v>
      </c>
      <c r="Y25" s="52">
        <f t="shared" si="4"/>
        <v>-11522678</v>
      </c>
      <c r="Z25" s="53">
        <f>+IF(X25&lt;&gt;0,+(Y25/X25)*100,0)</f>
        <v>-52.35201747860222</v>
      </c>
      <c r="AA25" s="54">
        <f>+AA5+AA9+AA15+AA19+AA24</f>
        <v>44020000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20874488</v>
      </c>
      <c r="D28" s="19"/>
      <c r="E28" s="20">
        <v>17020000</v>
      </c>
      <c r="F28" s="21">
        <v>17020000</v>
      </c>
      <c r="G28" s="21"/>
      <c r="H28" s="21">
        <v>876258</v>
      </c>
      <c r="I28" s="21">
        <v>1618211</v>
      </c>
      <c r="J28" s="21">
        <v>2494469</v>
      </c>
      <c r="K28" s="21">
        <v>4124097</v>
      </c>
      <c r="L28" s="21">
        <v>294221</v>
      </c>
      <c r="M28" s="21">
        <v>3574533</v>
      </c>
      <c r="N28" s="21">
        <v>7992851</v>
      </c>
      <c r="O28" s="21"/>
      <c r="P28" s="21"/>
      <c r="Q28" s="21"/>
      <c r="R28" s="21"/>
      <c r="S28" s="21"/>
      <c r="T28" s="21"/>
      <c r="U28" s="21"/>
      <c r="V28" s="21"/>
      <c r="W28" s="21">
        <v>10487320</v>
      </c>
      <c r="X28" s="21">
        <v>8509998</v>
      </c>
      <c r="Y28" s="21">
        <v>1977322</v>
      </c>
      <c r="Z28" s="6">
        <v>23.24</v>
      </c>
      <c r="AA28" s="19">
        <v>17020000</v>
      </c>
    </row>
    <row r="29" spans="1:27" ht="12.75">
      <c r="A29" s="56" t="s">
        <v>55</v>
      </c>
      <c r="B29" s="3"/>
      <c r="C29" s="19"/>
      <c r="D29" s="19"/>
      <c r="E29" s="20">
        <v>27000000</v>
      </c>
      <c r="F29" s="21">
        <v>27000000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13500000</v>
      </c>
      <c r="Y29" s="21">
        <v>-13500000</v>
      </c>
      <c r="Z29" s="6">
        <v>-100</v>
      </c>
      <c r="AA29" s="28">
        <v>27000000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20874488</v>
      </c>
      <c r="D32" s="25">
        <f>SUM(D28:D31)</f>
        <v>0</v>
      </c>
      <c r="E32" s="26">
        <f t="shared" si="5"/>
        <v>44020000</v>
      </c>
      <c r="F32" s="27">
        <f t="shared" si="5"/>
        <v>44020000</v>
      </c>
      <c r="G32" s="27">
        <f t="shared" si="5"/>
        <v>0</v>
      </c>
      <c r="H32" s="27">
        <f t="shared" si="5"/>
        <v>876258</v>
      </c>
      <c r="I32" s="27">
        <f t="shared" si="5"/>
        <v>1618211</v>
      </c>
      <c r="J32" s="27">
        <f t="shared" si="5"/>
        <v>2494469</v>
      </c>
      <c r="K32" s="27">
        <f t="shared" si="5"/>
        <v>4124097</v>
      </c>
      <c r="L32" s="27">
        <f t="shared" si="5"/>
        <v>294221</v>
      </c>
      <c r="M32" s="27">
        <f t="shared" si="5"/>
        <v>3574533</v>
      </c>
      <c r="N32" s="27">
        <f t="shared" si="5"/>
        <v>7992851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10487320</v>
      </c>
      <c r="X32" s="27">
        <f t="shared" si="5"/>
        <v>22009998</v>
      </c>
      <c r="Y32" s="27">
        <f t="shared" si="5"/>
        <v>-11522678</v>
      </c>
      <c r="Z32" s="13">
        <f>+IF(X32&lt;&gt;0,+(Y32/X32)*100,0)</f>
        <v>-52.35201747860222</v>
      </c>
      <c r="AA32" s="31">
        <f>SUM(AA28:AA31)</f>
        <v>44020000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3054694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0" t="s">
        <v>64</v>
      </c>
      <c r="B36" s="10"/>
      <c r="C36" s="61">
        <f aca="true" t="shared" si="6" ref="C36:Y36">SUM(C32:C35)</f>
        <v>23929182</v>
      </c>
      <c r="D36" s="61">
        <f>SUM(D32:D35)</f>
        <v>0</v>
      </c>
      <c r="E36" s="62">
        <f t="shared" si="6"/>
        <v>44020000</v>
      </c>
      <c r="F36" s="63">
        <f t="shared" si="6"/>
        <v>44020000</v>
      </c>
      <c r="G36" s="63">
        <f t="shared" si="6"/>
        <v>0</v>
      </c>
      <c r="H36" s="63">
        <f t="shared" si="6"/>
        <v>876258</v>
      </c>
      <c r="I36" s="63">
        <f t="shared" si="6"/>
        <v>1618211</v>
      </c>
      <c r="J36" s="63">
        <f t="shared" si="6"/>
        <v>2494469</v>
      </c>
      <c r="K36" s="63">
        <f t="shared" si="6"/>
        <v>4124097</v>
      </c>
      <c r="L36" s="63">
        <f t="shared" si="6"/>
        <v>294221</v>
      </c>
      <c r="M36" s="63">
        <f t="shared" si="6"/>
        <v>3574533</v>
      </c>
      <c r="N36" s="63">
        <f t="shared" si="6"/>
        <v>7992851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10487320</v>
      </c>
      <c r="X36" s="63">
        <f t="shared" si="6"/>
        <v>22009998</v>
      </c>
      <c r="Y36" s="63">
        <f t="shared" si="6"/>
        <v>-11522678</v>
      </c>
      <c r="Z36" s="64">
        <f>+IF(X36&lt;&gt;0,+(Y36/X36)*100,0)</f>
        <v>-52.35201747860222</v>
      </c>
      <c r="AA36" s="65">
        <f>SUM(AA32:AA35)</f>
        <v>44020000</v>
      </c>
    </row>
    <row r="37" spans="1:27" ht="12.75">
      <c r="A37" s="14" t="s">
        <v>97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94341</v>
      </c>
      <c r="D5" s="16">
        <f>SUM(D6:D8)</f>
        <v>0</v>
      </c>
      <c r="E5" s="17">
        <f t="shared" si="0"/>
        <v>150000</v>
      </c>
      <c r="F5" s="18">
        <f t="shared" si="0"/>
        <v>150000</v>
      </c>
      <c r="G5" s="18">
        <f t="shared" si="0"/>
        <v>0</v>
      </c>
      <c r="H5" s="18">
        <f t="shared" si="0"/>
        <v>0</v>
      </c>
      <c r="I5" s="18">
        <f t="shared" si="0"/>
        <v>542</v>
      </c>
      <c r="J5" s="18">
        <f t="shared" si="0"/>
        <v>542</v>
      </c>
      <c r="K5" s="18">
        <f t="shared" si="0"/>
        <v>21683</v>
      </c>
      <c r="L5" s="18">
        <f t="shared" si="0"/>
        <v>34693</v>
      </c>
      <c r="M5" s="18">
        <f t="shared" si="0"/>
        <v>0</v>
      </c>
      <c r="N5" s="18">
        <f t="shared" si="0"/>
        <v>56376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56918</v>
      </c>
      <c r="X5" s="18">
        <f t="shared" si="0"/>
        <v>75000</v>
      </c>
      <c r="Y5" s="18">
        <f t="shared" si="0"/>
        <v>-18082</v>
      </c>
      <c r="Z5" s="4">
        <f>+IF(X5&lt;&gt;0,+(Y5/X5)*100,0)</f>
        <v>-24.109333333333332</v>
      </c>
      <c r="AA5" s="16">
        <f>SUM(AA6:AA8)</f>
        <v>150000</v>
      </c>
    </row>
    <row r="6" spans="1:27" ht="12.75">
      <c r="A6" s="5" t="s">
        <v>32</v>
      </c>
      <c r="B6" s="3"/>
      <c r="C6" s="19">
        <v>94341</v>
      </c>
      <c r="D6" s="19"/>
      <c r="E6" s="20">
        <v>150000</v>
      </c>
      <c r="F6" s="21">
        <v>150000</v>
      </c>
      <c r="G6" s="21"/>
      <c r="H6" s="21"/>
      <c r="I6" s="21">
        <v>542</v>
      </c>
      <c r="J6" s="21">
        <v>542</v>
      </c>
      <c r="K6" s="21">
        <v>21683</v>
      </c>
      <c r="L6" s="21">
        <v>34693</v>
      </c>
      <c r="M6" s="21"/>
      <c r="N6" s="21">
        <v>56376</v>
      </c>
      <c r="O6" s="21"/>
      <c r="P6" s="21"/>
      <c r="Q6" s="21"/>
      <c r="R6" s="21"/>
      <c r="S6" s="21"/>
      <c r="T6" s="21"/>
      <c r="U6" s="21"/>
      <c r="V6" s="21"/>
      <c r="W6" s="21">
        <v>56918</v>
      </c>
      <c r="X6" s="21">
        <v>75000</v>
      </c>
      <c r="Y6" s="21">
        <v>-18082</v>
      </c>
      <c r="Z6" s="6">
        <v>-24.11</v>
      </c>
      <c r="AA6" s="28">
        <v>150000</v>
      </c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2959123</v>
      </c>
      <c r="D9" s="16">
        <f>SUM(D10:D14)</f>
        <v>0</v>
      </c>
      <c r="E9" s="17">
        <f t="shared" si="1"/>
        <v>2358261</v>
      </c>
      <c r="F9" s="18">
        <f t="shared" si="1"/>
        <v>2358261</v>
      </c>
      <c r="G9" s="18">
        <f t="shared" si="1"/>
        <v>1054481</v>
      </c>
      <c r="H9" s="18">
        <f t="shared" si="1"/>
        <v>0</v>
      </c>
      <c r="I9" s="18">
        <f t="shared" si="1"/>
        <v>147136</v>
      </c>
      <c r="J9" s="18">
        <f t="shared" si="1"/>
        <v>1201617</v>
      </c>
      <c r="K9" s="18">
        <f t="shared" si="1"/>
        <v>0</v>
      </c>
      <c r="L9" s="18">
        <f t="shared" si="1"/>
        <v>345969</v>
      </c>
      <c r="M9" s="18">
        <f t="shared" si="1"/>
        <v>170605</v>
      </c>
      <c r="N9" s="18">
        <f t="shared" si="1"/>
        <v>516574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1718191</v>
      </c>
      <c r="X9" s="18">
        <f t="shared" si="1"/>
        <v>1179126</v>
      </c>
      <c r="Y9" s="18">
        <f t="shared" si="1"/>
        <v>539065</v>
      </c>
      <c r="Z9" s="4">
        <f>+IF(X9&lt;&gt;0,+(Y9/X9)*100,0)</f>
        <v>45.71733640001153</v>
      </c>
      <c r="AA9" s="30">
        <f>SUM(AA10:AA14)</f>
        <v>2358261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>
        <v>2959123</v>
      </c>
      <c r="D11" s="19"/>
      <c r="E11" s="20">
        <v>2358261</v>
      </c>
      <c r="F11" s="21">
        <v>2358261</v>
      </c>
      <c r="G11" s="21">
        <v>1054481</v>
      </c>
      <c r="H11" s="21"/>
      <c r="I11" s="21">
        <v>147136</v>
      </c>
      <c r="J11" s="21">
        <v>1201617</v>
      </c>
      <c r="K11" s="21"/>
      <c r="L11" s="21">
        <v>345969</v>
      </c>
      <c r="M11" s="21">
        <v>170605</v>
      </c>
      <c r="N11" s="21">
        <v>516574</v>
      </c>
      <c r="O11" s="21"/>
      <c r="P11" s="21"/>
      <c r="Q11" s="21"/>
      <c r="R11" s="21"/>
      <c r="S11" s="21"/>
      <c r="T11" s="21"/>
      <c r="U11" s="21"/>
      <c r="V11" s="21"/>
      <c r="W11" s="21">
        <v>1718191</v>
      </c>
      <c r="X11" s="21">
        <v>1179126</v>
      </c>
      <c r="Y11" s="21">
        <v>539065</v>
      </c>
      <c r="Z11" s="6">
        <v>45.72</v>
      </c>
      <c r="AA11" s="28">
        <v>2358261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113174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113174</v>
      </c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19109931</v>
      </c>
      <c r="D19" s="16">
        <f>SUM(D20:D23)</f>
        <v>0</v>
      </c>
      <c r="E19" s="17">
        <f t="shared" si="3"/>
        <v>24997826</v>
      </c>
      <c r="F19" s="18">
        <f t="shared" si="3"/>
        <v>24997826</v>
      </c>
      <c r="G19" s="18">
        <f t="shared" si="3"/>
        <v>10350</v>
      </c>
      <c r="H19" s="18">
        <f t="shared" si="3"/>
        <v>533396</v>
      </c>
      <c r="I19" s="18">
        <f t="shared" si="3"/>
        <v>65979</v>
      </c>
      <c r="J19" s="18">
        <f t="shared" si="3"/>
        <v>609725</v>
      </c>
      <c r="K19" s="18">
        <f t="shared" si="3"/>
        <v>266959</v>
      </c>
      <c r="L19" s="18">
        <f t="shared" si="3"/>
        <v>1641655</v>
      </c>
      <c r="M19" s="18">
        <f t="shared" si="3"/>
        <v>223821</v>
      </c>
      <c r="N19" s="18">
        <f t="shared" si="3"/>
        <v>2132435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2742160</v>
      </c>
      <c r="X19" s="18">
        <f t="shared" si="3"/>
        <v>12998914</v>
      </c>
      <c r="Y19" s="18">
        <f t="shared" si="3"/>
        <v>-10256754</v>
      </c>
      <c r="Z19" s="4">
        <f>+IF(X19&lt;&gt;0,+(Y19/X19)*100,0)</f>
        <v>-78.90469926949282</v>
      </c>
      <c r="AA19" s="30">
        <f>SUM(AA20:AA23)</f>
        <v>24997826</v>
      </c>
    </row>
    <row r="20" spans="1:27" ht="12.75">
      <c r="A20" s="5" t="s">
        <v>46</v>
      </c>
      <c r="B20" s="3"/>
      <c r="C20" s="19">
        <v>199069</v>
      </c>
      <c r="D20" s="19"/>
      <c r="E20" s="20">
        <v>1650000</v>
      </c>
      <c r="F20" s="21">
        <v>1650000</v>
      </c>
      <c r="G20" s="21">
        <v>10350</v>
      </c>
      <c r="H20" s="21">
        <v>6000</v>
      </c>
      <c r="I20" s="21">
        <v>65979</v>
      </c>
      <c r="J20" s="21">
        <v>82329</v>
      </c>
      <c r="K20" s="21">
        <v>9033</v>
      </c>
      <c r="L20" s="21">
        <v>56235</v>
      </c>
      <c r="M20" s="21">
        <v>2100</v>
      </c>
      <c r="N20" s="21">
        <v>67368</v>
      </c>
      <c r="O20" s="21"/>
      <c r="P20" s="21"/>
      <c r="Q20" s="21"/>
      <c r="R20" s="21"/>
      <c r="S20" s="21"/>
      <c r="T20" s="21"/>
      <c r="U20" s="21"/>
      <c r="V20" s="21"/>
      <c r="W20" s="21">
        <v>149697</v>
      </c>
      <c r="X20" s="21">
        <v>825000</v>
      </c>
      <c r="Y20" s="21">
        <v>-675303</v>
      </c>
      <c r="Z20" s="6">
        <v>-81.85</v>
      </c>
      <c r="AA20" s="28">
        <v>1650000</v>
      </c>
    </row>
    <row r="21" spans="1:27" ht="12.75">
      <c r="A21" s="5" t="s">
        <v>47</v>
      </c>
      <c r="B21" s="3"/>
      <c r="C21" s="19">
        <v>12077315</v>
      </c>
      <c r="D21" s="19"/>
      <c r="E21" s="20">
        <v>14347826</v>
      </c>
      <c r="F21" s="21">
        <v>14347826</v>
      </c>
      <c r="G21" s="21"/>
      <c r="H21" s="21">
        <v>527396</v>
      </c>
      <c r="I21" s="21"/>
      <c r="J21" s="21">
        <v>527396</v>
      </c>
      <c r="K21" s="21">
        <v>257926</v>
      </c>
      <c r="L21" s="21">
        <v>1585420</v>
      </c>
      <c r="M21" s="21">
        <v>91596</v>
      </c>
      <c r="N21" s="21">
        <v>1934942</v>
      </c>
      <c r="O21" s="21"/>
      <c r="P21" s="21"/>
      <c r="Q21" s="21"/>
      <c r="R21" s="21"/>
      <c r="S21" s="21"/>
      <c r="T21" s="21"/>
      <c r="U21" s="21"/>
      <c r="V21" s="21"/>
      <c r="W21" s="21">
        <v>2462338</v>
      </c>
      <c r="X21" s="21">
        <v>7673914</v>
      </c>
      <c r="Y21" s="21">
        <v>-5211576</v>
      </c>
      <c r="Z21" s="6">
        <v>-67.91</v>
      </c>
      <c r="AA21" s="28">
        <v>14347826</v>
      </c>
    </row>
    <row r="22" spans="1:27" ht="12.75">
      <c r="A22" s="5" t="s">
        <v>48</v>
      </c>
      <c r="B22" s="3"/>
      <c r="C22" s="22"/>
      <c r="D22" s="22"/>
      <c r="E22" s="23">
        <v>9000000</v>
      </c>
      <c r="F22" s="24">
        <v>9000000</v>
      </c>
      <c r="G22" s="24"/>
      <c r="H22" s="24"/>
      <c r="I22" s="24"/>
      <c r="J22" s="24"/>
      <c r="K22" s="24"/>
      <c r="L22" s="24"/>
      <c r="M22" s="24">
        <v>130125</v>
      </c>
      <c r="N22" s="24">
        <v>130125</v>
      </c>
      <c r="O22" s="24"/>
      <c r="P22" s="24"/>
      <c r="Q22" s="24"/>
      <c r="R22" s="24"/>
      <c r="S22" s="24"/>
      <c r="T22" s="24"/>
      <c r="U22" s="24"/>
      <c r="V22" s="24"/>
      <c r="W22" s="24">
        <v>130125</v>
      </c>
      <c r="X22" s="24">
        <v>4500000</v>
      </c>
      <c r="Y22" s="24">
        <v>-4369875</v>
      </c>
      <c r="Z22" s="7">
        <v>-97.11</v>
      </c>
      <c r="AA22" s="29">
        <v>9000000</v>
      </c>
    </row>
    <row r="23" spans="1:27" ht="12.75">
      <c r="A23" s="5" t="s">
        <v>49</v>
      </c>
      <c r="B23" s="3"/>
      <c r="C23" s="19">
        <v>6833547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22276569</v>
      </c>
      <c r="D25" s="50">
        <f>+D5+D9+D15+D19+D24</f>
        <v>0</v>
      </c>
      <c r="E25" s="51">
        <f t="shared" si="4"/>
        <v>27506087</v>
      </c>
      <c r="F25" s="52">
        <f t="shared" si="4"/>
        <v>27506087</v>
      </c>
      <c r="G25" s="52">
        <f t="shared" si="4"/>
        <v>1064831</v>
      </c>
      <c r="H25" s="52">
        <f t="shared" si="4"/>
        <v>533396</v>
      </c>
      <c r="I25" s="52">
        <f t="shared" si="4"/>
        <v>213657</v>
      </c>
      <c r="J25" s="52">
        <f t="shared" si="4"/>
        <v>1811884</v>
      </c>
      <c r="K25" s="52">
        <f t="shared" si="4"/>
        <v>288642</v>
      </c>
      <c r="L25" s="52">
        <f t="shared" si="4"/>
        <v>2022317</v>
      </c>
      <c r="M25" s="52">
        <f t="shared" si="4"/>
        <v>394426</v>
      </c>
      <c r="N25" s="52">
        <f t="shared" si="4"/>
        <v>2705385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4517269</v>
      </c>
      <c r="X25" s="52">
        <f t="shared" si="4"/>
        <v>14253040</v>
      </c>
      <c r="Y25" s="52">
        <f t="shared" si="4"/>
        <v>-9735771</v>
      </c>
      <c r="Z25" s="53">
        <f>+IF(X25&lt;&gt;0,+(Y25/X25)*100,0)</f>
        <v>-68.30662791937719</v>
      </c>
      <c r="AA25" s="54">
        <f>+AA5+AA9+AA15+AA19+AA24</f>
        <v>27506087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15123699</v>
      </c>
      <c r="D28" s="19"/>
      <c r="E28" s="20">
        <v>18356087</v>
      </c>
      <c r="F28" s="21">
        <v>18356087</v>
      </c>
      <c r="G28" s="21">
        <v>1064831</v>
      </c>
      <c r="H28" s="21">
        <v>533396</v>
      </c>
      <c r="I28" s="21">
        <v>213115</v>
      </c>
      <c r="J28" s="21">
        <v>1811342</v>
      </c>
      <c r="K28" s="21">
        <v>266959</v>
      </c>
      <c r="L28" s="21">
        <v>1987624</v>
      </c>
      <c r="M28" s="21">
        <v>394426</v>
      </c>
      <c r="N28" s="21">
        <v>2649009</v>
      </c>
      <c r="O28" s="21"/>
      <c r="P28" s="21"/>
      <c r="Q28" s="21"/>
      <c r="R28" s="21"/>
      <c r="S28" s="21"/>
      <c r="T28" s="21"/>
      <c r="U28" s="21"/>
      <c r="V28" s="21"/>
      <c r="W28" s="21">
        <v>4460351</v>
      </c>
      <c r="X28" s="21">
        <v>9678040</v>
      </c>
      <c r="Y28" s="21">
        <v>-5217689</v>
      </c>
      <c r="Z28" s="6">
        <v>-53.91</v>
      </c>
      <c r="AA28" s="19">
        <v>18356087</v>
      </c>
    </row>
    <row r="29" spans="1:27" ht="12.75">
      <c r="A29" s="56" t="s">
        <v>55</v>
      </c>
      <c r="B29" s="3"/>
      <c r="C29" s="19"/>
      <c r="D29" s="19"/>
      <c r="E29" s="20">
        <v>9000000</v>
      </c>
      <c r="F29" s="21">
        <v>9000000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4500000</v>
      </c>
      <c r="Y29" s="21">
        <v>-4500000</v>
      </c>
      <c r="Z29" s="6">
        <v>-100</v>
      </c>
      <c r="AA29" s="28">
        <v>9000000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15123699</v>
      </c>
      <c r="D32" s="25">
        <f>SUM(D28:D31)</f>
        <v>0</v>
      </c>
      <c r="E32" s="26">
        <f t="shared" si="5"/>
        <v>27356087</v>
      </c>
      <c r="F32" s="27">
        <f t="shared" si="5"/>
        <v>27356087</v>
      </c>
      <c r="G32" s="27">
        <f t="shared" si="5"/>
        <v>1064831</v>
      </c>
      <c r="H32" s="27">
        <f t="shared" si="5"/>
        <v>533396</v>
      </c>
      <c r="I32" s="27">
        <f t="shared" si="5"/>
        <v>213115</v>
      </c>
      <c r="J32" s="27">
        <f t="shared" si="5"/>
        <v>1811342</v>
      </c>
      <c r="K32" s="27">
        <f t="shared" si="5"/>
        <v>266959</v>
      </c>
      <c r="L32" s="27">
        <f t="shared" si="5"/>
        <v>1987624</v>
      </c>
      <c r="M32" s="27">
        <f t="shared" si="5"/>
        <v>394426</v>
      </c>
      <c r="N32" s="27">
        <f t="shared" si="5"/>
        <v>2649009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4460351</v>
      </c>
      <c r="X32" s="27">
        <f t="shared" si="5"/>
        <v>14178040</v>
      </c>
      <c r="Y32" s="27">
        <f t="shared" si="5"/>
        <v>-9717689</v>
      </c>
      <c r="Z32" s="13">
        <f>+IF(X32&lt;&gt;0,+(Y32/X32)*100,0)</f>
        <v>-68.54042589807901</v>
      </c>
      <c r="AA32" s="31">
        <f>SUM(AA28:AA31)</f>
        <v>27356087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7152870</v>
      </c>
      <c r="D35" s="19"/>
      <c r="E35" s="20">
        <v>150000</v>
      </c>
      <c r="F35" s="21">
        <v>150000</v>
      </c>
      <c r="G35" s="21"/>
      <c r="H35" s="21"/>
      <c r="I35" s="21">
        <v>542</v>
      </c>
      <c r="J35" s="21">
        <v>542</v>
      </c>
      <c r="K35" s="21">
        <v>21683</v>
      </c>
      <c r="L35" s="21">
        <v>34693</v>
      </c>
      <c r="M35" s="21"/>
      <c r="N35" s="21">
        <v>56376</v>
      </c>
      <c r="O35" s="21"/>
      <c r="P35" s="21"/>
      <c r="Q35" s="21"/>
      <c r="R35" s="21"/>
      <c r="S35" s="21"/>
      <c r="T35" s="21"/>
      <c r="U35" s="21"/>
      <c r="V35" s="21"/>
      <c r="W35" s="21">
        <v>56918</v>
      </c>
      <c r="X35" s="21">
        <v>75000</v>
      </c>
      <c r="Y35" s="21">
        <v>-18082</v>
      </c>
      <c r="Z35" s="6">
        <v>-24.11</v>
      </c>
      <c r="AA35" s="28">
        <v>150000</v>
      </c>
    </row>
    <row r="36" spans="1:27" ht="12.75">
      <c r="A36" s="60" t="s">
        <v>64</v>
      </c>
      <c r="B36" s="10"/>
      <c r="C36" s="61">
        <f aca="true" t="shared" si="6" ref="C36:Y36">SUM(C32:C35)</f>
        <v>22276569</v>
      </c>
      <c r="D36" s="61">
        <f>SUM(D32:D35)</f>
        <v>0</v>
      </c>
      <c r="E36" s="62">
        <f t="shared" si="6"/>
        <v>27506087</v>
      </c>
      <c r="F36" s="63">
        <f t="shared" si="6"/>
        <v>27506087</v>
      </c>
      <c r="G36" s="63">
        <f t="shared" si="6"/>
        <v>1064831</v>
      </c>
      <c r="H36" s="63">
        <f t="shared" si="6"/>
        <v>533396</v>
      </c>
      <c r="I36" s="63">
        <f t="shared" si="6"/>
        <v>213657</v>
      </c>
      <c r="J36" s="63">
        <f t="shared" si="6"/>
        <v>1811884</v>
      </c>
      <c r="K36" s="63">
        <f t="shared" si="6"/>
        <v>288642</v>
      </c>
      <c r="L36" s="63">
        <f t="shared" si="6"/>
        <v>2022317</v>
      </c>
      <c r="M36" s="63">
        <f t="shared" si="6"/>
        <v>394426</v>
      </c>
      <c r="N36" s="63">
        <f t="shared" si="6"/>
        <v>2705385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4517269</v>
      </c>
      <c r="X36" s="63">
        <f t="shared" si="6"/>
        <v>14253040</v>
      </c>
      <c r="Y36" s="63">
        <f t="shared" si="6"/>
        <v>-9735771</v>
      </c>
      <c r="Z36" s="64">
        <f>+IF(X36&lt;&gt;0,+(Y36/X36)*100,0)</f>
        <v>-68.30662791937719</v>
      </c>
      <c r="AA36" s="65">
        <f>SUM(AA32:AA35)</f>
        <v>27506087</v>
      </c>
    </row>
    <row r="37" spans="1:27" ht="12.75">
      <c r="A37" s="14" t="s">
        <v>97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90017</v>
      </c>
      <c r="D5" s="16">
        <f>SUM(D6:D8)</f>
        <v>0</v>
      </c>
      <c r="E5" s="17">
        <f t="shared" si="0"/>
        <v>2755140</v>
      </c>
      <c r="F5" s="18">
        <f t="shared" si="0"/>
        <v>2755140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1509389</v>
      </c>
      <c r="L5" s="18">
        <f t="shared" si="0"/>
        <v>785733</v>
      </c>
      <c r="M5" s="18">
        <f t="shared" si="0"/>
        <v>291913</v>
      </c>
      <c r="N5" s="18">
        <f t="shared" si="0"/>
        <v>2587035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2587035</v>
      </c>
      <c r="X5" s="18">
        <f t="shared" si="0"/>
        <v>1377576</v>
      </c>
      <c r="Y5" s="18">
        <f t="shared" si="0"/>
        <v>1209459</v>
      </c>
      <c r="Z5" s="4">
        <f>+IF(X5&lt;&gt;0,+(Y5/X5)*100,0)</f>
        <v>87.7961724071848</v>
      </c>
      <c r="AA5" s="16">
        <f>SUM(AA6:AA8)</f>
        <v>2755140</v>
      </c>
    </row>
    <row r="6" spans="1:27" ht="12.75">
      <c r="A6" s="5" t="s">
        <v>32</v>
      </c>
      <c r="B6" s="3"/>
      <c r="C6" s="19">
        <v>47643</v>
      </c>
      <c r="D6" s="19"/>
      <c r="E6" s="20">
        <v>15000</v>
      </c>
      <c r="F6" s="21">
        <v>15000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7500</v>
      </c>
      <c r="Y6" s="21">
        <v>-7500</v>
      </c>
      <c r="Z6" s="6">
        <v>-100</v>
      </c>
      <c r="AA6" s="28">
        <v>15000</v>
      </c>
    </row>
    <row r="7" spans="1:27" ht="12.75">
      <c r="A7" s="5" t="s">
        <v>33</v>
      </c>
      <c r="B7" s="3"/>
      <c r="C7" s="22">
        <v>10311</v>
      </c>
      <c r="D7" s="22"/>
      <c r="E7" s="23">
        <v>2740140</v>
      </c>
      <c r="F7" s="24">
        <v>2740140</v>
      </c>
      <c r="G7" s="24"/>
      <c r="H7" s="24"/>
      <c r="I7" s="24"/>
      <c r="J7" s="24"/>
      <c r="K7" s="24"/>
      <c r="L7" s="24"/>
      <c r="M7" s="24">
        <v>11436</v>
      </c>
      <c r="N7" s="24">
        <v>11436</v>
      </c>
      <c r="O7" s="24"/>
      <c r="P7" s="24"/>
      <c r="Q7" s="24"/>
      <c r="R7" s="24"/>
      <c r="S7" s="24"/>
      <c r="T7" s="24"/>
      <c r="U7" s="24"/>
      <c r="V7" s="24"/>
      <c r="W7" s="24">
        <v>11436</v>
      </c>
      <c r="X7" s="24">
        <v>1370076</v>
      </c>
      <c r="Y7" s="24">
        <v>-1358640</v>
      </c>
      <c r="Z7" s="7">
        <v>-99.17</v>
      </c>
      <c r="AA7" s="29">
        <v>2740140</v>
      </c>
    </row>
    <row r="8" spans="1:27" ht="12.75">
      <c r="A8" s="5" t="s">
        <v>34</v>
      </c>
      <c r="B8" s="3"/>
      <c r="C8" s="19">
        <v>32063</v>
      </c>
      <c r="D8" s="19"/>
      <c r="E8" s="20"/>
      <c r="F8" s="21"/>
      <c r="G8" s="21"/>
      <c r="H8" s="21"/>
      <c r="I8" s="21"/>
      <c r="J8" s="21"/>
      <c r="K8" s="21">
        <v>1509389</v>
      </c>
      <c r="L8" s="21">
        <v>785733</v>
      </c>
      <c r="M8" s="21">
        <v>280477</v>
      </c>
      <c r="N8" s="21">
        <v>2575599</v>
      </c>
      <c r="O8" s="21"/>
      <c r="P8" s="21"/>
      <c r="Q8" s="21"/>
      <c r="R8" s="21"/>
      <c r="S8" s="21"/>
      <c r="T8" s="21"/>
      <c r="U8" s="21"/>
      <c r="V8" s="21"/>
      <c r="W8" s="21">
        <v>2575599</v>
      </c>
      <c r="X8" s="21"/>
      <c r="Y8" s="21">
        <v>2575599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26418</v>
      </c>
      <c r="D9" s="16">
        <f>SUM(D10:D14)</f>
        <v>0</v>
      </c>
      <c r="E9" s="17">
        <f t="shared" si="1"/>
        <v>65000</v>
      </c>
      <c r="F9" s="18">
        <f t="shared" si="1"/>
        <v>65000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14047</v>
      </c>
      <c r="L9" s="18">
        <f t="shared" si="1"/>
        <v>6887</v>
      </c>
      <c r="M9" s="18">
        <f t="shared" si="1"/>
        <v>0</v>
      </c>
      <c r="N9" s="18">
        <f t="shared" si="1"/>
        <v>20934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20934</v>
      </c>
      <c r="X9" s="18">
        <f t="shared" si="1"/>
        <v>32502</v>
      </c>
      <c r="Y9" s="18">
        <f t="shared" si="1"/>
        <v>-11568</v>
      </c>
      <c r="Z9" s="4">
        <f>+IF(X9&lt;&gt;0,+(Y9/X9)*100,0)</f>
        <v>-35.59165589809858</v>
      </c>
      <c r="AA9" s="30">
        <f>SUM(AA10:AA14)</f>
        <v>65000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>
        <v>26418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>
        <v>65000</v>
      </c>
      <c r="F14" s="24">
        <v>65000</v>
      </c>
      <c r="G14" s="24"/>
      <c r="H14" s="24"/>
      <c r="I14" s="24"/>
      <c r="J14" s="24"/>
      <c r="K14" s="24">
        <v>14047</v>
      </c>
      <c r="L14" s="24">
        <v>6887</v>
      </c>
      <c r="M14" s="24"/>
      <c r="N14" s="24">
        <v>20934</v>
      </c>
      <c r="O14" s="24"/>
      <c r="P14" s="24"/>
      <c r="Q14" s="24"/>
      <c r="R14" s="24"/>
      <c r="S14" s="24"/>
      <c r="T14" s="24"/>
      <c r="U14" s="24"/>
      <c r="V14" s="24"/>
      <c r="W14" s="24">
        <v>20934</v>
      </c>
      <c r="X14" s="24">
        <v>32502</v>
      </c>
      <c r="Y14" s="24">
        <v>-11568</v>
      </c>
      <c r="Z14" s="7">
        <v>-35.59</v>
      </c>
      <c r="AA14" s="29">
        <v>65000</v>
      </c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116435</v>
      </c>
      <c r="D25" s="50">
        <f>+D5+D9+D15+D19+D24</f>
        <v>0</v>
      </c>
      <c r="E25" s="51">
        <f t="shared" si="4"/>
        <v>2820140</v>
      </c>
      <c r="F25" s="52">
        <f t="shared" si="4"/>
        <v>2820140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1523436</v>
      </c>
      <c r="L25" s="52">
        <f t="shared" si="4"/>
        <v>792620</v>
      </c>
      <c r="M25" s="52">
        <f t="shared" si="4"/>
        <v>291913</v>
      </c>
      <c r="N25" s="52">
        <f t="shared" si="4"/>
        <v>2607969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2607969</v>
      </c>
      <c r="X25" s="52">
        <f t="shared" si="4"/>
        <v>1410078</v>
      </c>
      <c r="Y25" s="52">
        <f t="shared" si="4"/>
        <v>1197891</v>
      </c>
      <c r="Z25" s="53">
        <f>+IF(X25&lt;&gt;0,+(Y25/X25)*100,0)</f>
        <v>84.95210903226629</v>
      </c>
      <c r="AA25" s="54">
        <f>+AA5+AA9+AA15+AA19+AA24</f>
        <v>2820140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2.75">
      <c r="A29" s="56" t="s">
        <v>55</v>
      </c>
      <c r="B29" s="3"/>
      <c r="C29" s="19">
        <v>26418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26418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90017</v>
      </c>
      <c r="D35" s="19"/>
      <c r="E35" s="20">
        <v>2820140</v>
      </c>
      <c r="F35" s="21">
        <v>2820140</v>
      </c>
      <c r="G35" s="21"/>
      <c r="H35" s="21"/>
      <c r="I35" s="21"/>
      <c r="J35" s="21"/>
      <c r="K35" s="21">
        <v>1523436</v>
      </c>
      <c r="L35" s="21">
        <v>792620</v>
      </c>
      <c r="M35" s="21">
        <v>291913</v>
      </c>
      <c r="N35" s="21">
        <v>2607969</v>
      </c>
      <c r="O35" s="21"/>
      <c r="P35" s="21"/>
      <c r="Q35" s="21"/>
      <c r="R35" s="21"/>
      <c r="S35" s="21"/>
      <c r="T35" s="21"/>
      <c r="U35" s="21"/>
      <c r="V35" s="21"/>
      <c r="W35" s="21">
        <v>2607969</v>
      </c>
      <c r="X35" s="21">
        <v>1410078</v>
      </c>
      <c r="Y35" s="21">
        <v>1197891</v>
      </c>
      <c r="Z35" s="6">
        <v>84.95</v>
      </c>
      <c r="AA35" s="28">
        <v>2820140</v>
      </c>
    </row>
    <row r="36" spans="1:27" ht="12.75">
      <c r="A36" s="60" t="s">
        <v>64</v>
      </c>
      <c r="B36" s="10"/>
      <c r="C36" s="61">
        <f aca="true" t="shared" si="6" ref="C36:Y36">SUM(C32:C35)</f>
        <v>116435</v>
      </c>
      <c r="D36" s="61">
        <f>SUM(D32:D35)</f>
        <v>0</v>
      </c>
      <c r="E36" s="62">
        <f t="shared" si="6"/>
        <v>2820140</v>
      </c>
      <c r="F36" s="63">
        <f t="shared" si="6"/>
        <v>2820140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1523436</v>
      </c>
      <c r="L36" s="63">
        <f t="shared" si="6"/>
        <v>792620</v>
      </c>
      <c r="M36" s="63">
        <f t="shared" si="6"/>
        <v>291913</v>
      </c>
      <c r="N36" s="63">
        <f t="shared" si="6"/>
        <v>2607969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2607969</v>
      </c>
      <c r="X36" s="63">
        <f t="shared" si="6"/>
        <v>1410078</v>
      </c>
      <c r="Y36" s="63">
        <f t="shared" si="6"/>
        <v>1197891</v>
      </c>
      <c r="Z36" s="64">
        <f>+IF(X36&lt;&gt;0,+(Y36/X36)*100,0)</f>
        <v>84.95210903226629</v>
      </c>
      <c r="AA36" s="65">
        <f>SUM(AA32:AA35)</f>
        <v>2820140</v>
      </c>
    </row>
    <row r="37" spans="1:27" ht="12.75">
      <c r="A37" s="14" t="s">
        <v>97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21544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71988</v>
      </c>
      <c r="J5" s="18">
        <f t="shared" si="0"/>
        <v>71988</v>
      </c>
      <c r="K5" s="18">
        <f t="shared" si="0"/>
        <v>6598</v>
      </c>
      <c r="L5" s="18">
        <f t="shared" si="0"/>
        <v>1398</v>
      </c>
      <c r="M5" s="18">
        <f t="shared" si="0"/>
        <v>0</v>
      </c>
      <c r="N5" s="18">
        <f t="shared" si="0"/>
        <v>7996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79984</v>
      </c>
      <c r="X5" s="18">
        <f t="shared" si="0"/>
        <v>0</v>
      </c>
      <c r="Y5" s="18">
        <f t="shared" si="0"/>
        <v>79984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21544</v>
      </c>
      <c r="D7" s="22"/>
      <c r="E7" s="23"/>
      <c r="F7" s="24"/>
      <c r="G7" s="24"/>
      <c r="H7" s="24"/>
      <c r="I7" s="24">
        <v>71988</v>
      </c>
      <c r="J7" s="24">
        <v>71988</v>
      </c>
      <c r="K7" s="24">
        <v>6598</v>
      </c>
      <c r="L7" s="24">
        <v>1398</v>
      </c>
      <c r="M7" s="24"/>
      <c r="N7" s="24">
        <v>7996</v>
      </c>
      <c r="O7" s="24"/>
      <c r="P7" s="24"/>
      <c r="Q7" s="24"/>
      <c r="R7" s="24"/>
      <c r="S7" s="24"/>
      <c r="T7" s="24"/>
      <c r="U7" s="24"/>
      <c r="V7" s="24"/>
      <c r="W7" s="24">
        <v>79984</v>
      </c>
      <c r="X7" s="24"/>
      <c r="Y7" s="24">
        <v>79984</v>
      </c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8461061</v>
      </c>
      <c r="D15" s="16">
        <f>SUM(D16:D18)</f>
        <v>0</v>
      </c>
      <c r="E15" s="17">
        <f t="shared" si="2"/>
        <v>9862000</v>
      </c>
      <c r="F15" s="18">
        <f t="shared" si="2"/>
        <v>9862000</v>
      </c>
      <c r="G15" s="18">
        <f t="shared" si="2"/>
        <v>0</v>
      </c>
      <c r="H15" s="18">
        <f t="shared" si="2"/>
        <v>103324</v>
      </c>
      <c r="I15" s="18">
        <f t="shared" si="2"/>
        <v>0</v>
      </c>
      <c r="J15" s="18">
        <f t="shared" si="2"/>
        <v>103324</v>
      </c>
      <c r="K15" s="18">
        <f t="shared" si="2"/>
        <v>0</v>
      </c>
      <c r="L15" s="18">
        <f t="shared" si="2"/>
        <v>1141</v>
      </c>
      <c r="M15" s="18">
        <f t="shared" si="2"/>
        <v>0</v>
      </c>
      <c r="N15" s="18">
        <f t="shared" si="2"/>
        <v>1141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104465</v>
      </c>
      <c r="X15" s="18">
        <f t="shared" si="2"/>
        <v>4930998</v>
      </c>
      <c r="Y15" s="18">
        <f t="shared" si="2"/>
        <v>-4826533</v>
      </c>
      <c r="Z15" s="4">
        <f>+IF(X15&lt;&gt;0,+(Y15/X15)*100,0)</f>
        <v>-97.88146334677079</v>
      </c>
      <c r="AA15" s="30">
        <f>SUM(AA16:AA18)</f>
        <v>9862000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8461061</v>
      </c>
      <c r="D17" s="19"/>
      <c r="E17" s="20">
        <v>9862000</v>
      </c>
      <c r="F17" s="21">
        <v>9862000</v>
      </c>
      <c r="G17" s="21"/>
      <c r="H17" s="21">
        <v>103324</v>
      </c>
      <c r="I17" s="21"/>
      <c r="J17" s="21">
        <v>103324</v>
      </c>
      <c r="K17" s="21"/>
      <c r="L17" s="21">
        <v>1141</v>
      </c>
      <c r="M17" s="21"/>
      <c r="N17" s="21">
        <v>1141</v>
      </c>
      <c r="O17" s="21"/>
      <c r="P17" s="21"/>
      <c r="Q17" s="21"/>
      <c r="R17" s="21"/>
      <c r="S17" s="21"/>
      <c r="T17" s="21"/>
      <c r="U17" s="21"/>
      <c r="V17" s="21"/>
      <c r="W17" s="21">
        <v>104465</v>
      </c>
      <c r="X17" s="21">
        <v>4930998</v>
      </c>
      <c r="Y17" s="21">
        <v>-4826533</v>
      </c>
      <c r="Z17" s="6">
        <v>-97.88</v>
      </c>
      <c r="AA17" s="28">
        <v>9862000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2741423</v>
      </c>
      <c r="D19" s="16">
        <f>SUM(D20:D23)</f>
        <v>0</v>
      </c>
      <c r="E19" s="17">
        <f t="shared" si="3"/>
        <v>5000000</v>
      </c>
      <c r="F19" s="18">
        <f t="shared" si="3"/>
        <v>5000000</v>
      </c>
      <c r="G19" s="18">
        <f t="shared" si="3"/>
        <v>0</v>
      </c>
      <c r="H19" s="18">
        <f t="shared" si="3"/>
        <v>902750</v>
      </c>
      <c r="I19" s="18">
        <f t="shared" si="3"/>
        <v>492373</v>
      </c>
      <c r="J19" s="18">
        <f t="shared" si="3"/>
        <v>1395123</v>
      </c>
      <c r="K19" s="18">
        <f t="shared" si="3"/>
        <v>492373</v>
      </c>
      <c r="L19" s="18">
        <f t="shared" si="3"/>
        <v>0</v>
      </c>
      <c r="M19" s="18">
        <f t="shared" si="3"/>
        <v>184204</v>
      </c>
      <c r="N19" s="18">
        <f t="shared" si="3"/>
        <v>676577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2071700</v>
      </c>
      <c r="X19" s="18">
        <f t="shared" si="3"/>
        <v>499998</v>
      </c>
      <c r="Y19" s="18">
        <f t="shared" si="3"/>
        <v>1571702</v>
      </c>
      <c r="Z19" s="4">
        <f>+IF(X19&lt;&gt;0,+(Y19/X19)*100,0)</f>
        <v>314.3416573666295</v>
      </c>
      <c r="AA19" s="30">
        <f>SUM(AA20:AA23)</f>
        <v>5000000</v>
      </c>
    </row>
    <row r="20" spans="1:27" ht="12.75">
      <c r="A20" s="5" t="s">
        <v>46</v>
      </c>
      <c r="B20" s="3"/>
      <c r="C20" s="19"/>
      <c r="D20" s="19"/>
      <c r="E20" s="20">
        <v>1000000</v>
      </c>
      <c r="F20" s="21">
        <v>1000000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499998</v>
      </c>
      <c r="Y20" s="21">
        <v>-499998</v>
      </c>
      <c r="Z20" s="6">
        <v>-100</v>
      </c>
      <c r="AA20" s="28">
        <v>1000000</v>
      </c>
    </row>
    <row r="21" spans="1:27" ht="12.75">
      <c r="A21" s="5" t="s">
        <v>47</v>
      </c>
      <c r="B21" s="3"/>
      <c r="C21" s="19">
        <v>2741423</v>
      </c>
      <c r="D21" s="19"/>
      <c r="E21" s="20">
        <v>4000000</v>
      </c>
      <c r="F21" s="21">
        <v>4000000</v>
      </c>
      <c r="G21" s="21"/>
      <c r="H21" s="21"/>
      <c r="I21" s="21"/>
      <c r="J21" s="21"/>
      <c r="K21" s="21"/>
      <c r="L21" s="21"/>
      <c r="M21" s="21">
        <v>184204</v>
      </c>
      <c r="N21" s="21">
        <v>184204</v>
      </c>
      <c r="O21" s="21"/>
      <c r="P21" s="21"/>
      <c r="Q21" s="21"/>
      <c r="R21" s="21"/>
      <c r="S21" s="21"/>
      <c r="T21" s="21"/>
      <c r="U21" s="21"/>
      <c r="V21" s="21"/>
      <c r="W21" s="21">
        <v>184204</v>
      </c>
      <c r="X21" s="21"/>
      <c r="Y21" s="21">
        <v>184204</v>
      </c>
      <c r="Z21" s="6"/>
      <c r="AA21" s="28">
        <v>4000000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>
        <v>902750</v>
      </c>
      <c r="I22" s="24">
        <v>492373</v>
      </c>
      <c r="J22" s="24">
        <v>1395123</v>
      </c>
      <c r="K22" s="24">
        <v>492373</v>
      </c>
      <c r="L22" s="24"/>
      <c r="M22" s="24"/>
      <c r="N22" s="24">
        <v>492373</v>
      </c>
      <c r="O22" s="24"/>
      <c r="P22" s="24"/>
      <c r="Q22" s="24"/>
      <c r="R22" s="24"/>
      <c r="S22" s="24"/>
      <c r="T22" s="24"/>
      <c r="U22" s="24"/>
      <c r="V22" s="24"/>
      <c r="W22" s="24">
        <v>1887496</v>
      </c>
      <c r="X22" s="24"/>
      <c r="Y22" s="24">
        <v>1887496</v>
      </c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11224028</v>
      </c>
      <c r="D25" s="50">
        <f>+D5+D9+D15+D19+D24</f>
        <v>0</v>
      </c>
      <c r="E25" s="51">
        <f t="shared" si="4"/>
        <v>14862000</v>
      </c>
      <c r="F25" s="52">
        <f t="shared" si="4"/>
        <v>14862000</v>
      </c>
      <c r="G25" s="52">
        <f t="shared" si="4"/>
        <v>0</v>
      </c>
      <c r="H25" s="52">
        <f t="shared" si="4"/>
        <v>1006074</v>
      </c>
      <c r="I25" s="52">
        <f t="shared" si="4"/>
        <v>564361</v>
      </c>
      <c r="J25" s="52">
        <f t="shared" si="4"/>
        <v>1570435</v>
      </c>
      <c r="K25" s="52">
        <f t="shared" si="4"/>
        <v>498971</v>
      </c>
      <c r="L25" s="52">
        <f t="shared" si="4"/>
        <v>2539</v>
      </c>
      <c r="M25" s="52">
        <f t="shared" si="4"/>
        <v>184204</v>
      </c>
      <c r="N25" s="52">
        <f t="shared" si="4"/>
        <v>685714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2256149</v>
      </c>
      <c r="X25" s="52">
        <f t="shared" si="4"/>
        <v>5430996</v>
      </c>
      <c r="Y25" s="52">
        <f t="shared" si="4"/>
        <v>-3174847</v>
      </c>
      <c r="Z25" s="53">
        <f>+IF(X25&lt;&gt;0,+(Y25/X25)*100,0)</f>
        <v>-58.457914533540446</v>
      </c>
      <c r="AA25" s="54">
        <f>+AA5+AA9+AA15+AA19+AA24</f>
        <v>14862000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11202484</v>
      </c>
      <c r="D28" s="19"/>
      <c r="E28" s="20">
        <v>14862000</v>
      </c>
      <c r="F28" s="21">
        <v>14862000</v>
      </c>
      <c r="G28" s="21"/>
      <c r="H28" s="21">
        <v>902750</v>
      </c>
      <c r="I28" s="21">
        <v>492373</v>
      </c>
      <c r="J28" s="21">
        <v>1395123</v>
      </c>
      <c r="K28" s="21">
        <v>492373</v>
      </c>
      <c r="L28" s="21"/>
      <c r="M28" s="21"/>
      <c r="N28" s="21">
        <v>492373</v>
      </c>
      <c r="O28" s="21"/>
      <c r="P28" s="21"/>
      <c r="Q28" s="21"/>
      <c r="R28" s="21"/>
      <c r="S28" s="21"/>
      <c r="T28" s="21"/>
      <c r="U28" s="21"/>
      <c r="V28" s="21"/>
      <c r="W28" s="21">
        <v>1887496</v>
      </c>
      <c r="X28" s="21">
        <v>5431002</v>
      </c>
      <c r="Y28" s="21">
        <v>-3543506</v>
      </c>
      <c r="Z28" s="6">
        <v>-65.25</v>
      </c>
      <c r="AA28" s="19">
        <v>14862000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11202484</v>
      </c>
      <c r="D32" s="25">
        <f>SUM(D28:D31)</f>
        <v>0</v>
      </c>
      <c r="E32" s="26">
        <f t="shared" si="5"/>
        <v>14862000</v>
      </c>
      <c r="F32" s="27">
        <f t="shared" si="5"/>
        <v>14862000</v>
      </c>
      <c r="G32" s="27">
        <f t="shared" si="5"/>
        <v>0</v>
      </c>
      <c r="H32" s="27">
        <f t="shared" si="5"/>
        <v>902750</v>
      </c>
      <c r="I32" s="27">
        <f t="shared" si="5"/>
        <v>492373</v>
      </c>
      <c r="J32" s="27">
        <f t="shared" si="5"/>
        <v>1395123</v>
      </c>
      <c r="K32" s="27">
        <f t="shared" si="5"/>
        <v>492373</v>
      </c>
      <c r="L32" s="27">
        <f t="shared" si="5"/>
        <v>0</v>
      </c>
      <c r="M32" s="27">
        <f t="shared" si="5"/>
        <v>0</v>
      </c>
      <c r="N32" s="27">
        <f t="shared" si="5"/>
        <v>492373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1887496</v>
      </c>
      <c r="X32" s="27">
        <f t="shared" si="5"/>
        <v>5431002</v>
      </c>
      <c r="Y32" s="27">
        <f t="shared" si="5"/>
        <v>-3543506</v>
      </c>
      <c r="Z32" s="13">
        <f>+IF(X32&lt;&gt;0,+(Y32/X32)*100,0)</f>
        <v>-65.2458975341935</v>
      </c>
      <c r="AA32" s="31">
        <f>SUM(AA28:AA31)</f>
        <v>14862000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>
        <v>1141</v>
      </c>
      <c r="M33" s="21">
        <v>184204</v>
      </c>
      <c r="N33" s="21">
        <v>185345</v>
      </c>
      <c r="O33" s="21"/>
      <c r="P33" s="21"/>
      <c r="Q33" s="21"/>
      <c r="R33" s="21"/>
      <c r="S33" s="21"/>
      <c r="T33" s="21"/>
      <c r="U33" s="21"/>
      <c r="V33" s="21"/>
      <c r="W33" s="21">
        <v>185345</v>
      </c>
      <c r="X33" s="21"/>
      <c r="Y33" s="21">
        <v>185345</v>
      </c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21544</v>
      </c>
      <c r="D35" s="19"/>
      <c r="E35" s="20"/>
      <c r="F35" s="21"/>
      <c r="G35" s="21"/>
      <c r="H35" s="21">
        <v>103324</v>
      </c>
      <c r="I35" s="21">
        <v>71988</v>
      </c>
      <c r="J35" s="21">
        <v>175312</v>
      </c>
      <c r="K35" s="21">
        <v>6598</v>
      </c>
      <c r="L35" s="21">
        <v>1398</v>
      </c>
      <c r="M35" s="21"/>
      <c r="N35" s="21">
        <v>7996</v>
      </c>
      <c r="O35" s="21"/>
      <c r="P35" s="21"/>
      <c r="Q35" s="21"/>
      <c r="R35" s="21"/>
      <c r="S35" s="21"/>
      <c r="T35" s="21"/>
      <c r="U35" s="21"/>
      <c r="V35" s="21"/>
      <c r="W35" s="21">
        <v>183308</v>
      </c>
      <c r="X35" s="21"/>
      <c r="Y35" s="21">
        <v>183308</v>
      </c>
      <c r="Z35" s="6"/>
      <c r="AA35" s="28"/>
    </row>
    <row r="36" spans="1:27" ht="12.75">
      <c r="A36" s="60" t="s">
        <v>64</v>
      </c>
      <c r="B36" s="10"/>
      <c r="C36" s="61">
        <f aca="true" t="shared" si="6" ref="C36:Y36">SUM(C32:C35)</f>
        <v>11224028</v>
      </c>
      <c r="D36" s="61">
        <f>SUM(D32:D35)</f>
        <v>0</v>
      </c>
      <c r="E36" s="62">
        <f t="shared" si="6"/>
        <v>14862000</v>
      </c>
      <c r="F36" s="63">
        <f t="shared" si="6"/>
        <v>14862000</v>
      </c>
      <c r="G36" s="63">
        <f t="shared" si="6"/>
        <v>0</v>
      </c>
      <c r="H36" s="63">
        <f t="shared" si="6"/>
        <v>1006074</v>
      </c>
      <c r="I36" s="63">
        <f t="shared" si="6"/>
        <v>564361</v>
      </c>
      <c r="J36" s="63">
        <f t="shared" si="6"/>
        <v>1570435</v>
      </c>
      <c r="K36" s="63">
        <f t="shared" si="6"/>
        <v>498971</v>
      </c>
      <c r="L36" s="63">
        <f t="shared" si="6"/>
        <v>2539</v>
      </c>
      <c r="M36" s="63">
        <f t="shared" si="6"/>
        <v>184204</v>
      </c>
      <c r="N36" s="63">
        <f t="shared" si="6"/>
        <v>685714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2256149</v>
      </c>
      <c r="X36" s="63">
        <f t="shared" si="6"/>
        <v>5431002</v>
      </c>
      <c r="Y36" s="63">
        <f t="shared" si="6"/>
        <v>-3174853</v>
      </c>
      <c r="Z36" s="64">
        <f>+IF(X36&lt;&gt;0,+(Y36/X36)*100,0)</f>
        <v>-58.4579604279284</v>
      </c>
      <c r="AA36" s="65">
        <f>SUM(AA32:AA35)</f>
        <v>14862000</v>
      </c>
    </row>
    <row r="37" spans="1:27" ht="12.75">
      <c r="A37" s="14" t="s">
        <v>97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2343663</v>
      </c>
      <c r="D5" s="16">
        <f>SUM(D6:D8)</f>
        <v>0</v>
      </c>
      <c r="E5" s="17">
        <f t="shared" si="0"/>
        <v>1534776</v>
      </c>
      <c r="F5" s="18">
        <f t="shared" si="0"/>
        <v>1534776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743058</v>
      </c>
      <c r="Y5" s="18">
        <f t="shared" si="0"/>
        <v>-743058</v>
      </c>
      <c r="Z5" s="4">
        <f>+IF(X5&lt;&gt;0,+(Y5/X5)*100,0)</f>
        <v>-100</v>
      </c>
      <c r="AA5" s="16">
        <f>SUM(AA6:AA8)</f>
        <v>1534776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2343663</v>
      </c>
      <c r="D7" s="22"/>
      <c r="E7" s="23">
        <v>1485400</v>
      </c>
      <c r="F7" s="24">
        <v>1485400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743058</v>
      </c>
      <c r="Y7" s="24">
        <v>-743058</v>
      </c>
      <c r="Z7" s="7">
        <v>-100</v>
      </c>
      <c r="AA7" s="29">
        <v>1485400</v>
      </c>
    </row>
    <row r="8" spans="1:27" ht="12.75">
      <c r="A8" s="5" t="s">
        <v>34</v>
      </c>
      <c r="B8" s="3"/>
      <c r="C8" s="19"/>
      <c r="D8" s="19"/>
      <c r="E8" s="20">
        <v>49376</v>
      </c>
      <c r="F8" s="21">
        <v>49376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49376</v>
      </c>
    </row>
    <row r="9" spans="1:27" ht="12.75">
      <c r="A9" s="2" t="s">
        <v>35</v>
      </c>
      <c r="B9" s="3"/>
      <c r="C9" s="16">
        <f aca="true" t="shared" si="1" ref="C9:Y9">SUM(C10:C14)</f>
        <v>7009795</v>
      </c>
      <c r="D9" s="16">
        <f>SUM(D10:D14)</f>
        <v>0</v>
      </c>
      <c r="E9" s="17">
        <f t="shared" si="1"/>
        <v>342100</v>
      </c>
      <c r="F9" s="18">
        <f t="shared" si="1"/>
        <v>342100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342100</v>
      </c>
      <c r="Y9" s="18">
        <f t="shared" si="1"/>
        <v>-342100</v>
      </c>
      <c r="Z9" s="4">
        <f>+IF(X9&lt;&gt;0,+(Y9/X9)*100,0)</f>
        <v>-100</v>
      </c>
      <c r="AA9" s="30">
        <f>SUM(AA10:AA14)</f>
        <v>342100</v>
      </c>
    </row>
    <row r="10" spans="1:27" ht="12.75">
      <c r="A10" s="5" t="s">
        <v>36</v>
      </c>
      <c r="B10" s="3"/>
      <c r="C10" s="19">
        <v>7009795</v>
      </c>
      <c r="D10" s="19"/>
      <c r="E10" s="20">
        <v>132500</v>
      </c>
      <c r="F10" s="21">
        <v>132500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142100</v>
      </c>
      <c r="Y10" s="21">
        <v>-142100</v>
      </c>
      <c r="Z10" s="6">
        <v>-100</v>
      </c>
      <c r="AA10" s="28">
        <v>132500</v>
      </c>
    </row>
    <row r="11" spans="1:27" ht="12.75">
      <c r="A11" s="5" t="s">
        <v>37</v>
      </c>
      <c r="B11" s="3"/>
      <c r="C11" s="19"/>
      <c r="D11" s="19"/>
      <c r="E11" s="20">
        <v>200000</v>
      </c>
      <c r="F11" s="21">
        <v>200000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200000</v>
      </c>
      <c r="Y11" s="21">
        <v>-200000</v>
      </c>
      <c r="Z11" s="6">
        <v>-100</v>
      </c>
      <c r="AA11" s="28">
        <v>200000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>
        <v>9600</v>
      </c>
      <c r="F13" s="21">
        <v>9600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>
        <v>9600</v>
      </c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11498759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11498759</v>
      </c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8438275</v>
      </c>
      <c r="D19" s="16">
        <f>SUM(D20:D23)</f>
        <v>0</v>
      </c>
      <c r="E19" s="17">
        <f t="shared" si="3"/>
        <v>23780600</v>
      </c>
      <c r="F19" s="18">
        <f t="shared" si="3"/>
        <v>23780600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11105540</v>
      </c>
      <c r="Y19" s="18">
        <f t="shared" si="3"/>
        <v>-11105540</v>
      </c>
      <c r="Z19" s="4">
        <f>+IF(X19&lt;&gt;0,+(Y19/X19)*100,0)</f>
        <v>-100</v>
      </c>
      <c r="AA19" s="30">
        <f>SUM(AA20:AA23)</f>
        <v>23780600</v>
      </c>
    </row>
    <row r="20" spans="1:27" ht="12.75">
      <c r="A20" s="5" t="s">
        <v>46</v>
      </c>
      <c r="B20" s="3"/>
      <c r="C20" s="19">
        <v>4816819</v>
      </c>
      <c r="D20" s="19"/>
      <c r="E20" s="20">
        <v>3000000</v>
      </c>
      <c r="F20" s="21">
        <v>3000000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1401000</v>
      </c>
      <c r="Y20" s="21">
        <v>-1401000</v>
      </c>
      <c r="Z20" s="6">
        <v>-100</v>
      </c>
      <c r="AA20" s="28">
        <v>3000000</v>
      </c>
    </row>
    <row r="21" spans="1:27" ht="12.75">
      <c r="A21" s="5" t="s">
        <v>47</v>
      </c>
      <c r="B21" s="3"/>
      <c r="C21" s="19">
        <v>2544271</v>
      </c>
      <c r="D21" s="19"/>
      <c r="E21" s="20">
        <v>10000000</v>
      </c>
      <c r="F21" s="21">
        <v>10000000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4670000</v>
      </c>
      <c r="Y21" s="21">
        <v>-4670000</v>
      </c>
      <c r="Z21" s="6">
        <v>-100</v>
      </c>
      <c r="AA21" s="28">
        <v>10000000</v>
      </c>
    </row>
    <row r="22" spans="1:27" ht="12.75">
      <c r="A22" s="5" t="s">
        <v>48</v>
      </c>
      <c r="B22" s="3"/>
      <c r="C22" s="22">
        <v>1077185</v>
      </c>
      <c r="D22" s="22"/>
      <c r="E22" s="23">
        <v>10780600</v>
      </c>
      <c r="F22" s="24">
        <v>10780600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5034540</v>
      </c>
      <c r="Y22" s="24">
        <v>-5034540</v>
      </c>
      <c r="Z22" s="7">
        <v>-100</v>
      </c>
      <c r="AA22" s="29">
        <v>10780600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29290492</v>
      </c>
      <c r="D25" s="50">
        <f>+D5+D9+D15+D19+D24</f>
        <v>0</v>
      </c>
      <c r="E25" s="51">
        <f t="shared" si="4"/>
        <v>25657476</v>
      </c>
      <c r="F25" s="52">
        <f t="shared" si="4"/>
        <v>25657476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0</v>
      </c>
      <c r="X25" s="52">
        <f t="shared" si="4"/>
        <v>12190698</v>
      </c>
      <c r="Y25" s="52">
        <f t="shared" si="4"/>
        <v>-12190698</v>
      </c>
      <c r="Z25" s="53">
        <f>+IF(X25&lt;&gt;0,+(Y25/X25)*100,0)</f>
        <v>-100</v>
      </c>
      <c r="AA25" s="54">
        <f>+AA5+AA9+AA15+AA19+AA24</f>
        <v>25657476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19937034</v>
      </c>
      <c r="D28" s="19"/>
      <c r="E28" s="20">
        <v>23780600</v>
      </c>
      <c r="F28" s="21">
        <v>23780600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>
        <v>11105540</v>
      </c>
      <c r="Y28" s="21">
        <v>-11105540</v>
      </c>
      <c r="Z28" s="6">
        <v>-100</v>
      </c>
      <c r="AA28" s="19">
        <v>23780600</v>
      </c>
    </row>
    <row r="29" spans="1:27" ht="12.75">
      <c r="A29" s="56" t="s">
        <v>55</v>
      </c>
      <c r="B29" s="3"/>
      <c r="C29" s="19">
        <v>6509795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26446829</v>
      </c>
      <c r="D32" s="25">
        <f>SUM(D28:D31)</f>
        <v>0</v>
      </c>
      <c r="E32" s="26">
        <f t="shared" si="5"/>
        <v>23780600</v>
      </c>
      <c r="F32" s="27">
        <f t="shared" si="5"/>
        <v>23780600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11105540</v>
      </c>
      <c r="Y32" s="27">
        <f t="shared" si="5"/>
        <v>-11105540</v>
      </c>
      <c r="Z32" s="13">
        <f>+IF(X32&lt;&gt;0,+(Y32/X32)*100,0)</f>
        <v>-100</v>
      </c>
      <c r="AA32" s="31">
        <f>SUM(AA28:AA31)</f>
        <v>23780600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>
        <v>1914961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928702</v>
      </c>
      <c r="D35" s="19"/>
      <c r="E35" s="20">
        <v>1876876</v>
      </c>
      <c r="F35" s="21">
        <v>1876876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1085158</v>
      </c>
      <c r="Y35" s="21">
        <v>-1085158</v>
      </c>
      <c r="Z35" s="6">
        <v>-100</v>
      </c>
      <c r="AA35" s="28">
        <v>1876876</v>
      </c>
    </row>
    <row r="36" spans="1:27" ht="12.75">
      <c r="A36" s="60" t="s">
        <v>64</v>
      </c>
      <c r="B36" s="10"/>
      <c r="C36" s="61">
        <f aca="true" t="shared" si="6" ref="C36:Y36">SUM(C32:C35)</f>
        <v>29290492</v>
      </c>
      <c r="D36" s="61">
        <f>SUM(D32:D35)</f>
        <v>0</v>
      </c>
      <c r="E36" s="62">
        <f t="shared" si="6"/>
        <v>25657476</v>
      </c>
      <c r="F36" s="63">
        <f t="shared" si="6"/>
        <v>25657476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0</v>
      </c>
      <c r="X36" s="63">
        <f t="shared" si="6"/>
        <v>12190698</v>
      </c>
      <c r="Y36" s="63">
        <f t="shared" si="6"/>
        <v>-12190698</v>
      </c>
      <c r="Z36" s="64">
        <f>+IF(X36&lt;&gt;0,+(Y36/X36)*100,0)</f>
        <v>-100</v>
      </c>
      <c r="AA36" s="65">
        <f>SUM(AA32:AA35)</f>
        <v>25657476</v>
      </c>
    </row>
    <row r="37" spans="1:27" ht="12.75">
      <c r="A37" s="14" t="s">
        <v>97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1496819</v>
      </c>
      <c r="D5" s="16">
        <f>SUM(D6:D8)</f>
        <v>0</v>
      </c>
      <c r="E5" s="17">
        <f t="shared" si="0"/>
        <v>2707250</v>
      </c>
      <c r="F5" s="18">
        <f t="shared" si="0"/>
        <v>2707250</v>
      </c>
      <c r="G5" s="18">
        <f t="shared" si="0"/>
        <v>114825</v>
      </c>
      <c r="H5" s="18">
        <f t="shared" si="0"/>
        <v>144659</v>
      </c>
      <c r="I5" s="18">
        <f t="shared" si="0"/>
        <v>108630</v>
      </c>
      <c r="J5" s="18">
        <f t="shared" si="0"/>
        <v>368114</v>
      </c>
      <c r="K5" s="18">
        <f t="shared" si="0"/>
        <v>283817</v>
      </c>
      <c r="L5" s="18">
        <f t="shared" si="0"/>
        <v>248059</v>
      </c>
      <c r="M5" s="18">
        <f t="shared" si="0"/>
        <v>212571</v>
      </c>
      <c r="N5" s="18">
        <f t="shared" si="0"/>
        <v>744447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1112561</v>
      </c>
      <c r="X5" s="18">
        <f t="shared" si="0"/>
        <v>1353624</v>
      </c>
      <c r="Y5" s="18">
        <f t="shared" si="0"/>
        <v>-241063</v>
      </c>
      <c r="Z5" s="4">
        <f>+IF(X5&lt;&gt;0,+(Y5/X5)*100,0)</f>
        <v>-17.80871202047245</v>
      </c>
      <c r="AA5" s="16">
        <f>SUM(AA6:AA8)</f>
        <v>2707250</v>
      </c>
    </row>
    <row r="6" spans="1:27" ht="12.75">
      <c r="A6" s="5" t="s">
        <v>32</v>
      </c>
      <c r="B6" s="3"/>
      <c r="C6" s="19">
        <v>1205294</v>
      </c>
      <c r="D6" s="19"/>
      <c r="E6" s="20">
        <v>1636250</v>
      </c>
      <c r="F6" s="21">
        <v>1636250</v>
      </c>
      <c r="G6" s="21">
        <v>89725</v>
      </c>
      <c r="H6" s="21">
        <v>144659</v>
      </c>
      <c r="I6" s="21">
        <v>108630</v>
      </c>
      <c r="J6" s="21">
        <v>343014</v>
      </c>
      <c r="K6" s="21">
        <v>277067</v>
      </c>
      <c r="L6" s="21">
        <v>242359</v>
      </c>
      <c r="M6" s="21">
        <v>203221</v>
      </c>
      <c r="N6" s="21">
        <v>722647</v>
      </c>
      <c r="O6" s="21"/>
      <c r="P6" s="21"/>
      <c r="Q6" s="21"/>
      <c r="R6" s="21"/>
      <c r="S6" s="21"/>
      <c r="T6" s="21"/>
      <c r="U6" s="21"/>
      <c r="V6" s="21"/>
      <c r="W6" s="21">
        <v>1065661</v>
      </c>
      <c r="X6" s="21">
        <v>818124</v>
      </c>
      <c r="Y6" s="21">
        <v>247537</v>
      </c>
      <c r="Z6" s="6">
        <v>30.26</v>
      </c>
      <c r="AA6" s="28">
        <v>1636250</v>
      </c>
    </row>
    <row r="7" spans="1:27" ht="12.75">
      <c r="A7" s="5" t="s">
        <v>33</v>
      </c>
      <c r="B7" s="3"/>
      <c r="C7" s="22">
        <v>291525</v>
      </c>
      <c r="D7" s="22"/>
      <c r="E7" s="23">
        <v>790500</v>
      </c>
      <c r="F7" s="24">
        <v>790500</v>
      </c>
      <c r="G7" s="24">
        <v>25100</v>
      </c>
      <c r="H7" s="24"/>
      <c r="I7" s="24"/>
      <c r="J7" s="24">
        <v>25100</v>
      </c>
      <c r="K7" s="24">
        <v>6750</v>
      </c>
      <c r="L7" s="24">
        <v>5700</v>
      </c>
      <c r="M7" s="24">
        <v>9350</v>
      </c>
      <c r="N7" s="24">
        <v>21800</v>
      </c>
      <c r="O7" s="24"/>
      <c r="P7" s="24"/>
      <c r="Q7" s="24"/>
      <c r="R7" s="24"/>
      <c r="S7" s="24"/>
      <c r="T7" s="24"/>
      <c r="U7" s="24"/>
      <c r="V7" s="24"/>
      <c r="W7" s="24">
        <v>46900</v>
      </c>
      <c r="X7" s="24">
        <v>535500</v>
      </c>
      <c r="Y7" s="24">
        <v>-488600</v>
      </c>
      <c r="Z7" s="7">
        <v>-91.24</v>
      </c>
      <c r="AA7" s="29">
        <v>790500</v>
      </c>
    </row>
    <row r="8" spans="1:27" ht="12.75">
      <c r="A8" s="5" t="s">
        <v>34</v>
      </c>
      <c r="B8" s="3"/>
      <c r="C8" s="19"/>
      <c r="D8" s="19"/>
      <c r="E8" s="20">
        <v>280500</v>
      </c>
      <c r="F8" s="21">
        <v>280500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280500</v>
      </c>
    </row>
    <row r="9" spans="1:27" ht="12.75">
      <c r="A9" s="2" t="s">
        <v>35</v>
      </c>
      <c r="B9" s="3"/>
      <c r="C9" s="16">
        <f aca="true" t="shared" si="1" ref="C9:Y9">SUM(C10:C14)</f>
        <v>176539</v>
      </c>
      <c r="D9" s="16">
        <f>SUM(D10:D14)</f>
        <v>0</v>
      </c>
      <c r="E9" s="17">
        <f t="shared" si="1"/>
        <v>205700</v>
      </c>
      <c r="F9" s="18">
        <f t="shared" si="1"/>
        <v>205700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6102852</v>
      </c>
      <c r="Y9" s="18">
        <f t="shared" si="1"/>
        <v>-6102852</v>
      </c>
      <c r="Z9" s="4">
        <f>+IF(X9&lt;&gt;0,+(Y9/X9)*100,0)</f>
        <v>-100</v>
      </c>
      <c r="AA9" s="30">
        <f>SUM(AA10:AA14)</f>
        <v>205700</v>
      </c>
    </row>
    <row r="10" spans="1:27" ht="12.75">
      <c r="A10" s="5" t="s">
        <v>36</v>
      </c>
      <c r="B10" s="3"/>
      <c r="C10" s="19">
        <v>138813</v>
      </c>
      <c r="D10" s="19"/>
      <c r="E10" s="20">
        <v>102000</v>
      </c>
      <c r="F10" s="21">
        <v>102000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51000</v>
      </c>
      <c r="Y10" s="21">
        <v>-51000</v>
      </c>
      <c r="Z10" s="6">
        <v>-100</v>
      </c>
      <c r="AA10" s="28">
        <v>102000</v>
      </c>
    </row>
    <row r="11" spans="1:27" ht="12.75">
      <c r="A11" s="5" t="s">
        <v>37</v>
      </c>
      <c r="B11" s="3"/>
      <c r="C11" s="19"/>
      <c r="D11" s="19"/>
      <c r="E11" s="20">
        <v>55250</v>
      </c>
      <c r="F11" s="21">
        <v>55250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6027624</v>
      </c>
      <c r="Y11" s="21">
        <v>-6027624</v>
      </c>
      <c r="Z11" s="6">
        <v>-100</v>
      </c>
      <c r="AA11" s="28">
        <v>55250</v>
      </c>
    </row>
    <row r="12" spans="1:27" ht="12.75">
      <c r="A12" s="5" t="s">
        <v>38</v>
      </c>
      <c r="B12" s="3"/>
      <c r="C12" s="19">
        <v>34407</v>
      </c>
      <c r="D12" s="19"/>
      <c r="E12" s="20">
        <v>48450</v>
      </c>
      <c r="F12" s="21">
        <v>48450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24228</v>
      </c>
      <c r="Y12" s="21">
        <v>-24228</v>
      </c>
      <c r="Z12" s="6">
        <v>-100</v>
      </c>
      <c r="AA12" s="28">
        <v>48450</v>
      </c>
    </row>
    <row r="13" spans="1:27" ht="12.75">
      <c r="A13" s="5" t="s">
        <v>39</v>
      </c>
      <c r="B13" s="3"/>
      <c r="C13" s="19">
        <v>3319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14071890</v>
      </c>
      <c r="D15" s="16">
        <f>SUM(D16:D18)</f>
        <v>0</v>
      </c>
      <c r="E15" s="17">
        <f t="shared" si="2"/>
        <v>14462100</v>
      </c>
      <c r="F15" s="18">
        <f t="shared" si="2"/>
        <v>14462100</v>
      </c>
      <c r="G15" s="18">
        <f t="shared" si="2"/>
        <v>0</v>
      </c>
      <c r="H15" s="18">
        <f t="shared" si="2"/>
        <v>253774</v>
      </c>
      <c r="I15" s="18">
        <f t="shared" si="2"/>
        <v>691502</v>
      </c>
      <c r="J15" s="18">
        <f t="shared" si="2"/>
        <v>945276</v>
      </c>
      <c r="K15" s="18">
        <f t="shared" si="2"/>
        <v>737712</v>
      </c>
      <c r="L15" s="18">
        <f t="shared" si="2"/>
        <v>1732873</v>
      </c>
      <c r="M15" s="18">
        <f t="shared" si="2"/>
        <v>1412933</v>
      </c>
      <c r="N15" s="18">
        <f t="shared" si="2"/>
        <v>3883518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4828794</v>
      </c>
      <c r="X15" s="18">
        <f t="shared" si="2"/>
        <v>7231050</v>
      </c>
      <c r="Y15" s="18">
        <f t="shared" si="2"/>
        <v>-2402256</v>
      </c>
      <c r="Z15" s="4">
        <f>+IF(X15&lt;&gt;0,+(Y15/X15)*100,0)</f>
        <v>-33.22139938183251</v>
      </c>
      <c r="AA15" s="30">
        <f>SUM(AA16:AA18)</f>
        <v>14462100</v>
      </c>
    </row>
    <row r="16" spans="1:27" ht="12.75">
      <c r="A16" s="5" t="s">
        <v>42</v>
      </c>
      <c r="B16" s="3"/>
      <c r="C16" s="19">
        <v>31341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14040549</v>
      </c>
      <c r="D17" s="19"/>
      <c r="E17" s="20">
        <v>14462100</v>
      </c>
      <c r="F17" s="21">
        <v>14462100</v>
      </c>
      <c r="G17" s="21"/>
      <c r="H17" s="21">
        <v>253774</v>
      </c>
      <c r="I17" s="21">
        <v>691502</v>
      </c>
      <c r="J17" s="21">
        <v>945276</v>
      </c>
      <c r="K17" s="21">
        <v>737712</v>
      </c>
      <c r="L17" s="21">
        <v>1732873</v>
      </c>
      <c r="M17" s="21">
        <v>1412933</v>
      </c>
      <c r="N17" s="21">
        <v>3883518</v>
      </c>
      <c r="O17" s="21"/>
      <c r="P17" s="21"/>
      <c r="Q17" s="21"/>
      <c r="R17" s="21"/>
      <c r="S17" s="21"/>
      <c r="T17" s="21"/>
      <c r="U17" s="21"/>
      <c r="V17" s="21"/>
      <c r="W17" s="21">
        <v>4828794</v>
      </c>
      <c r="X17" s="21">
        <v>7231050</v>
      </c>
      <c r="Y17" s="21">
        <v>-2402256</v>
      </c>
      <c r="Z17" s="6">
        <v>-33.22</v>
      </c>
      <c r="AA17" s="28">
        <v>14462100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15044268</v>
      </c>
      <c r="D19" s="16">
        <f>SUM(D20:D23)</f>
        <v>0</v>
      </c>
      <c r="E19" s="17">
        <f t="shared" si="3"/>
        <v>41061000</v>
      </c>
      <c r="F19" s="18">
        <f t="shared" si="3"/>
        <v>41061000</v>
      </c>
      <c r="G19" s="18">
        <f t="shared" si="3"/>
        <v>3808268</v>
      </c>
      <c r="H19" s="18">
        <f t="shared" si="3"/>
        <v>857499</v>
      </c>
      <c r="I19" s="18">
        <f t="shared" si="3"/>
        <v>0</v>
      </c>
      <c r="J19" s="18">
        <f t="shared" si="3"/>
        <v>4665767</v>
      </c>
      <c r="K19" s="18">
        <f t="shared" si="3"/>
        <v>1052313</v>
      </c>
      <c r="L19" s="18">
        <f t="shared" si="3"/>
        <v>2086313</v>
      </c>
      <c r="M19" s="18">
        <f t="shared" si="3"/>
        <v>159594</v>
      </c>
      <c r="N19" s="18">
        <f t="shared" si="3"/>
        <v>3298220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7963987</v>
      </c>
      <c r="X19" s="18">
        <f t="shared" si="3"/>
        <v>20530494</v>
      </c>
      <c r="Y19" s="18">
        <f t="shared" si="3"/>
        <v>-12566507</v>
      </c>
      <c r="Z19" s="4">
        <f>+IF(X19&lt;&gt;0,+(Y19/X19)*100,0)</f>
        <v>-61.208985034651384</v>
      </c>
      <c r="AA19" s="30">
        <f>SUM(AA20:AA23)</f>
        <v>41061000</v>
      </c>
    </row>
    <row r="20" spans="1:27" ht="12.75">
      <c r="A20" s="5" t="s">
        <v>46</v>
      </c>
      <c r="B20" s="3"/>
      <c r="C20" s="19">
        <v>6581947</v>
      </c>
      <c r="D20" s="19"/>
      <c r="E20" s="20">
        <v>4420000</v>
      </c>
      <c r="F20" s="21">
        <v>4420000</v>
      </c>
      <c r="G20" s="21">
        <v>1469551</v>
      </c>
      <c r="H20" s="21">
        <v>513029</v>
      </c>
      <c r="I20" s="21"/>
      <c r="J20" s="21">
        <v>1982580</v>
      </c>
      <c r="K20" s="21">
        <v>313044</v>
      </c>
      <c r="L20" s="21">
        <v>687186</v>
      </c>
      <c r="M20" s="21"/>
      <c r="N20" s="21">
        <v>1000230</v>
      </c>
      <c r="O20" s="21"/>
      <c r="P20" s="21"/>
      <c r="Q20" s="21"/>
      <c r="R20" s="21"/>
      <c r="S20" s="21"/>
      <c r="T20" s="21"/>
      <c r="U20" s="21"/>
      <c r="V20" s="21"/>
      <c r="W20" s="21">
        <v>2982810</v>
      </c>
      <c r="X20" s="21">
        <v>2209998</v>
      </c>
      <c r="Y20" s="21">
        <v>772812</v>
      </c>
      <c r="Z20" s="6">
        <v>34.97</v>
      </c>
      <c r="AA20" s="28">
        <v>4420000</v>
      </c>
    </row>
    <row r="21" spans="1:27" ht="12.75">
      <c r="A21" s="5" t="s">
        <v>47</v>
      </c>
      <c r="B21" s="3"/>
      <c r="C21" s="19">
        <v>8462321</v>
      </c>
      <c r="D21" s="19"/>
      <c r="E21" s="20">
        <v>36619000</v>
      </c>
      <c r="F21" s="21">
        <v>36619000</v>
      </c>
      <c r="G21" s="21">
        <v>2338717</v>
      </c>
      <c r="H21" s="21">
        <v>344470</v>
      </c>
      <c r="I21" s="21"/>
      <c r="J21" s="21">
        <v>2683187</v>
      </c>
      <c r="K21" s="21">
        <v>739269</v>
      </c>
      <c r="L21" s="21">
        <v>1399127</v>
      </c>
      <c r="M21" s="21">
        <v>159594</v>
      </c>
      <c r="N21" s="21">
        <v>2297990</v>
      </c>
      <c r="O21" s="21"/>
      <c r="P21" s="21"/>
      <c r="Q21" s="21"/>
      <c r="R21" s="21"/>
      <c r="S21" s="21"/>
      <c r="T21" s="21"/>
      <c r="U21" s="21"/>
      <c r="V21" s="21"/>
      <c r="W21" s="21">
        <v>4981177</v>
      </c>
      <c r="X21" s="21">
        <v>18309498</v>
      </c>
      <c r="Y21" s="21">
        <v>-13328321</v>
      </c>
      <c r="Z21" s="6">
        <v>-72.79</v>
      </c>
      <c r="AA21" s="28">
        <v>36619000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>
        <v>22000</v>
      </c>
      <c r="F23" s="21">
        <v>22000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10998</v>
      </c>
      <c r="Y23" s="21">
        <v>-10998</v>
      </c>
      <c r="Z23" s="6">
        <v>-100</v>
      </c>
      <c r="AA23" s="28">
        <v>22000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30789516</v>
      </c>
      <c r="D25" s="50">
        <f>+D5+D9+D15+D19+D24</f>
        <v>0</v>
      </c>
      <c r="E25" s="51">
        <f t="shared" si="4"/>
        <v>58436050</v>
      </c>
      <c r="F25" s="52">
        <f t="shared" si="4"/>
        <v>58436050</v>
      </c>
      <c r="G25" s="52">
        <f t="shared" si="4"/>
        <v>3923093</v>
      </c>
      <c r="H25" s="52">
        <f t="shared" si="4"/>
        <v>1255932</v>
      </c>
      <c r="I25" s="52">
        <f t="shared" si="4"/>
        <v>800132</v>
      </c>
      <c r="J25" s="52">
        <f t="shared" si="4"/>
        <v>5979157</v>
      </c>
      <c r="K25" s="52">
        <f t="shared" si="4"/>
        <v>2073842</v>
      </c>
      <c r="L25" s="52">
        <f t="shared" si="4"/>
        <v>4067245</v>
      </c>
      <c r="M25" s="52">
        <f t="shared" si="4"/>
        <v>1785098</v>
      </c>
      <c r="N25" s="52">
        <f t="shared" si="4"/>
        <v>7926185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13905342</v>
      </c>
      <c r="X25" s="52">
        <f t="shared" si="4"/>
        <v>35218020</v>
      </c>
      <c r="Y25" s="52">
        <f t="shared" si="4"/>
        <v>-21312678</v>
      </c>
      <c r="Z25" s="53">
        <f>+IF(X25&lt;&gt;0,+(Y25/X25)*100,0)</f>
        <v>-60.516400410925996</v>
      </c>
      <c r="AA25" s="54">
        <f>+AA5+AA9+AA15+AA19+AA24</f>
        <v>58436050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26809571</v>
      </c>
      <c r="D28" s="19"/>
      <c r="E28" s="20">
        <v>52190000</v>
      </c>
      <c r="F28" s="21">
        <v>52190000</v>
      </c>
      <c r="G28" s="21">
        <v>3808268</v>
      </c>
      <c r="H28" s="21">
        <v>1111273</v>
      </c>
      <c r="I28" s="21"/>
      <c r="J28" s="21">
        <v>4919541</v>
      </c>
      <c r="K28" s="21">
        <v>1769280</v>
      </c>
      <c r="L28" s="21">
        <v>3820036</v>
      </c>
      <c r="M28" s="21">
        <v>1572527</v>
      </c>
      <c r="N28" s="21">
        <v>7161843</v>
      </c>
      <c r="O28" s="21"/>
      <c r="P28" s="21"/>
      <c r="Q28" s="21"/>
      <c r="R28" s="21"/>
      <c r="S28" s="21"/>
      <c r="T28" s="21"/>
      <c r="U28" s="21"/>
      <c r="V28" s="21"/>
      <c r="W28" s="21">
        <v>12081384</v>
      </c>
      <c r="X28" s="21">
        <v>32095002</v>
      </c>
      <c r="Y28" s="21">
        <v>-20013618</v>
      </c>
      <c r="Z28" s="6">
        <v>-62.36</v>
      </c>
      <c r="AA28" s="19">
        <v>52190000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>
        <v>691502</v>
      </c>
      <c r="J29" s="21">
        <v>691502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691502</v>
      </c>
      <c r="X29" s="21"/>
      <c r="Y29" s="21">
        <v>691502</v>
      </c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26809571</v>
      </c>
      <c r="D32" s="25">
        <f>SUM(D28:D31)</f>
        <v>0</v>
      </c>
      <c r="E32" s="26">
        <f t="shared" si="5"/>
        <v>52190000</v>
      </c>
      <c r="F32" s="27">
        <f t="shared" si="5"/>
        <v>52190000</v>
      </c>
      <c r="G32" s="27">
        <f t="shared" si="5"/>
        <v>3808268</v>
      </c>
      <c r="H32" s="27">
        <f t="shared" si="5"/>
        <v>1111273</v>
      </c>
      <c r="I32" s="27">
        <f t="shared" si="5"/>
        <v>691502</v>
      </c>
      <c r="J32" s="27">
        <f t="shared" si="5"/>
        <v>5611043</v>
      </c>
      <c r="K32" s="27">
        <f t="shared" si="5"/>
        <v>1769280</v>
      </c>
      <c r="L32" s="27">
        <f t="shared" si="5"/>
        <v>3820036</v>
      </c>
      <c r="M32" s="27">
        <f t="shared" si="5"/>
        <v>1572527</v>
      </c>
      <c r="N32" s="27">
        <f t="shared" si="5"/>
        <v>7161843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12772886</v>
      </c>
      <c r="X32" s="27">
        <f t="shared" si="5"/>
        <v>32095002</v>
      </c>
      <c r="Y32" s="27">
        <f t="shared" si="5"/>
        <v>-19322116</v>
      </c>
      <c r="Z32" s="13">
        <f>+IF(X32&lt;&gt;0,+(Y32/X32)*100,0)</f>
        <v>-60.2028814330655</v>
      </c>
      <c r="AA32" s="31">
        <f>SUM(AA28:AA31)</f>
        <v>52190000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3979944</v>
      </c>
      <c r="D35" s="19"/>
      <c r="E35" s="20">
        <v>6246050</v>
      </c>
      <c r="F35" s="21">
        <v>6246050</v>
      </c>
      <c r="G35" s="21">
        <v>114825</v>
      </c>
      <c r="H35" s="21">
        <v>144659</v>
      </c>
      <c r="I35" s="21">
        <v>108630</v>
      </c>
      <c r="J35" s="21">
        <v>368114</v>
      </c>
      <c r="K35" s="21">
        <v>304562</v>
      </c>
      <c r="L35" s="21">
        <v>247209</v>
      </c>
      <c r="M35" s="21">
        <v>212571</v>
      </c>
      <c r="N35" s="21">
        <v>764342</v>
      </c>
      <c r="O35" s="21"/>
      <c r="P35" s="21"/>
      <c r="Q35" s="21"/>
      <c r="R35" s="21"/>
      <c r="S35" s="21"/>
      <c r="T35" s="21"/>
      <c r="U35" s="21"/>
      <c r="V35" s="21"/>
      <c r="W35" s="21">
        <v>1132456</v>
      </c>
      <c r="X35" s="21">
        <v>3123024</v>
      </c>
      <c r="Y35" s="21">
        <v>-1990568</v>
      </c>
      <c r="Z35" s="6">
        <v>-63.74</v>
      </c>
      <c r="AA35" s="28">
        <v>6246050</v>
      </c>
    </row>
    <row r="36" spans="1:27" ht="12.75">
      <c r="A36" s="60" t="s">
        <v>64</v>
      </c>
      <c r="B36" s="10"/>
      <c r="C36" s="61">
        <f aca="true" t="shared" si="6" ref="C36:Y36">SUM(C32:C35)</f>
        <v>30789515</v>
      </c>
      <c r="D36" s="61">
        <f>SUM(D32:D35)</f>
        <v>0</v>
      </c>
      <c r="E36" s="62">
        <f t="shared" si="6"/>
        <v>58436050</v>
      </c>
      <c r="F36" s="63">
        <f t="shared" si="6"/>
        <v>58436050</v>
      </c>
      <c r="G36" s="63">
        <f t="shared" si="6"/>
        <v>3923093</v>
      </c>
      <c r="H36" s="63">
        <f t="shared" si="6"/>
        <v>1255932</v>
      </c>
      <c r="I36" s="63">
        <f t="shared" si="6"/>
        <v>800132</v>
      </c>
      <c r="J36" s="63">
        <f t="shared" si="6"/>
        <v>5979157</v>
      </c>
      <c r="K36" s="63">
        <f t="shared" si="6"/>
        <v>2073842</v>
      </c>
      <c r="L36" s="63">
        <f t="shared" si="6"/>
        <v>4067245</v>
      </c>
      <c r="M36" s="63">
        <f t="shared" si="6"/>
        <v>1785098</v>
      </c>
      <c r="N36" s="63">
        <f t="shared" si="6"/>
        <v>7926185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13905342</v>
      </c>
      <c r="X36" s="63">
        <f t="shared" si="6"/>
        <v>35218026</v>
      </c>
      <c r="Y36" s="63">
        <f t="shared" si="6"/>
        <v>-21312684</v>
      </c>
      <c r="Z36" s="64">
        <f>+IF(X36&lt;&gt;0,+(Y36/X36)*100,0)</f>
        <v>-60.51640713764025</v>
      </c>
      <c r="AA36" s="65">
        <f>SUM(AA32:AA35)</f>
        <v>58436050</v>
      </c>
    </row>
    <row r="37" spans="1:27" ht="12.75">
      <c r="A37" s="14" t="s">
        <v>97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15239761</v>
      </c>
      <c r="D5" s="16">
        <f>SUM(D6:D8)</f>
        <v>0</v>
      </c>
      <c r="E5" s="17">
        <f t="shared" si="0"/>
        <v>13847000</v>
      </c>
      <c r="F5" s="18">
        <f t="shared" si="0"/>
        <v>13847000</v>
      </c>
      <c r="G5" s="18">
        <f t="shared" si="0"/>
        <v>0</v>
      </c>
      <c r="H5" s="18">
        <f t="shared" si="0"/>
        <v>0</v>
      </c>
      <c r="I5" s="18">
        <f t="shared" si="0"/>
        <v>2461207</v>
      </c>
      <c r="J5" s="18">
        <f t="shared" si="0"/>
        <v>2461207</v>
      </c>
      <c r="K5" s="18">
        <f t="shared" si="0"/>
        <v>2592711</v>
      </c>
      <c r="L5" s="18">
        <f t="shared" si="0"/>
        <v>8325547</v>
      </c>
      <c r="M5" s="18">
        <f t="shared" si="0"/>
        <v>1355736</v>
      </c>
      <c r="N5" s="18">
        <f t="shared" si="0"/>
        <v>12273994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14735201</v>
      </c>
      <c r="X5" s="18">
        <f t="shared" si="0"/>
        <v>10480463</v>
      </c>
      <c r="Y5" s="18">
        <f t="shared" si="0"/>
        <v>4254738</v>
      </c>
      <c r="Z5" s="4">
        <f>+IF(X5&lt;&gt;0,+(Y5/X5)*100,0)</f>
        <v>40.59685149406091</v>
      </c>
      <c r="AA5" s="16">
        <f>SUM(AA6:AA8)</f>
        <v>13847000</v>
      </c>
    </row>
    <row r="6" spans="1:27" ht="12.75">
      <c r="A6" s="5" t="s">
        <v>32</v>
      </c>
      <c r="B6" s="3"/>
      <c r="C6" s="19">
        <v>15239761</v>
      </c>
      <c r="D6" s="19"/>
      <c r="E6" s="20">
        <v>7972000</v>
      </c>
      <c r="F6" s="21">
        <v>7972000</v>
      </c>
      <c r="G6" s="21"/>
      <c r="H6" s="21"/>
      <c r="I6" s="21">
        <v>2461207</v>
      </c>
      <c r="J6" s="21">
        <v>2461207</v>
      </c>
      <c r="K6" s="21">
        <v>2592711</v>
      </c>
      <c r="L6" s="21">
        <v>8325547</v>
      </c>
      <c r="M6" s="21">
        <v>1355736</v>
      </c>
      <c r="N6" s="21">
        <v>12273994</v>
      </c>
      <c r="O6" s="21"/>
      <c r="P6" s="21"/>
      <c r="Q6" s="21"/>
      <c r="R6" s="21"/>
      <c r="S6" s="21"/>
      <c r="T6" s="21"/>
      <c r="U6" s="21"/>
      <c r="V6" s="21"/>
      <c r="W6" s="21">
        <v>14735201</v>
      </c>
      <c r="X6" s="21">
        <v>4005463</v>
      </c>
      <c r="Y6" s="21">
        <v>10729738</v>
      </c>
      <c r="Z6" s="6">
        <v>267.88</v>
      </c>
      <c r="AA6" s="28">
        <v>7972000</v>
      </c>
    </row>
    <row r="7" spans="1:27" ht="12.75">
      <c r="A7" s="5" t="s">
        <v>33</v>
      </c>
      <c r="B7" s="3"/>
      <c r="C7" s="22"/>
      <c r="D7" s="22"/>
      <c r="E7" s="23">
        <v>5875000</v>
      </c>
      <c r="F7" s="24">
        <v>5875000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6475000</v>
      </c>
      <c r="Y7" s="24">
        <v>-6475000</v>
      </c>
      <c r="Z7" s="7">
        <v>-100</v>
      </c>
      <c r="AA7" s="29">
        <v>5875000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57450000</v>
      </c>
      <c r="F19" s="18">
        <f t="shared" si="3"/>
        <v>57450000</v>
      </c>
      <c r="G19" s="18">
        <f t="shared" si="3"/>
        <v>1278127</v>
      </c>
      <c r="H19" s="18">
        <f t="shared" si="3"/>
        <v>446992</v>
      </c>
      <c r="I19" s="18">
        <f t="shared" si="3"/>
        <v>446992</v>
      </c>
      <c r="J19" s="18">
        <f t="shared" si="3"/>
        <v>2172111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2172111</v>
      </c>
      <c r="X19" s="18">
        <f t="shared" si="3"/>
        <v>34124096</v>
      </c>
      <c r="Y19" s="18">
        <f t="shared" si="3"/>
        <v>-31951985</v>
      </c>
      <c r="Z19" s="4">
        <f>+IF(X19&lt;&gt;0,+(Y19/X19)*100,0)</f>
        <v>-93.63467093750997</v>
      </c>
      <c r="AA19" s="30">
        <f>SUM(AA20:AA23)</f>
        <v>57450000</v>
      </c>
    </row>
    <row r="20" spans="1:27" ht="12.75">
      <c r="A20" s="5" t="s">
        <v>46</v>
      </c>
      <c r="B20" s="3"/>
      <c r="C20" s="19"/>
      <c r="D20" s="19"/>
      <c r="E20" s="20">
        <v>1000000</v>
      </c>
      <c r="F20" s="21">
        <v>1000000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1000000</v>
      </c>
      <c r="Y20" s="21">
        <v>-1000000</v>
      </c>
      <c r="Z20" s="6">
        <v>-100</v>
      </c>
      <c r="AA20" s="28">
        <v>1000000</v>
      </c>
    </row>
    <row r="21" spans="1:27" ht="12.75">
      <c r="A21" s="5" t="s">
        <v>47</v>
      </c>
      <c r="B21" s="3"/>
      <c r="C21" s="19"/>
      <c r="D21" s="19"/>
      <c r="E21" s="20">
        <v>56450000</v>
      </c>
      <c r="F21" s="21">
        <v>56450000</v>
      </c>
      <c r="G21" s="21">
        <v>1278127</v>
      </c>
      <c r="H21" s="21">
        <v>446992</v>
      </c>
      <c r="I21" s="21">
        <v>446992</v>
      </c>
      <c r="J21" s="21">
        <v>2172111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2172111</v>
      </c>
      <c r="X21" s="21">
        <v>33124096</v>
      </c>
      <c r="Y21" s="21">
        <v>-30951985</v>
      </c>
      <c r="Z21" s="6">
        <v>-93.44</v>
      </c>
      <c r="AA21" s="28">
        <v>56450000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15239761</v>
      </c>
      <c r="D25" s="50">
        <f>+D5+D9+D15+D19+D24</f>
        <v>0</v>
      </c>
      <c r="E25" s="51">
        <f t="shared" si="4"/>
        <v>71297000</v>
      </c>
      <c r="F25" s="52">
        <f t="shared" si="4"/>
        <v>71297000</v>
      </c>
      <c r="G25" s="52">
        <f t="shared" si="4"/>
        <v>1278127</v>
      </c>
      <c r="H25" s="52">
        <f t="shared" si="4"/>
        <v>446992</v>
      </c>
      <c r="I25" s="52">
        <f t="shared" si="4"/>
        <v>2908199</v>
      </c>
      <c r="J25" s="52">
        <f t="shared" si="4"/>
        <v>4633318</v>
      </c>
      <c r="K25" s="52">
        <f t="shared" si="4"/>
        <v>2592711</v>
      </c>
      <c r="L25" s="52">
        <f t="shared" si="4"/>
        <v>8325547</v>
      </c>
      <c r="M25" s="52">
        <f t="shared" si="4"/>
        <v>1355736</v>
      </c>
      <c r="N25" s="52">
        <f t="shared" si="4"/>
        <v>12273994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16907312</v>
      </c>
      <c r="X25" s="52">
        <f t="shared" si="4"/>
        <v>44604559</v>
      </c>
      <c r="Y25" s="52">
        <f t="shared" si="4"/>
        <v>-27697247</v>
      </c>
      <c r="Z25" s="53">
        <f>+IF(X25&lt;&gt;0,+(Y25/X25)*100,0)</f>
        <v>-62.09510332789077</v>
      </c>
      <c r="AA25" s="54">
        <f>+AA5+AA9+AA15+AA19+AA24</f>
        <v>71297000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15239761</v>
      </c>
      <c r="D28" s="19"/>
      <c r="E28" s="20">
        <v>65422000</v>
      </c>
      <c r="F28" s="21">
        <v>65422000</v>
      </c>
      <c r="G28" s="21">
        <v>1278127</v>
      </c>
      <c r="H28" s="21">
        <v>446992</v>
      </c>
      <c r="I28" s="21">
        <v>2908199</v>
      </c>
      <c r="J28" s="21">
        <v>4633318</v>
      </c>
      <c r="K28" s="21">
        <v>2592711</v>
      </c>
      <c r="L28" s="21">
        <v>8325547</v>
      </c>
      <c r="M28" s="21">
        <v>1355736</v>
      </c>
      <c r="N28" s="21">
        <v>12273994</v>
      </c>
      <c r="O28" s="21"/>
      <c r="P28" s="21"/>
      <c r="Q28" s="21"/>
      <c r="R28" s="21"/>
      <c r="S28" s="21"/>
      <c r="T28" s="21"/>
      <c r="U28" s="21"/>
      <c r="V28" s="21"/>
      <c r="W28" s="21">
        <v>16907312</v>
      </c>
      <c r="X28" s="21">
        <v>33710050</v>
      </c>
      <c r="Y28" s="21">
        <v>-16802738</v>
      </c>
      <c r="Z28" s="6">
        <v>-49.84</v>
      </c>
      <c r="AA28" s="19">
        <v>65422000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15239761</v>
      </c>
      <c r="D32" s="25">
        <f>SUM(D28:D31)</f>
        <v>0</v>
      </c>
      <c r="E32" s="26">
        <f t="shared" si="5"/>
        <v>65422000</v>
      </c>
      <c r="F32" s="27">
        <f t="shared" si="5"/>
        <v>65422000</v>
      </c>
      <c r="G32" s="27">
        <f t="shared" si="5"/>
        <v>1278127</v>
      </c>
      <c r="H32" s="27">
        <f t="shared" si="5"/>
        <v>446992</v>
      </c>
      <c r="I32" s="27">
        <f t="shared" si="5"/>
        <v>2908199</v>
      </c>
      <c r="J32" s="27">
        <f t="shared" si="5"/>
        <v>4633318</v>
      </c>
      <c r="K32" s="27">
        <f t="shared" si="5"/>
        <v>2592711</v>
      </c>
      <c r="L32" s="27">
        <f t="shared" si="5"/>
        <v>8325547</v>
      </c>
      <c r="M32" s="27">
        <f t="shared" si="5"/>
        <v>1355736</v>
      </c>
      <c r="N32" s="27">
        <f t="shared" si="5"/>
        <v>12273994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16907312</v>
      </c>
      <c r="X32" s="27">
        <f t="shared" si="5"/>
        <v>33710050</v>
      </c>
      <c r="Y32" s="27">
        <f t="shared" si="5"/>
        <v>-16802738</v>
      </c>
      <c r="Z32" s="13">
        <f>+IF(X32&lt;&gt;0,+(Y32/X32)*100,0)</f>
        <v>-49.84489195358654</v>
      </c>
      <c r="AA32" s="31">
        <f>SUM(AA28:AA31)</f>
        <v>65422000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5875000</v>
      </c>
      <c r="F35" s="21">
        <v>5875000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6475000</v>
      </c>
      <c r="Y35" s="21">
        <v>-6475000</v>
      </c>
      <c r="Z35" s="6">
        <v>-100</v>
      </c>
      <c r="AA35" s="28">
        <v>5875000</v>
      </c>
    </row>
    <row r="36" spans="1:27" ht="12.75">
      <c r="A36" s="60" t="s">
        <v>64</v>
      </c>
      <c r="B36" s="10"/>
      <c r="C36" s="61">
        <f aca="true" t="shared" si="6" ref="C36:Y36">SUM(C32:C35)</f>
        <v>15239761</v>
      </c>
      <c r="D36" s="61">
        <f>SUM(D32:D35)</f>
        <v>0</v>
      </c>
      <c r="E36" s="62">
        <f t="shared" si="6"/>
        <v>71297000</v>
      </c>
      <c r="F36" s="63">
        <f t="shared" si="6"/>
        <v>71297000</v>
      </c>
      <c r="G36" s="63">
        <f t="shared" si="6"/>
        <v>1278127</v>
      </c>
      <c r="H36" s="63">
        <f t="shared" si="6"/>
        <v>446992</v>
      </c>
      <c r="I36" s="63">
        <f t="shared" si="6"/>
        <v>2908199</v>
      </c>
      <c r="J36" s="63">
        <f t="shared" si="6"/>
        <v>4633318</v>
      </c>
      <c r="K36" s="63">
        <f t="shared" si="6"/>
        <v>2592711</v>
      </c>
      <c r="L36" s="63">
        <f t="shared" si="6"/>
        <v>8325547</v>
      </c>
      <c r="M36" s="63">
        <f t="shared" si="6"/>
        <v>1355736</v>
      </c>
      <c r="N36" s="63">
        <f t="shared" si="6"/>
        <v>12273994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16907312</v>
      </c>
      <c r="X36" s="63">
        <f t="shared" si="6"/>
        <v>40185050</v>
      </c>
      <c r="Y36" s="63">
        <f t="shared" si="6"/>
        <v>-23277738</v>
      </c>
      <c r="Z36" s="64">
        <f>+IF(X36&lt;&gt;0,+(Y36/X36)*100,0)</f>
        <v>-57.92636316241986</v>
      </c>
      <c r="AA36" s="65">
        <f>SUM(AA32:AA35)</f>
        <v>71297000</v>
      </c>
    </row>
    <row r="37" spans="1:27" ht="12.75">
      <c r="A37" s="14" t="s">
        <v>97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8426000</v>
      </c>
      <c r="F15" s="18">
        <f t="shared" si="2"/>
        <v>8426000</v>
      </c>
      <c r="G15" s="18">
        <f t="shared" si="2"/>
        <v>207011</v>
      </c>
      <c r="H15" s="18">
        <f t="shared" si="2"/>
        <v>1093849</v>
      </c>
      <c r="I15" s="18">
        <f t="shared" si="2"/>
        <v>59340</v>
      </c>
      <c r="J15" s="18">
        <f t="shared" si="2"/>
        <v>1360200</v>
      </c>
      <c r="K15" s="18">
        <f t="shared" si="2"/>
        <v>0</v>
      </c>
      <c r="L15" s="18">
        <f t="shared" si="2"/>
        <v>0</v>
      </c>
      <c r="M15" s="18">
        <f t="shared" si="2"/>
        <v>1640307</v>
      </c>
      <c r="N15" s="18">
        <f t="shared" si="2"/>
        <v>1640307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3000507</v>
      </c>
      <c r="X15" s="18">
        <f t="shared" si="2"/>
        <v>4012998</v>
      </c>
      <c r="Y15" s="18">
        <f t="shared" si="2"/>
        <v>-1012491</v>
      </c>
      <c r="Z15" s="4">
        <f>+IF(X15&lt;&gt;0,+(Y15/X15)*100,0)</f>
        <v>-25.23028917532478</v>
      </c>
      <c r="AA15" s="30">
        <f>SUM(AA16:AA18)</f>
        <v>8426000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8426000</v>
      </c>
      <c r="F17" s="21">
        <v>8426000</v>
      </c>
      <c r="G17" s="21">
        <v>207011</v>
      </c>
      <c r="H17" s="21">
        <v>1093849</v>
      </c>
      <c r="I17" s="21">
        <v>59340</v>
      </c>
      <c r="J17" s="21">
        <v>1360200</v>
      </c>
      <c r="K17" s="21"/>
      <c r="L17" s="21"/>
      <c r="M17" s="21">
        <v>1640307</v>
      </c>
      <c r="N17" s="21">
        <v>1640307</v>
      </c>
      <c r="O17" s="21"/>
      <c r="P17" s="21"/>
      <c r="Q17" s="21"/>
      <c r="R17" s="21"/>
      <c r="S17" s="21"/>
      <c r="T17" s="21"/>
      <c r="U17" s="21"/>
      <c r="V17" s="21"/>
      <c r="W17" s="21">
        <v>3000507</v>
      </c>
      <c r="X17" s="21">
        <v>4012998</v>
      </c>
      <c r="Y17" s="21">
        <v>-1012491</v>
      </c>
      <c r="Z17" s="6">
        <v>-25.23</v>
      </c>
      <c r="AA17" s="28">
        <v>8426000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7500000</v>
      </c>
      <c r="F19" s="18">
        <f t="shared" si="3"/>
        <v>7500000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1240381</v>
      </c>
      <c r="L19" s="18">
        <f t="shared" si="3"/>
        <v>0</v>
      </c>
      <c r="M19" s="18">
        <f t="shared" si="3"/>
        <v>1058472</v>
      </c>
      <c r="N19" s="18">
        <f t="shared" si="3"/>
        <v>2298853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2298853</v>
      </c>
      <c r="X19" s="18">
        <f t="shared" si="3"/>
        <v>3750000</v>
      </c>
      <c r="Y19" s="18">
        <f t="shared" si="3"/>
        <v>-1451147</v>
      </c>
      <c r="Z19" s="4">
        <f>+IF(X19&lt;&gt;0,+(Y19/X19)*100,0)</f>
        <v>-38.69725333333333</v>
      </c>
      <c r="AA19" s="30">
        <f>SUM(AA20:AA23)</f>
        <v>7500000</v>
      </c>
    </row>
    <row r="20" spans="1:27" ht="12.75">
      <c r="A20" s="5" t="s">
        <v>46</v>
      </c>
      <c r="B20" s="3"/>
      <c r="C20" s="19"/>
      <c r="D20" s="19"/>
      <c r="E20" s="20">
        <v>2000000</v>
      </c>
      <c r="F20" s="21">
        <v>2000000</v>
      </c>
      <c r="G20" s="21"/>
      <c r="H20" s="21"/>
      <c r="I20" s="21"/>
      <c r="J20" s="21"/>
      <c r="K20" s="21">
        <v>652000</v>
      </c>
      <c r="L20" s="21"/>
      <c r="M20" s="21">
        <v>850000</v>
      </c>
      <c r="N20" s="21">
        <v>1502000</v>
      </c>
      <c r="O20" s="21"/>
      <c r="P20" s="21"/>
      <c r="Q20" s="21"/>
      <c r="R20" s="21"/>
      <c r="S20" s="21"/>
      <c r="T20" s="21"/>
      <c r="U20" s="21"/>
      <c r="V20" s="21"/>
      <c r="W20" s="21">
        <v>1502000</v>
      </c>
      <c r="X20" s="21">
        <v>1000002</v>
      </c>
      <c r="Y20" s="21">
        <v>501998</v>
      </c>
      <c r="Z20" s="6">
        <v>50.2</v>
      </c>
      <c r="AA20" s="28">
        <v>2000000</v>
      </c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2749998</v>
      </c>
      <c r="Y21" s="21">
        <v>-2749998</v>
      </c>
      <c r="Z21" s="6">
        <v>-100</v>
      </c>
      <c r="AA21" s="28"/>
    </row>
    <row r="22" spans="1:27" ht="12.75">
      <c r="A22" s="5" t="s">
        <v>48</v>
      </c>
      <c r="B22" s="3"/>
      <c r="C22" s="22"/>
      <c r="D22" s="22"/>
      <c r="E22" s="23">
        <v>5500000</v>
      </c>
      <c r="F22" s="24">
        <v>5500000</v>
      </c>
      <c r="G22" s="24"/>
      <c r="H22" s="24"/>
      <c r="I22" s="24"/>
      <c r="J22" s="24"/>
      <c r="K22" s="24">
        <v>588381</v>
      </c>
      <c r="L22" s="24"/>
      <c r="M22" s="24">
        <v>208472</v>
      </c>
      <c r="N22" s="24">
        <v>796853</v>
      </c>
      <c r="O22" s="24"/>
      <c r="P22" s="24"/>
      <c r="Q22" s="24"/>
      <c r="R22" s="24"/>
      <c r="S22" s="24"/>
      <c r="T22" s="24"/>
      <c r="U22" s="24"/>
      <c r="V22" s="24"/>
      <c r="W22" s="24">
        <v>796853</v>
      </c>
      <c r="X22" s="24"/>
      <c r="Y22" s="24">
        <v>796853</v>
      </c>
      <c r="Z22" s="7"/>
      <c r="AA22" s="29">
        <v>5500000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15926000</v>
      </c>
      <c r="F25" s="52">
        <f t="shared" si="4"/>
        <v>15926000</v>
      </c>
      <c r="G25" s="52">
        <f t="shared" si="4"/>
        <v>207011</v>
      </c>
      <c r="H25" s="52">
        <f t="shared" si="4"/>
        <v>1093849</v>
      </c>
      <c r="I25" s="52">
        <f t="shared" si="4"/>
        <v>59340</v>
      </c>
      <c r="J25" s="52">
        <f t="shared" si="4"/>
        <v>1360200</v>
      </c>
      <c r="K25" s="52">
        <f t="shared" si="4"/>
        <v>1240381</v>
      </c>
      <c r="L25" s="52">
        <f t="shared" si="4"/>
        <v>0</v>
      </c>
      <c r="M25" s="52">
        <f t="shared" si="4"/>
        <v>2698779</v>
      </c>
      <c r="N25" s="52">
        <f t="shared" si="4"/>
        <v>3939160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5299360</v>
      </c>
      <c r="X25" s="52">
        <f t="shared" si="4"/>
        <v>7762998</v>
      </c>
      <c r="Y25" s="52">
        <f t="shared" si="4"/>
        <v>-2463638</v>
      </c>
      <c r="Z25" s="53">
        <f>+IF(X25&lt;&gt;0,+(Y25/X25)*100,0)</f>
        <v>-31.73565161294644</v>
      </c>
      <c r="AA25" s="54">
        <f>+AA5+AA9+AA15+AA19+AA24</f>
        <v>15926000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/>
      <c r="D28" s="19"/>
      <c r="E28" s="20">
        <v>15926000</v>
      </c>
      <c r="F28" s="21">
        <v>15926000</v>
      </c>
      <c r="G28" s="21">
        <v>207011</v>
      </c>
      <c r="H28" s="21">
        <v>1093849</v>
      </c>
      <c r="I28" s="21">
        <v>59340</v>
      </c>
      <c r="J28" s="21">
        <v>1360200</v>
      </c>
      <c r="K28" s="21">
        <v>1240381</v>
      </c>
      <c r="L28" s="21"/>
      <c r="M28" s="21">
        <v>2698779</v>
      </c>
      <c r="N28" s="21">
        <v>3939160</v>
      </c>
      <c r="O28" s="21"/>
      <c r="P28" s="21"/>
      <c r="Q28" s="21"/>
      <c r="R28" s="21"/>
      <c r="S28" s="21"/>
      <c r="T28" s="21"/>
      <c r="U28" s="21"/>
      <c r="V28" s="21"/>
      <c r="W28" s="21">
        <v>5299360</v>
      </c>
      <c r="X28" s="21">
        <v>7963002</v>
      </c>
      <c r="Y28" s="21">
        <v>-2663642</v>
      </c>
      <c r="Z28" s="6">
        <v>-33.45</v>
      </c>
      <c r="AA28" s="19">
        <v>15926000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15926000</v>
      </c>
      <c r="F32" s="27">
        <f t="shared" si="5"/>
        <v>15926000</v>
      </c>
      <c r="G32" s="27">
        <f t="shared" si="5"/>
        <v>207011</v>
      </c>
      <c r="H32" s="27">
        <f t="shared" si="5"/>
        <v>1093849</v>
      </c>
      <c r="I32" s="27">
        <f t="shared" si="5"/>
        <v>59340</v>
      </c>
      <c r="J32" s="27">
        <f t="shared" si="5"/>
        <v>1360200</v>
      </c>
      <c r="K32" s="27">
        <f t="shared" si="5"/>
        <v>1240381</v>
      </c>
      <c r="L32" s="27">
        <f t="shared" si="5"/>
        <v>0</v>
      </c>
      <c r="M32" s="27">
        <f t="shared" si="5"/>
        <v>2698779</v>
      </c>
      <c r="N32" s="27">
        <f t="shared" si="5"/>
        <v>3939160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5299360</v>
      </c>
      <c r="X32" s="27">
        <f t="shared" si="5"/>
        <v>7963002</v>
      </c>
      <c r="Y32" s="27">
        <f t="shared" si="5"/>
        <v>-2663642</v>
      </c>
      <c r="Z32" s="13">
        <f>+IF(X32&lt;&gt;0,+(Y32/X32)*100,0)</f>
        <v>-33.4502239230883</v>
      </c>
      <c r="AA32" s="31">
        <f>SUM(AA28:AA31)</f>
        <v>15926000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15926000</v>
      </c>
      <c r="F36" s="63">
        <f t="shared" si="6"/>
        <v>15926000</v>
      </c>
      <c r="G36" s="63">
        <f t="shared" si="6"/>
        <v>207011</v>
      </c>
      <c r="H36" s="63">
        <f t="shared" si="6"/>
        <v>1093849</v>
      </c>
      <c r="I36" s="63">
        <f t="shared" si="6"/>
        <v>59340</v>
      </c>
      <c r="J36" s="63">
        <f t="shared" si="6"/>
        <v>1360200</v>
      </c>
      <c r="K36" s="63">
        <f t="shared" si="6"/>
        <v>1240381</v>
      </c>
      <c r="L36" s="63">
        <f t="shared" si="6"/>
        <v>0</v>
      </c>
      <c r="M36" s="63">
        <f t="shared" si="6"/>
        <v>2698779</v>
      </c>
      <c r="N36" s="63">
        <f t="shared" si="6"/>
        <v>3939160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5299360</v>
      </c>
      <c r="X36" s="63">
        <f t="shared" si="6"/>
        <v>7963002</v>
      </c>
      <c r="Y36" s="63">
        <f t="shared" si="6"/>
        <v>-2663642</v>
      </c>
      <c r="Z36" s="64">
        <f>+IF(X36&lt;&gt;0,+(Y36/X36)*100,0)</f>
        <v>-33.4502239230883</v>
      </c>
      <c r="AA36" s="65">
        <f>SUM(AA32:AA35)</f>
        <v>15926000</v>
      </c>
    </row>
    <row r="37" spans="1:27" ht="12.75">
      <c r="A37" s="14" t="s">
        <v>97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40000</v>
      </c>
      <c r="D5" s="16">
        <f>SUM(D6:D8)</f>
        <v>0</v>
      </c>
      <c r="E5" s="17">
        <f t="shared" si="0"/>
        <v>70000</v>
      </c>
      <c r="F5" s="18">
        <f t="shared" si="0"/>
        <v>70000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70000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40000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>
        <v>70000</v>
      </c>
      <c r="F8" s="21">
        <v>70000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70000</v>
      </c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8567100</v>
      </c>
      <c r="D15" s="16">
        <f>SUM(D16:D18)</f>
        <v>0</v>
      </c>
      <c r="E15" s="17">
        <f t="shared" si="2"/>
        <v>8918509</v>
      </c>
      <c r="F15" s="18">
        <f t="shared" si="2"/>
        <v>8918509</v>
      </c>
      <c r="G15" s="18">
        <f t="shared" si="2"/>
        <v>1009636</v>
      </c>
      <c r="H15" s="18">
        <f t="shared" si="2"/>
        <v>410124</v>
      </c>
      <c r="I15" s="18">
        <f t="shared" si="2"/>
        <v>552240</v>
      </c>
      <c r="J15" s="18">
        <f t="shared" si="2"/>
        <v>1972000</v>
      </c>
      <c r="K15" s="18">
        <f t="shared" si="2"/>
        <v>668470</v>
      </c>
      <c r="L15" s="18">
        <f t="shared" si="2"/>
        <v>241150</v>
      </c>
      <c r="M15" s="18">
        <f t="shared" si="2"/>
        <v>2318302</v>
      </c>
      <c r="N15" s="18">
        <f t="shared" si="2"/>
        <v>3227922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5199922</v>
      </c>
      <c r="X15" s="18">
        <f t="shared" si="2"/>
        <v>4442202</v>
      </c>
      <c r="Y15" s="18">
        <f t="shared" si="2"/>
        <v>757720</v>
      </c>
      <c r="Z15" s="4">
        <f>+IF(X15&lt;&gt;0,+(Y15/X15)*100,0)</f>
        <v>17.05730626387544</v>
      </c>
      <c r="AA15" s="30">
        <f>SUM(AA16:AA18)</f>
        <v>8918509</v>
      </c>
    </row>
    <row r="16" spans="1:27" ht="12.75">
      <c r="A16" s="5" t="s">
        <v>42</v>
      </c>
      <c r="B16" s="3"/>
      <c r="C16" s="19">
        <v>8567100</v>
      </c>
      <c r="D16" s="19"/>
      <c r="E16" s="20">
        <v>8917203</v>
      </c>
      <c r="F16" s="21">
        <v>8917203</v>
      </c>
      <c r="G16" s="21">
        <v>1009636</v>
      </c>
      <c r="H16" s="21">
        <v>410124</v>
      </c>
      <c r="I16" s="21">
        <v>552240</v>
      </c>
      <c r="J16" s="21">
        <v>1972000</v>
      </c>
      <c r="K16" s="21">
        <v>668470</v>
      </c>
      <c r="L16" s="21">
        <v>241150</v>
      </c>
      <c r="M16" s="21">
        <v>2318302</v>
      </c>
      <c r="N16" s="21">
        <v>3227922</v>
      </c>
      <c r="O16" s="21"/>
      <c r="P16" s="21"/>
      <c r="Q16" s="21"/>
      <c r="R16" s="21"/>
      <c r="S16" s="21"/>
      <c r="T16" s="21"/>
      <c r="U16" s="21"/>
      <c r="V16" s="21"/>
      <c r="W16" s="21">
        <v>5199922</v>
      </c>
      <c r="X16" s="21">
        <v>4442202</v>
      </c>
      <c r="Y16" s="21">
        <v>757720</v>
      </c>
      <c r="Z16" s="6">
        <v>17.06</v>
      </c>
      <c r="AA16" s="28">
        <v>8917203</v>
      </c>
    </row>
    <row r="17" spans="1:27" ht="12.75">
      <c r="A17" s="5" t="s">
        <v>43</v>
      </c>
      <c r="B17" s="3"/>
      <c r="C17" s="19"/>
      <c r="D17" s="19"/>
      <c r="E17" s="20">
        <v>1306</v>
      </c>
      <c r="F17" s="21">
        <v>1306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>
        <v>1306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5716000</v>
      </c>
      <c r="D19" s="16">
        <f>SUM(D20:D23)</f>
        <v>0</v>
      </c>
      <c r="E19" s="17">
        <f t="shared" si="3"/>
        <v>24378050</v>
      </c>
      <c r="F19" s="18">
        <f t="shared" si="3"/>
        <v>24378050</v>
      </c>
      <c r="G19" s="18">
        <f t="shared" si="3"/>
        <v>0</v>
      </c>
      <c r="H19" s="18">
        <f t="shared" si="3"/>
        <v>565906</v>
      </c>
      <c r="I19" s="18">
        <f t="shared" si="3"/>
        <v>2436197</v>
      </c>
      <c r="J19" s="18">
        <f t="shared" si="3"/>
        <v>3002103</v>
      </c>
      <c r="K19" s="18">
        <f t="shared" si="3"/>
        <v>564442</v>
      </c>
      <c r="L19" s="18">
        <f t="shared" si="3"/>
        <v>156441</v>
      </c>
      <c r="M19" s="18">
        <f t="shared" si="3"/>
        <v>2074079</v>
      </c>
      <c r="N19" s="18">
        <f t="shared" si="3"/>
        <v>2794962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5797065</v>
      </c>
      <c r="X19" s="18">
        <f t="shared" si="3"/>
        <v>12162498</v>
      </c>
      <c r="Y19" s="18">
        <f t="shared" si="3"/>
        <v>-6365433</v>
      </c>
      <c r="Z19" s="4">
        <f>+IF(X19&lt;&gt;0,+(Y19/X19)*100,0)</f>
        <v>-52.33655947980424</v>
      </c>
      <c r="AA19" s="30">
        <f>SUM(AA20:AA23)</f>
        <v>24378050</v>
      </c>
    </row>
    <row r="20" spans="1:27" ht="12.75">
      <c r="A20" s="5" t="s">
        <v>46</v>
      </c>
      <c r="B20" s="3"/>
      <c r="C20" s="19"/>
      <c r="D20" s="19"/>
      <c r="E20" s="20">
        <v>18325000</v>
      </c>
      <c r="F20" s="21">
        <v>18325000</v>
      </c>
      <c r="G20" s="21"/>
      <c r="H20" s="21"/>
      <c r="I20" s="21"/>
      <c r="J20" s="21"/>
      <c r="K20" s="21"/>
      <c r="L20" s="21"/>
      <c r="M20" s="21">
        <v>2074079</v>
      </c>
      <c r="N20" s="21">
        <v>2074079</v>
      </c>
      <c r="O20" s="21"/>
      <c r="P20" s="21"/>
      <c r="Q20" s="21"/>
      <c r="R20" s="21"/>
      <c r="S20" s="21"/>
      <c r="T20" s="21"/>
      <c r="U20" s="21"/>
      <c r="V20" s="21"/>
      <c r="W20" s="21">
        <v>2074079</v>
      </c>
      <c r="X20" s="21">
        <v>9162498</v>
      </c>
      <c r="Y20" s="21">
        <v>-7088419</v>
      </c>
      <c r="Z20" s="6">
        <v>-77.36</v>
      </c>
      <c r="AA20" s="28">
        <v>18325000</v>
      </c>
    </row>
    <row r="21" spans="1:27" ht="12.75">
      <c r="A21" s="5" t="s">
        <v>47</v>
      </c>
      <c r="B21" s="3"/>
      <c r="C21" s="19">
        <v>5716000</v>
      </c>
      <c r="D21" s="19"/>
      <c r="E21" s="20"/>
      <c r="F21" s="21"/>
      <c r="G21" s="21"/>
      <c r="H21" s="21">
        <v>565906</v>
      </c>
      <c r="I21" s="21">
        <v>2436197</v>
      </c>
      <c r="J21" s="21">
        <v>3002103</v>
      </c>
      <c r="K21" s="21">
        <v>564442</v>
      </c>
      <c r="L21" s="21">
        <v>156441</v>
      </c>
      <c r="M21" s="21"/>
      <c r="N21" s="21">
        <v>720883</v>
      </c>
      <c r="O21" s="21"/>
      <c r="P21" s="21"/>
      <c r="Q21" s="21"/>
      <c r="R21" s="21"/>
      <c r="S21" s="21"/>
      <c r="T21" s="21"/>
      <c r="U21" s="21"/>
      <c r="V21" s="21"/>
      <c r="W21" s="21">
        <v>3722986</v>
      </c>
      <c r="X21" s="21"/>
      <c r="Y21" s="21">
        <v>3722986</v>
      </c>
      <c r="Z21" s="6"/>
      <c r="AA21" s="28"/>
    </row>
    <row r="22" spans="1:27" ht="12.75">
      <c r="A22" s="5" t="s">
        <v>48</v>
      </c>
      <c r="B22" s="3"/>
      <c r="C22" s="22"/>
      <c r="D22" s="22"/>
      <c r="E22" s="23">
        <v>6053050</v>
      </c>
      <c r="F22" s="24">
        <v>6053050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3000000</v>
      </c>
      <c r="Y22" s="24">
        <v>-3000000</v>
      </c>
      <c r="Z22" s="7">
        <v>-100</v>
      </c>
      <c r="AA22" s="29">
        <v>6053050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14323100</v>
      </c>
      <c r="D25" s="50">
        <f>+D5+D9+D15+D19+D24</f>
        <v>0</v>
      </c>
      <c r="E25" s="51">
        <f t="shared" si="4"/>
        <v>33366559</v>
      </c>
      <c r="F25" s="52">
        <f t="shared" si="4"/>
        <v>33366559</v>
      </c>
      <c r="G25" s="52">
        <f t="shared" si="4"/>
        <v>1009636</v>
      </c>
      <c r="H25" s="52">
        <f t="shared" si="4"/>
        <v>976030</v>
      </c>
      <c r="I25" s="52">
        <f t="shared" si="4"/>
        <v>2988437</v>
      </c>
      <c r="J25" s="52">
        <f t="shared" si="4"/>
        <v>4974103</v>
      </c>
      <c r="K25" s="52">
        <f t="shared" si="4"/>
        <v>1232912</v>
      </c>
      <c r="L25" s="52">
        <f t="shared" si="4"/>
        <v>397591</v>
      </c>
      <c r="M25" s="52">
        <f t="shared" si="4"/>
        <v>4392381</v>
      </c>
      <c r="N25" s="52">
        <f t="shared" si="4"/>
        <v>6022884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10996987</v>
      </c>
      <c r="X25" s="52">
        <f t="shared" si="4"/>
        <v>16604700</v>
      </c>
      <c r="Y25" s="52">
        <f t="shared" si="4"/>
        <v>-5607713</v>
      </c>
      <c r="Z25" s="53">
        <f>+IF(X25&lt;&gt;0,+(Y25/X25)*100,0)</f>
        <v>-33.77184170746837</v>
      </c>
      <c r="AA25" s="54">
        <f>+AA5+AA9+AA15+AA19+AA24</f>
        <v>33366559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8567100</v>
      </c>
      <c r="D28" s="19"/>
      <c r="E28" s="20">
        <v>33209400</v>
      </c>
      <c r="F28" s="21">
        <v>33209400</v>
      </c>
      <c r="G28" s="21">
        <v>1009636</v>
      </c>
      <c r="H28" s="21">
        <v>410124</v>
      </c>
      <c r="I28" s="21">
        <v>552240</v>
      </c>
      <c r="J28" s="21">
        <v>1972000</v>
      </c>
      <c r="K28" s="21">
        <v>1232912</v>
      </c>
      <c r="L28" s="21">
        <v>397591</v>
      </c>
      <c r="M28" s="21">
        <v>4392381</v>
      </c>
      <c r="N28" s="21">
        <v>6022884</v>
      </c>
      <c r="O28" s="21"/>
      <c r="P28" s="21"/>
      <c r="Q28" s="21"/>
      <c r="R28" s="21"/>
      <c r="S28" s="21"/>
      <c r="T28" s="21"/>
      <c r="U28" s="21"/>
      <c r="V28" s="21"/>
      <c r="W28" s="21">
        <v>7994884</v>
      </c>
      <c r="X28" s="21">
        <v>16604700</v>
      </c>
      <c r="Y28" s="21">
        <v>-8609816</v>
      </c>
      <c r="Z28" s="6">
        <v>-51.85</v>
      </c>
      <c r="AA28" s="19">
        <v>33209400</v>
      </c>
    </row>
    <row r="29" spans="1:27" ht="12.75">
      <c r="A29" s="56" t="s">
        <v>55</v>
      </c>
      <c r="B29" s="3"/>
      <c r="C29" s="19">
        <v>5716000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14283100</v>
      </c>
      <c r="D32" s="25">
        <f>SUM(D28:D31)</f>
        <v>0</v>
      </c>
      <c r="E32" s="26">
        <f t="shared" si="5"/>
        <v>33209400</v>
      </c>
      <c r="F32" s="27">
        <f t="shared" si="5"/>
        <v>33209400</v>
      </c>
      <c r="G32" s="27">
        <f t="shared" si="5"/>
        <v>1009636</v>
      </c>
      <c r="H32" s="27">
        <f t="shared" si="5"/>
        <v>410124</v>
      </c>
      <c r="I32" s="27">
        <f t="shared" si="5"/>
        <v>552240</v>
      </c>
      <c r="J32" s="27">
        <f t="shared" si="5"/>
        <v>1972000</v>
      </c>
      <c r="K32" s="27">
        <f t="shared" si="5"/>
        <v>1232912</v>
      </c>
      <c r="L32" s="27">
        <f t="shared" si="5"/>
        <v>397591</v>
      </c>
      <c r="M32" s="27">
        <f t="shared" si="5"/>
        <v>4392381</v>
      </c>
      <c r="N32" s="27">
        <f t="shared" si="5"/>
        <v>6022884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7994884</v>
      </c>
      <c r="X32" s="27">
        <f t="shared" si="5"/>
        <v>16604700</v>
      </c>
      <c r="Y32" s="27">
        <f t="shared" si="5"/>
        <v>-8609816</v>
      </c>
      <c r="Z32" s="13">
        <f>+IF(X32&lt;&gt;0,+(Y32/X32)*100,0)</f>
        <v>-51.8516805482785</v>
      </c>
      <c r="AA32" s="31">
        <f>SUM(AA28:AA31)</f>
        <v>33209400</v>
      </c>
    </row>
    <row r="33" spans="1:27" ht="12.75">
      <c r="A33" s="59" t="s">
        <v>59</v>
      </c>
      <c r="B33" s="3" t="s">
        <v>60</v>
      </c>
      <c r="C33" s="19">
        <v>40000</v>
      </c>
      <c r="D33" s="19"/>
      <c r="E33" s="20">
        <v>155853</v>
      </c>
      <c r="F33" s="21">
        <v>155853</v>
      </c>
      <c r="G33" s="21"/>
      <c r="H33" s="21">
        <v>565906</v>
      </c>
      <c r="I33" s="21">
        <v>2436197</v>
      </c>
      <c r="J33" s="21">
        <v>3002103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3002103</v>
      </c>
      <c r="X33" s="21"/>
      <c r="Y33" s="21">
        <v>3002103</v>
      </c>
      <c r="Z33" s="6"/>
      <c r="AA33" s="28">
        <v>155853</v>
      </c>
    </row>
    <row r="34" spans="1:27" ht="12.75">
      <c r="A34" s="59" t="s">
        <v>61</v>
      </c>
      <c r="B34" s="3" t="s">
        <v>62</v>
      </c>
      <c r="C34" s="19"/>
      <c r="D34" s="19"/>
      <c r="E34" s="20">
        <v>1306</v>
      </c>
      <c r="F34" s="21">
        <v>1306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1306</v>
      </c>
    </row>
    <row r="35" spans="1:27" ht="12.7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0" t="s">
        <v>64</v>
      </c>
      <c r="B36" s="10"/>
      <c r="C36" s="61">
        <f aca="true" t="shared" si="6" ref="C36:Y36">SUM(C32:C35)</f>
        <v>14323100</v>
      </c>
      <c r="D36" s="61">
        <f>SUM(D32:D35)</f>
        <v>0</v>
      </c>
      <c r="E36" s="62">
        <f t="shared" si="6"/>
        <v>33366559</v>
      </c>
      <c r="F36" s="63">
        <f t="shared" si="6"/>
        <v>33366559</v>
      </c>
      <c r="G36" s="63">
        <f t="shared" si="6"/>
        <v>1009636</v>
      </c>
      <c r="H36" s="63">
        <f t="shared" si="6"/>
        <v>976030</v>
      </c>
      <c r="I36" s="63">
        <f t="shared" si="6"/>
        <v>2988437</v>
      </c>
      <c r="J36" s="63">
        <f t="shared" si="6"/>
        <v>4974103</v>
      </c>
      <c r="K36" s="63">
        <f t="shared" si="6"/>
        <v>1232912</v>
      </c>
      <c r="L36" s="63">
        <f t="shared" si="6"/>
        <v>397591</v>
      </c>
      <c r="M36" s="63">
        <f t="shared" si="6"/>
        <v>4392381</v>
      </c>
      <c r="N36" s="63">
        <f t="shared" si="6"/>
        <v>6022884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10996987</v>
      </c>
      <c r="X36" s="63">
        <f t="shared" si="6"/>
        <v>16604700</v>
      </c>
      <c r="Y36" s="63">
        <f t="shared" si="6"/>
        <v>-5607713</v>
      </c>
      <c r="Z36" s="64">
        <f>+IF(X36&lt;&gt;0,+(Y36/X36)*100,0)</f>
        <v>-33.77184170746837</v>
      </c>
      <c r="AA36" s="65">
        <f>SUM(AA32:AA35)</f>
        <v>33366559</v>
      </c>
    </row>
    <row r="37" spans="1:27" ht="12.75">
      <c r="A37" s="14" t="s">
        <v>97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40587414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>
        <v>40587414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9724000</v>
      </c>
      <c r="F15" s="18">
        <f t="shared" si="2"/>
        <v>9724000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9724000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9724000</v>
      </c>
      <c r="F17" s="21">
        <v>9724000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>
        <v>9724000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8600000</v>
      </c>
      <c r="F19" s="18">
        <f t="shared" si="3"/>
        <v>8600000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8600000</v>
      </c>
    </row>
    <row r="20" spans="1:27" ht="12.75">
      <c r="A20" s="5" t="s">
        <v>46</v>
      </c>
      <c r="B20" s="3"/>
      <c r="C20" s="19"/>
      <c r="D20" s="19"/>
      <c r="E20" s="20">
        <v>1100000</v>
      </c>
      <c r="F20" s="21">
        <v>1100000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>
        <v>1100000</v>
      </c>
    </row>
    <row r="21" spans="1:27" ht="12.75">
      <c r="A21" s="5" t="s">
        <v>47</v>
      </c>
      <c r="B21" s="3"/>
      <c r="C21" s="19"/>
      <c r="D21" s="19"/>
      <c r="E21" s="20">
        <v>7500000</v>
      </c>
      <c r="F21" s="21">
        <v>7500000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>
        <v>7500000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40587414</v>
      </c>
      <c r="D25" s="50">
        <f>+D5+D9+D15+D19+D24</f>
        <v>0</v>
      </c>
      <c r="E25" s="51">
        <f t="shared" si="4"/>
        <v>18324000</v>
      </c>
      <c r="F25" s="52">
        <f t="shared" si="4"/>
        <v>18324000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0</v>
      </c>
      <c r="X25" s="52">
        <f t="shared" si="4"/>
        <v>0</v>
      </c>
      <c r="Y25" s="52">
        <f t="shared" si="4"/>
        <v>0</v>
      </c>
      <c r="Z25" s="53">
        <f>+IF(X25&lt;&gt;0,+(Y25/X25)*100,0)</f>
        <v>0</v>
      </c>
      <c r="AA25" s="54">
        <f>+AA5+AA9+AA15+AA19+AA24</f>
        <v>18324000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/>
      <c r="D28" s="19"/>
      <c r="E28" s="20">
        <v>18324000</v>
      </c>
      <c r="F28" s="21">
        <v>18324000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18324000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18324000</v>
      </c>
      <c r="F32" s="27">
        <f t="shared" si="5"/>
        <v>18324000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18324000</v>
      </c>
    </row>
    <row r="33" spans="1:27" ht="12.75">
      <c r="A33" s="59" t="s">
        <v>59</v>
      </c>
      <c r="B33" s="3" t="s">
        <v>60</v>
      </c>
      <c r="C33" s="19">
        <v>40587414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0" t="s">
        <v>64</v>
      </c>
      <c r="B36" s="10"/>
      <c r="C36" s="61">
        <f aca="true" t="shared" si="6" ref="C36:Y36">SUM(C32:C35)</f>
        <v>40587414</v>
      </c>
      <c r="D36" s="61">
        <f>SUM(D32:D35)</f>
        <v>0</v>
      </c>
      <c r="E36" s="62">
        <f t="shared" si="6"/>
        <v>18324000</v>
      </c>
      <c r="F36" s="63">
        <f t="shared" si="6"/>
        <v>18324000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0</v>
      </c>
      <c r="X36" s="63">
        <f t="shared" si="6"/>
        <v>0</v>
      </c>
      <c r="Y36" s="63">
        <f t="shared" si="6"/>
        <v>0</v>
      </c>
      <c r="Z36" s="64">
        <f>+IF(X36&lt;&gt;0,+(Y36/X36)*100,0)</f>
        <v>0</v>
      </c>
      <c r="AA36" s="65">
        <f>SUM(AA32:AA35)</f>
        <v>18324000</v>
      </c>
    </row>
    <row r="37" spans="1:27" ht="12.75">
      <c r="A37" s="14" t="s">
        <v>97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718158</v>
      </c>
      <c r="D5" s="16">
        <f>SUM(D6:D8)</f>
        <v>0</v>
      </c>
      <c r="E5" s="17">
        <f t="shared" si="0"/>
        <v>2094758</v>
      </c>
      <c r="F5" s="18">
        <f t="shared" si="0"/>
        <v>2094758</v>
      </c>
      <c r="G5" s="18">
        <f t="shared" si="0"/>
        <v>0</v>
      </c>
      <c r="H5" s="18">
        <f t="shared" si="0"/>
        <v>440362</v>
      </c>
      <c r="I5" s="18">
        <f t="shared" si="0"/>
        <v>24</v>
      </c>
      <c r="J5" s="18">
        <f t="shared" si="0"/>
        <v>440386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440386</v>
      </c>
      <c r="X5" s="18">
        <f t="shared" si="0"/>
        <v>1372380</v>
      </c>
      <c r="Y5" s="18">
        <f t="shared" si="0"/>
        <v>-931994</v>
      </c>
      <c r="Z5" s="4">
        <f>+IF(X5&lt;&gt;0,+(Y5/X5)*100,0)</f>
        <v>-67.91078272781591</v>
      </c>
      <c r="AA5" s="16">
        <f>SUM(AA6:AA8)</f>
        <v>2094758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718158</v>
      </c>
      <c r="D7" s="22"/>
      <c r="E7" s="23">
        <v>2094758</v>
      </c>
      <c r="F7" s="24">
        <v>2094758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1372380</v>
      </c>
      <c r="Y7" s="24">
        <v>-1372380</v>
      </c>
      <c r="Z7" s="7">
        <v>-100</v>
      </c>
      <c r="AA7" s="29">
        <v>2094758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>
        <v>440362</v>
      </c>
      <c r="I8" s="21">
        <v>24</v>
      </c>
      <c r="J8" s="21">
        <v>440386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440386</v>
      </c>
      <c r="X8" s="21"/>
      <c r="Y8" s="21">
        <v>440386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5378793</v>
      </c>
      <c r="D9" s="16">
        <f>SUM(D10:D14)</f>
        <v>0</v>
      </c>
      <c r="E9" s="17">
        <f t="shared" si="1"/>
        <v>3410000</v>
      </c>
      <c r="F9" s="18">
        <f t="shared" si="1"/>
        <v>3410000</v>
      </c>
      <c r="G9" s="18">
        <f t="shared" si="1"/>
        <v>165779</v>
      </c>
      <c r="H9" s="18">
        <f t="shared" si="1"/>
        <v>0</v>
      </c>
      <c r="I9" s="18">
        <f t="shared" si="1"/>
        <v>0</v>
      </c>
      <c r="J9" s="18">
        <f t="shared" si="1"/>
        <v>165779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165779</v>
      </c>
      <c r="X9" s="18">
        <f t="shared" si="1"/>
        <v>1732500</v>
      </c>
      <c r="Y9" s="18">
        <f t="shared" si="1"/>
        <v>-1566721</v>
      </c>
      <c r="Z9" s="4">
        <f>+IF(X9&lt;&gt;0,+(Y9/X9)*100,0)</f>
        <v>-90.43122655122656</v>
      </c>
      <c r="AA9" s="30">
        <f>SUM(AA10:AA14)</f>
        <v>3410000</v>
      </c>
    </row>
    <row r="10" spans="1:27" ht="12.75">
      <c r="A10" s="5" t="s">
        <v>36</v>
      </c>
      <c r="B10" s="3"/>
      <c r="C10" s="19">
        <v>5378793</v>
      </c>
      <c r="D10" s="19"/>
      <c r="E10" s="20">
        <v>3360000</v>
      </c>
      <c r="F10" s="21">
        <v>3360000</v>
      </c>
      <c r="G10" s="21">
        <v>165779</v>
      </c>
      <c r="H10" s="21"/>
      <c r="I10" s="21"/>
      <c r="J10" s="21">
        <v>165779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165779</v>
      </c>
      <c r="X10" s="21">
        <v>1680000</v>
      </c>
      <c r="Y10" s="21">
        <v>-1514221</v>
      </c>
      <c r="Z10" s="6">
        <v>-90.13</v>
      </c>
      <c r="AA10" s="28">
        <v>3360000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50000</v>
      </c>
      <c r="F12" s="21">
        <v>50000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52500</v>
      </c>
      <c r="Y12" s="21">
        <v>-52500</v>
      </c>
      <c r="Z12" s="6">
        <v>-100</v>
      </c>
      <c r="AA12" s="28">
        <v>50000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9736865</v>
      </c>
      <c r="D15" s="16">
        <f>SUM(D16:D18)</f>
        <v>0</v>
      </c>
      <c r="E15" s="17">
        <f t="shared" si="2"/>
        <v>14354000</v>
      </c>
      <c r="F15" s="18">
        <f t="shared" si="2"/>
        <v>14354000</v>
      </c>
      <c r="G15" s="18">
        <f t="shared" si="2"/>
        <v>0</v>
      </c>
      <c r="H15" s="18">
        <f t="shared" si="2"/>
        <v>1296014</v>
      </c>
      <c r="I15" s="18">
        <f t="shared" si="2"/>
        <v>1698535</v>
      </c>
      <c r="J15" s="18">
        <f t="shared" si="2"/>
        <v>2994549</v>
      </c>
      <c r="K15" s="18">
        <f t="shared" si="2"/>
        <v>4056107</v>
      </c>
      <c r="L15" s="18">
        <f t="shared" si="2"/>
        <v>3249097</v>
      </c>
      <c r="M15" s="18">
        <f t="shared" si="2"/>
        <v>1696243</v>
      </c>
      <c r="N15" s="18">
        <f t="shared" si="2"/>
        <v>9001447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11995996</v>
      </c>
      <c r="X15" s="18">
        <f t="shared" si="2"/>
        <v>8403750</v>
      </c>
      <c r="Y15" s="18">
        <f t="shared" si="2"/>
        <v>3592246</v>
      </c>
      <c r="Z15" s="4">
        <f>+IF(X15&lt;&gt;0,+(Y15/X15)*100,0)</f>
        <v>42.74575040904358</v>
      </c>
      <c r="AA15" s="30">
        <f>SUM(AA16:AA18)</f>
        <v>14354000</v>
      </c>
    </row>
    <row r="16" spans="1:27" ht="12.75">
      <c r="A16" s="5" t="s">
        <v>42</v>
      </c>
      <c r="B16" s="3"/>
      <c r="C16" s="19"/>
      <c r="D16" s="19"/>
      <c r="E16" s="20">
        <v>1447000</v>
      </c>
      <c r="F16" s="21">
        <v>1447000</v>
      </c>
      <c r="G16" s="21"/>
      <c r="H16" s="21"/>
      <c r="I16" s="21"/>
      <c r="J16" s="21"/>
      <c r="K16" s="21"/>
      <c r="L16" s="21"/>
      <c r="M16" s="21">
        <v>185380</v>
      </c>
      <c r="N16" s="21">
        <v>185380</v>
      </c>
      <c r="O16" s="21"/>
      <c r="P16" s="21"/>
      <c r="Q16" s="21"/>
      <c r="R16" s="21"/>
      <c r="S16" s="21"/>
      <c r="T16" s="21"/>
      <c r="U16" s="21"/>
      <c r="V16" s="21"/>
      <c r="W16" s="21">
        <v>185380</v>
      </c>
      <c r="X16" s="21">
        <v>723498</v>
      </c>
      <c r="Y16" s="21">
        <v>-538118</v>
      </c>
      <c r="Z16" s="6">
        <v>-74.38</v>
      </c>
      <c r="AA16" s="28">
        <v>1447000</v>
      </c>
    </row>
    <row r="17" spans="1:27" ht="12.75">
      <c r="A17" s="5" t="s">
        <v>43</v>
      </c>
      <c r="B17" s="3"/>
      <c r="C17" s="19">
        <v>9736865</v>
      </c>
      <c r="D17" s="19"/>
      <c r="E17" s="20">
        <v>12907000</v>
      </c>
      <c r="F17" s="21">
        <v>12907000</v>
      </c>
      <c r="G17" s="21"/>
      <c r="H17" s="21">
        <v>1296014</v>
      </c>
      <c r="I17" s="21">
        <v>1698535</v>
      </c>
      <c r="J17" s="21">
        <v>2994549</v>
      </c>
      <c r="K17" s="21">
        <v>4056107</v>
      </c>
      <c r="L17" s="21">
        <v>3249097</v>
      </c>
      <c r="M17" s="21">
        <v>1510863</v>
      </c>
      <c r="N17" s="21">
        <v>8816067</v>
      </c>
      <c r="O17" s="21"/>
      <c r="P17" s="21"/>
      <c r="Q17" s="21"/>
      <c r="R17" s="21"/>
      <c r="S17" s="21"/>
      <c r="T17" s="21"/>
      <c r="U17" s="21"/>
      <c r="V17" s="21"/>
      <c r="W17" s="21">
        <v>11810616</v>
      </c>
      <c r="X17" s="21">
        <v>7680252</v>
      </c>
      <c r="Y17" s="21">
        <v>4130364</v>
      </c>
      <c r="Z17" s="6">
        <v>53.78</v>
      </c>
      <c r="AA17" s="28">
        <v>12907000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61363409</v>
      </c>
      <c r="D19" s="16">
        <f>SUM(D20:D23)</f>
        <v>0</v>
      </c>
      <c r="E19" s="17">
        <f t="shared" si="3"/>
        <v>100675800</v>
      </c>
      <c r="F19" s="18">
        <f t="shared" si="3"/>
        <v>100675800</v>
      </c>
      <c r="G19" s="18">
        <f t="shared" si="3"/>
        <v>0</v>
      </c>
      <c r="H19" s="18">
        <f t="shared" si="3"/>
        <v>2810494</v>
      </c>
      <c r="I19" s="18">
        <f t="shared" si="3"/>
        <v>12789968</v>
      </c>
      <c r="J19" s="18">
        <f t="shared" si="3"/>
        <v>15600462</v>
      </c>
      <c r="K19" s="18">
        <f t="shared" si="3"/>
        <v>4540548</v>
      </c>
      <c r="L19" s="18">
        <f t="shared" si="3"/>
        <v>1480420</v>
      </c>
      <c r="M19" s="18">
        <f t="shared" si="3"/>
        <v>15885523</v>
      </c>
      <c r="N19" s="18">
        <f t="shared" si="3"/>
        <v>21906491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37506953</v>
      </c>
      <c r="X19" s="18">
        <f t="shared" si="3"/>
        <v>49286148</v>
      </c>
      <c r="Y19" s="18">
        <f t="shared" si="3"/>
        <v>-11779195</v>
      </c>
      <c r="Z19" s="4">
        <f>+IF(X19&lt;&gt;0,+(Y19/X19)*100,0)</f>
        <v>-23.899605625499483</v>
      </c>
      <c r="AA19" s="30">
        <f>SUM(AA20:AA23)</f>
        <v>100675800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61363409</v>
      </c>
      <c r="D21" s="19"/>
      <c r="E21" s="20">
        <v>85315300</v>
      </c>
      <c r="F21" s="21">
        <v>85315300</v>
      </c>
      <c r="G21" s="21"/>
      <c r="H21" s="21">
        <v>2810494</v>
      </c>
      <c r="I21" s="21">
        <v>10842458</v>
      </c>
      <c r="J21" s="21">
        <v>13652952</v>
      </c>
      <c r="K21" s="21">
        <v>3962090</v>
      </c>
      <c r="L21" s="21">
        <v>1002322</v>
      </c>
      <c r="M21" s="21">
        <v>15885523</v>
      </c>
      <c r="N21" s="21">
        <v>20849935</v>
      </c>
      <c r="O21" s="21"/>
      <c r="P21" s="21"/>
      <c r="Q21" s="21"/>
      <c r="R21" s="21"/>
      <c r="S21" s="21"/>
      <c r="T21" s="21"/>
      <c r="U21" s="21"/>
      <c r="V21" s="21"/>
      <c r="W21" s="21">
        <v>34502887</v>
      </c>
      <c r="X21" s="21">
        <v>6478500</v>
      </c>
      <c r="Y21" s="21">
        <v>28024387</v>
      </c>
      <c r="Z21" s="6">
        <v>432.58</v>
      </c>
      <c r="AA21" s="28">
        <v>85315300</v>
      </c>
    </row>
    <row r="22" spans="1:27" ht="12.75">
      <c r="A22" s="5" t="s">
        <v>48</v>
      </c>
      <c r="B22" s="3"/>
      <c r="C22" s="22"/>
      <c r="D22" s="22"/>
      <c r="E22" s="23">
        <v>15360500</v>
      </c>
      <c r="F22" s="24">
        <v>15360500</v>
      </c>
      <c r="G22" s="24"/>
      <c r="H22" s="24"/>
      <c r="I22" s="24">
        <v>1947510</v>
      </c>
      <c r="J22" s="24">
        <v>1947510</v>
      </c>
      <c r="K22" s="24">
        <v>578458</v>
      </c>
      <c r="L22" s="24">
        <v>478098</v>
      </c>
      <c r="M22" s="24"/>
      <c r="N22" s="24">
        <v>1056556</v>
      </c>
      <c r="O22" s="24"/>
      <c r="P22" s="24"/>
      <c r="Q22" s="24"/>
      <c r="R22" s="24"/>
      <c r="S22" s="24"/>
      <c r="T22" s="24"/>
      <c r="U22" s="24"/>
      <c r="V22" s="24"/>
      <c r="W22" s="24">
        <v>3004066</v>
      </c>
      <c r="X22" s="24">
        <v>42807648</v>
      </c>
      <c r="Y22" s="24">
        <v>-39803582</v>
      </c>
      <c r="Z22" s="7">
        <v>-92.98</v>
      </c>
      <c r="AA22" s="29">
        <v>15360500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77197225</v>
      </c>
      <c r="D25" s="50">
        <f>+D5+D9+D15+D19+D24</f>
        <v>0</v>
      </c>
      <c r="E25" s="51">
        <f t="shared" si="4"/>
        <v>120534558</v>
      </c>
      <c r="F25" s="52">
        <f t="shared" si="4"/>
        <v>120534558</v>
      </c>
      <c r="G25" s="52">
        <f t="shared" si="4"/>
        <v>165779</v>
      </c>
      <c r="H25" s="52">
        <f t="shared" si="4"/>
        <v>4546870</v>
      </c>
      <c r="I25" s="52">
        <f t="shared" si="4"/>
        <v>14488527</v>
      </c>
      <c r="J25" s="52">
        <f t="shared" si="4"/>
        <v>19201176</v>
      </c>
      <c r="K25" s="52">
        <f t="shared" si="4"/>
        <v>8596655</v>
      </c>
      <c r="L25" s="52">
        <f t="shared" si="4"/>
        <v>4729517</v>
      </c>
      <c r="M25" s="52">
        <f t="shared" si="4"/>
        <v>17581766</v>
      </c>
      <c r="N25" s="52">
        <f t="shared" si="4"/>
        <v>30907938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50109114</v>
      </c>
      <c r="X25" s="52">
        <f t="shared" si="4"/>
        <v>60794778</v>
      </c>
      <c r="Y25" s="52">
        <f t="shared" si="4"/>
        <v>-10685664</v>
      </c>
      <c r="Z25" s="53">
        <f>+IF(X25&lt;&gt;0,+(Y25/X25)*100,0)</f>
        <v>-17.5766148862325</v>
      </c>
      <c r="AA25" s="54">
        <f>+AA5+AA9+AA15+AA19+AA24</f>
        <v>120534558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71100274</v>
      </c>
      <c r="D28" s="19"/>
      <c r="E28" s="20">
        <v>113867558</v>
      </c>
      <c r="F28" s="21">
        <v>113867558</v>
      </c>
      <c r="G28" s="21"/>
      <c r="H28" s="21">
        <v>4106508</v>
      </c>
      <c r="I28" s="21">
        <v>14488503</v>
      </c>
      <c r="J28" s="21">
        <v>18595011</v>
      </c>
      <c r="K28" s="21">
        <v>8596655</v>
      </c>
      <c r="L28" s="21">
        <v>4729517</v>
      </c>
      <c r="M28" s="21">
        <v>17581766</v>
      </c>
      <c r="N28" s="21">
        <v>30907938</v>
      </c>
      <c r="O28" s="21"/>
      <c r="P28" s="21"/>
      <c r="Q28" s="21"/>
      <c r="R28" s="21"/>
      <c r="S28" s="21"/>
      <c r="T28" s="21"/>
      <c r="U28" s="21"/>
      <c r="V28" s="21"/>
      <c r="W28" s="21">
        <v>49502949</v>
      </c>
      <c r="X28" s="21">
        <v>56933898</v>
      </c>
      <c r="Y28" s="21">
        <v>-7430949</v>
      </c>
      <c r="Z28" s="6">
        <v>-13.05</v>
      </c>
      <c r="AA28" s="19">
        <v>113867558</v>
      </c>
    </row>
    <row r="29" spans="1:27" ht="12.75">
      <c r="A29" s="56" t="s">
        <v>55</v>
      </c>
      <c r="B29" s="3"/>
      <c r="C29" s="19"/>
      <c r="D29" s="19"/>
      <c r="E29" s="20">
        <v>10000</v>
      </c>
      <c r="F29" s="21">
        <v>10000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10000</v>
      </c>
      <c r="Y29" s="21">
        <v>-10000</v>
      </c>
      <c r="Z29" s="6">
        <v>-100</v>
      </c>
      <c r="AA29" s="28">
        <v>10000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71100274</v>
      </c>
      <c r="D32" s="25">
        <f>SUM(D28:D31)</f>
        <v>0</v>
      </c>
      <c r="E32" s="26">
        <f t="shared" si="5"/>
        <v>113877558</v>
      </c>
      <c r="F32" s="27">
        <f t="shared" si="5"/>
        <v>113877558</v>
      </c>
      <c r="G32" s="27">
        <f t="shared" si="5"/>
        <v>0</v>
      </c>
      <c r="H32" s="27">
        <f t="shared" si="5"/>
        <v>4106508</v>
      </c>
      <c r="I32" s="27">
        <f t="shared" si="5"/>
        <v>14488503</v>
      </c>
      <c r="J32" s="27">
        <f t="shared" si="5"/>
        <v>18595011</v>
      </c>
      <c r="K32" s="27">
        <f t="shared" si="5"/>
        <v>8596655</v>
      </c>
      <c r="L32" s="27">
        <f t="shared" si="5"/>
        <v>4729517</v>
      </c>
      <c r="M32" s="27">
        <f t="shared" si="5"/>
        <v>17581766</v>
      </c>
      <c r="N32" s="27">
        <f t="shared" si="5"/>
        <v>30907938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49502949</v>
      </c>
      <c r="X32" s="27">
        <f t="shared" si="5"/>
        <v>56943898</v>
      </c>
      <c r="Y32" s="27">
        <f t="shared" si="5"/>
        <v>-7440949</v>
      </c>
      <c r="Z32" s="13">
        <f>+IF(X32&lt;&gt;0,+(Y32/X32)*100,0)</f>
        <v>-13.067157783964841</v>
      </c>
      <c r="AA32" s="31">
        <f>SUM(AA28:AA31)</f>
        <v>113877558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6096951</v>
      </c>
      <c r="D35" s="19"/>
      <c r="E35" s="20">
        <v>6657000</v>
      </c>
      <c r="F35" s="21">
        <v>6657000</v>
      </c>
      <c r="G35" s="21">
        <v>165779</v>
      </c>
      <c r="H35" s="21">
        <v>440362</v>
      </c>
      <c r="I35" s="21">
        <v>24</v>
      </c>
      <c r="J35" s="21">
        <v>606165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606165</v>
      </c>
      <c r="X35" s="21">
        <v>3855882</v>
      </c>
      <c r="Y35" s="21">
        <v>-3249717</v>
      </c>
      <c r="Z35" s="6">
        <v>-84.28</v>
      </c>
      <c r="AA35" s="28">
        <v>6657000</v>
      </c>
    </row>
    <row r="36" spans="1:27" ht="12.75">
      <c r="A36" s="60" t="s">
        <v>64</v>
      </c>
      <c r="B36" s="10"/>
      <c r="C36" s="61">
        <f aca="true" t="shared" si="6" ref="C36:Y36">SUM(C32:C35)</f>
        <v>77197225</v>
      </c>
      <c r="D36" s="61">
        <f>SUM(D32:D35)</f>
        <v>0</v>
      </c>
      <c r="E36" s="62">
        <f t="shared" si="6"/>
        <v>120534558</v>
      </c>
      <c r="F36" s="63">
        <f t="shared" si="6"/>
        <v>120534558</v>
      </c>
      <c r="G36" s="63">
        <f t="shared" si="6"/>
        <v>165779</v>
      </c>
      <c r="H36" s="63">
        <f t="shared" si="6"/>
        <v>4546870</v>
      </c>
      <c r="I36" s="63">
        <f t="shared" si="6"/>
        <v>14488527</v>
      </c>
      <c r="J36" s="63">
        <f t="shared" si="6"/>
        <v>19201176</v>
      </c>
      <c r="K36" s="63">
        <f t="shared" si="6"/>
        <v>8596655</v>
      </c>
      <c r="L36" s="63">
        <f t="shared" si="6"/>
        <v>4729517</v>
      </c>
      <c r="M36" s="63">
        <f t="shared" si="6"/>
        <v>17581766</v>
      </c>
      <c r="N36" s="63">
        <f t="shared" si="6"/>
        <v>30907938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50109114</v>
      </c>
      <c r="X36" s="63">
        <f t="shared" si="6"/>
        <v>60799780</v>
      </c>
      <c r="Y36" s="63">
        <f t="shared" si="6"/>
        <v>-10690666</v>
      </c>
      <c r="Z36" s="64">
        <f>+IF(X36&lt;&gt;0,+(Y36/X36)*100,0)</f>
        <v>-17.583395860971866</v>
      </c>
      <c r="AA36" s="65">
        <f>SUM(AA32:AA35)</f>
        <v>120534558</v>
      </c>
    </row>
    <row r="37" spans="1:27" ht="12.75">
      <c r="A37" s="14" t="s">
        <v>97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145196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145196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24795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>
        <v>24795</v>
      </c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710715</v>
      </c>
      <c r="D15" s="16">
        <f>SUM(D16:D18)</f>
        <v>0</v>
      </c>
      <c r="E15" s="17">
        <f t="shared" si="2"/>
        <v>12527000</v>
      </c>
      <c r="F15" s="18">
        <f t="shared" si="2"/>
        <v>12527000</v>
      </c>
      <c r="G15" s="18">
        <f t="shared" si="2"/>
        <v>0</v>
      </c>
      <c r="H15" s="18">
        <f t="shared" si="2"/>
        <v>873145</v>
      </c>
      <c r="I15" s="18">
        <f t="shared" si="2"/>
        <v>0</v>
      </c>
      <c r="J15" s="18">
        <f t="shared" si="2"/>
        <v>873145</v>
      </c>
      <c r="K15" s="18">
        <f t="shared" si="2"/>
        <v>1116863</v>
      </c>
      <c r="L15" s="18">
        <f t="shared" si="2"/>
        <v>2280191</v>
      </c>
      <c r="M15" s="18">
        <f t="shared" si="2"/>
        <v>2043626</v>
      </c>
      <c r="N15" s="18">
        <f t="shared" si="2"/>
        <v>5440680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6313825</v>
      </c>
      <c r="X15" s="18">
        <f t="shared" si="2"/>
        <v>0</v>
      </c>
      <c r="Y15" s="18">
        <f t="shared" si="2"/>
        <v>6313825</v>
      </c>
      <c r="Z15" s="4">
        <f>+IF(X15&lt;&gt;0,+(Y15/X15)*100,0)</f>
        <v>0</v>
      </c>
      <c r="AA15" s="30">
        <f>SUM(AA16:AA18)</f>
        <v>12527000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710715</v>
      </c>
      <c r="D17" s="19"/>
      <c r="E17" s="20">
        <v>12527000</v>
      </c>
      <c r="F17" s="21">
        <v>12527000</v>
      </c>
      <c r="G17" s="21"/>
      <c r="H17" s="21">
        <v>873145</v>
      </c>
      <c r="I17" s="21"/>
      <c r="J17" s="21">
        <v>873145</v>
      </c>
      <c r="K17" s="21">
        <v>1116863</v>
      </c>
      <c r="L17" s="21">
        <v>2280191</v>
      </c>
      <c r="M17" s="21">
        <v>2043626</v>
      </c>
      <c r="N17" s="21">
        <v>5440680</v>
      </c>
      <c r="O17" s="21"/>
      <c r="P17" s="21"/>
      <c r="Q17" s="21"/>
      <c r="R17" s="21"/>
      <c r="S17" s="21"/>
      <c r="T17" s="21"/>
      <c r="U17" s="21"/>
      <c r="V17" s="21"/>
      <c r="W17" s="21">
        <v>6313825</v>
      </c>
      <c r="X17" s="21"/>
      <c r="Y17" s="21">
        <v>6313825</v>
      </c>
      <c r="Z17" s="6"/>
      <c r="AA17" s="28">
        <v>12527000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19114382</v>
      </c>
      <c r="D19" s="16">
        <f>SUM(D20:D23)</f>
        <v>0</v>
      </c>
      <c r="E19" s="17">
        <f t="shared" si="3"/>
        <v>18499000</v>
      </c>
      <c r="F19" s="18">
        <f t="shared" si="3"/>
        <v>18499000</v>
      </c>
      <c r="G19" s="18">
        <f t="shared" si="3"/>
        <v>0</v>
      </c>
      <c r="H19" s="18">
        <f t="shared" si="3"/>
        <v>858146</v>
      </c>
      <c r="I19" s="18">
        <f t="shared" si="3"/>
        <v>1478261</v>
      </c>
      <c r="J19" s="18">
        <f t="shared" si="3"/>
        <v>2336407</v>
      </c>
      <c r="K19" s="18">
        <f t="shared" si="3"/>
        <v>1726522</v>
      </c>
      <c r="L19" s="18">
        <f t="shared" si="3"/>
        <v>0</v>
      </c>
      <c r="M19" s="18">
        <f t="shared" si="3"/>
        <v>376735</v>
      </c>
      <c r="N19" s="18">
        <f t="shared" si="3"/>
        <v>2103257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4439664</v>
      </c>
      <c r="X19" s="18">
        <f t="shared" si="3"/>
        <v>9249504</v>
      </c>
      <c r="Y19" s="18">
        <f t="shared" si="3"/>
        <v>-4809840</v>
      </c>
      <c r="Z19" s="4">
        <f>+IF(X19&lt;&gt;0,+(Y19/X19)*100,0)</f>
        <v>-52.0010586513612</v>
      </c>
      <c r="AA19" s="30">
        <f>SUM(AA20:AA23)</f>
        <v>18499000</v>
      </c>
    </row>
    <row r="20" spans="1:27" ht="12.75">
      <c r="A20" s="5" t="s">
        <v>46</v>
      </c>
      <c r="B20" s="3"/>
      <c r="C20" s="19">
        <v>10035083</v>
      </c>
      <c r="D20" s="19"/>
      <c r="E20" s="20">
        <v>6053000</v>
      </c>
      <c r="F20" s="21">
        <v>6053000</v>
      </c>
      <c r="G20" s="21"/>
      <c r="H20" s="21">
        <v>858146</v>
      </c>
      <c r="I20" s="21"/>
      <c r="J20" s="21">
        <v>858146</v>
      </c>
      <c r="K20" s="21">
        <v>1726522</v>
      </c>
      <c r="L20" s="21"/>
      <c r="M20" s="21">
        <v>376735</v>
      </c>
      <c r="N20" s="21">
        <v>2103257</v>
      </c>
      <c r="O20" s="21"/>
      <c r="P20" s="21"/>
      <c r="Q20" s="21"/>
      <c r="R20" s="21"/>
      <c r="S20" s="21"/>
      <c r="T20" s="21"/>
      <c r="U20" s="21"/>
      <c r="V20" s="21"/>
      <c r="W20" s="21">
        <v>2961403</v>
      </c>
      <c r="X20" s="21">
        <v>3026502</v>
      </c>
      <c r="Y20" s="21">
        <v>-65099</v>
      </c>
      <c r="Z20" s="6">
        <v>-2.15</v>
      </c>
      <c r="AA20" s="28">
        <v>6053000</v>
      </c>
    </row>
    <row r="21" spans="1:27" ht="12.75">
      <c r="A21" s="5" t="s">
        <v>47</v>
      </c>
      <c r="B21" s="3"/>
      <c r="C21" s="19">
        <v>9079299</v>
      </c>
      <c r="D21" s="19"/>
      <c r="E21" s="20">
        <v>7500000</v>
      </c>
      <c r="F21" s="21">
        <v>7500000</v>
      </c>
      <c r="G21" s="21"/>
      <c r="H21" s="21"/>
      <c r="I21" s="21">
        <v>1478261</v>
      </c>
      <c r="J21" s="21">
        <v>1478261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1478261</v>
      </c>
      <c r="X21" s="21">
        <v>3750000</v>
      </c>
      <c r="Y21" s="21">
        <v>-2271739</v>
      </c>
      <c r="Z21" s="6">
        <v>-60.58</v>
      </c>
      <c r="AA21" s="28">
        <v>7500000</v>
      </c>
    </row>
    <row r="22" spans="1:27" ht="12.75">
      <c r="A22" s="5" t="s">
        <v>48</v>
      </c>
      <c r="B22" s="3"/>
      <c r="C22" s="22"/>
      <c r="D22" s="22"/>
      <c r="E22" s="23">
        <v>3027000</v>
      </c>
      <c r="F22" s="24">
        <v>3027000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1513500</v>
      </c>
      <c r="Y22" s="24">
        <v>-1513500</v>
      </c>
      <c r="Z22" s="7">
        <v>-100</v>
      </c>
      <c r="AA22" s="29">
        <v>3027000</v>
      </c>
    </row>
    <row r="23" spans="1:27" ht="12.75">
      <c r="A23" s="5" t="s">
        <v>49</v>
      </c>
      <c r="B23" s="3"/>
      <c r="C23" s="19"/>
      <c r="D23" s="19"/>
      <c r="E23" s="20">
        <v>1919000</v>
      </c>
      <c r="F23" s="21">
        <v>1919000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959502</v>
      </c>
      <c r="Y23" s="21">
        <v>-959502</v>
      </c>
      <c r="Z23" s="6">
        <v>-100</v>
      </c>
      <c r="AA23" s="28">
        <v>1919000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19995088</v>
      </c>
      <c r="D25" s="50">
        <f>+D5+D9+D15+D19+D24</f>
        <v>0</v>
      </c>
      <c r="E25" s="51">
        <f t="shared" si="4"/>
        <v>31026000</v>
      </c>
      <c r="F25" s="52">
        <f t="shared" si="4"/>
        <v>31026000</v>
      </c>
      <c r="G25" s="52">
        <f t="shared" si="4"/>
        <v>0</v>
      </c>
      <c r="H25" s="52">
        <f t="shared" si="4"/>
        <v>1731291</v>
      </c>
      <c r="I25" s="52">
        <f t="shared" si="4"/>
        <v>1478261</v>
      </c>
      <c r="J25" s="52">
        <f t="shared" si="4"/>
        <v>3209552</v>
      </c>
      <c r="K25" s="52">
        <f t="shared" si="4"/>
        <v>2843385</v>
      </c>
      <c r="L25" s="52">
        <f t="shared" si="4"/>
        <v>2280191</v>
      </c>
      <c r="M25" s="52">
        <f t="shared" si="4"/>
        <v>2420361</v>
      </c>
      <c r="N25" s="52">
        <f t="shared" si="4"/>
        <v>7543937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10753489</v>
      </c>
      <c r="X25" s="52">
        <f t="shared" si="4"/>
        <v>9249504</v>
      </c>
      <c r="Y25" s="52">
        <f t="shared" si="4"/>
        <v>1503985</v>
      </c>
      <c r="Z25" s="53">
        <f>+IF(X25&lt;&gt;0,+(Y25/X25)*100,0)</f>
        <v>16.26016919393732</v>
      </c>
      <c r="AA25" s="54">
        <f>+AA5+AA9+AA15+AA19+AA24</f>
        <v>31026000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12154852</v>
      </c>
      <c r="D28" s="19"/>
      <c r="E28" s="20">
        <v>28855000</v>
      </c>
      <c r="F28" s="21">
        <v>28855000</v>
      </c>
      <c r="G28" s="21"/>
      <c r="H28" s="21">
        <v>1731291</v>
      </c>
      <c r="I28" s="21">
        <v>1478261</v>
      </c>
      <c r="J28" s="21">
        <v>3209552</v>
      </c>
      <c r="K28" s="21">
        <v>2843385</v>
      </c>
      <c r="L28" s="21">
        <v>2280191</v>
      </c>
      <c r="M28" s="21">
        <v>2420361</v>
      </c>
      <c r="N28" s="21">
        <v>7543937</v>
      </c>
      <c r="O28" s="21"/>
      <c r="P28" s="21"/>
      <c r="Q28" s="21"/>
      <c r="R28" s="21"/>
      <c r="S28" s="21"/>
      <c r="T28" s="21"/>
      <c r="U28" s="21"/>
      <c r="V28" s="21"/>
      <c r="W28" s="21">
        <v>10753489</v>
      </c>
      <c r="X28" s="21">
        <v>14427498</v>
      </c>
      <c r="Y28" s="21">
        <v>-3674009</v>
      </c>
      <c r="Z28" s="6">
        <v>-25.47</v>
      </c>
      <c r="AA28" s="19">
        <v>28855000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12154852</v>
      </c>
      <c r="D32" s="25">
        <f>SUM(D28:D31)</f>
        <v>0</v>
      </c>
      <c r="E32" s="26">
        <f t="shared" si="5"/>
        <v>28855000</v>
      </c>
      <c r="F32" s="27">
        <f t="shared" si="5"/>
        <v>28855000</v>
      </c>
      <c r="G32" s="27">
        <f t="shared" si="5"/>
        <v>0</v>
      </c>
      <c r="H32" s="27">
        <f t="shared" si="5"/>
        <v>1731291</v>
      </c>
      <c r="I32" s="27">
        <f t="shared" si="5"/>
        <v>1478261</v>
      </c>
      <c r="J32" s="27">
        <f t="shared" si="5"/>
        <v>3209552</v>
      </c>
      <c r="K32" s="27">
        <f t="shared" si="5"/>
        <v>2843385</v>
      </c>
      <c r="L32" s="27">
        <f t="shared" si="5"/>
        <v>2280191</v>
      </c>
      <c r="M32" s="27">
        <f t="shared" si="5"/>
        <v>2420361</v>
      </c>
      <c r="N32" s="27">
        <f t="shared" si="5"/>
        <v>7543937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10753489</v>
      </c>
      <c r="X32" s="27">
        <f t="shared" si="5"/>
        <v>14427498</v>
      </c>
      <c r="Y32" s="27">
        <f t="shared" si="5"/>
        <v>-3674009</v>
      </c>
      <c r="Z32" s="13">
        <f>+IF(X32&lt;&gt;0,+(Y32/X32)*100,0)</f>
        <v>-25.46532323206699</v>
      </c>
      <c r="AA32" s="31">
        <f>SUM(AA28:AA31)</f>
        <v>28855000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>
        <v>6753963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1086272</v>
      </c>
      <c r="D35" s="19"/>
      <c r="E35" s="20">
        <v>2171000</v>
      </c>
      <c r="F35" s="21">
        <v>2171000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2171000</v>
      </c>
    </row>
    <row r="36" spans="1:27" ht="12.75">
      <c r="A36" s="60" t="s">
        <v>64</v>
      </c>
      <c r="B36" s="10"/>
      <c r="C36" s="61">
        <f aca="true" t="shared" si="6" ref="C36:Y36">SUM(C32:C35)</f>
        <v>19995087</v>
      </c>
      <c r="D36" s="61">
        <f>SUM(D32:D35)</f>
        <v>0</v>
      </c>
      <c r="E36" s="62">
        <f t="shared" si="6"/>
        <v>31026000</v>
      </c>
      <c r="F36" s="63">
        <f t="shared" si="6"/>
        <v>31026000</v>
      </c>
      <c r="G36" s="63">
        <f t="shared" si="6"/>
        <v>0</v>
      </c>
      <c r="H36" s="63">
        <f t="shared" si="6"/>
        <v>1731291</v>
      </c>
      <c r="I36" s="63">
        <f t="shared" si="6"/>
        <v>1478261</v>
      </c>
      <c r="J36" s="63">
        <f t="shared" si="6"/>
        <v>3209552</v>
      </c>
      <c r="K36" s="63">
        <f t="shared" si="6"/>
        <v>2843385</v>
      </c>
      <c r="L36" s="63">
        <f t="shared" si="6"/>
        <v>2280191</v>
      </c>
      <c r="M36" s="63">
        <f t="shared" si="6"/>
        <v>2420361</v>
      </c>
      <c r="N36" s="63">
        <f t="shared" si="6"/>
        <v>7543937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10753489</v>
      </c>
      <c r="X36" s="63">
        <f t="shared" si="6"/>
        <v>14427498</v>
      </c>
      <c r="Y36" s="63">
        <f t="shared" si="6"/>
        <v>-3674009</v>
      </c>
      <c r="Z36" s="64">
        <f>+IF(X36&lt;&gt;0,+(Y36/X36)*100,0)</f>
        <v>-25.46532323206699</v>
      </c>
      <c r="AA36" s="65">
        <f>SUM(AA32:AA35)</f>
        <v>31026000</v>
      </c>
    </row>
    <row r="37" spans="1:27" ht="12.75">
      <c r="A37" s="14" t="s">
        <v>97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256034</v>
      </c>
      <c r="D5" s="16">
        <f>SUM(D6:D8)</f>
        <v>0</v>
      </c>
      <c r="E5" s="17">
        <f t="shared" si="0"/>
        <v>1650000</v>
      </c>
      <c r="F5" s="18">
        <f t="shared" si="0"/>
        <v>1650000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986823</v>
      </c>
      <c r="N5" s="18">
        <f t="shared" si="0"/>
        <v>986823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986823</v>
      </c>
      <c r="X5" s="18">
        <f t="shared" si="0"/>
        <v>1650000</v>
      </c>
      <c r="Y5" s="18">
        <f t="shared" si="0"/>
        <v>-663177</v>
      </c>
      <c r="Z5" s="4">
        <f>+IF(X5&lt;&gt;0,+(Y5/X5)*100,0)</f>
        <v>-40.19254545454545</v>
      </c>
      <c r="AA5" s="16">
        <f>SUM(AA6:AA8)</f>
        <v>1650000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256034</v>
      </c>
      <c r="D7" s="22"/>
      <c r="E7" s="23">
        <v>1650000</v>
      </c>
      <c r="F7" s="24">
        <v>1650000</v>
      </c>
      <c r="G7" s="24"/>
      <c r="H7" s="24"/>
      <c r="I7" s="24"/>
      <c r="J7" s="24"/>
      <c r="K7" s="24"/>
      <c r="L7" s="24"/>
      <c r="M7" s="24">
        <v>986823</v>
      </c>
      <c r="N7" s="24">
        <v>986823</v>
      </c>
      <c r="O7" s="24"/>
      <c r="P7" s="24"/>
      <c r="Q7" s="24"/>
      <c r="R7" s="24"/>
      <c r="S7" s="24"/>
      <c r="T7" s="24"/>
      <c r="U7" s="24"/>
      <c r="V7" s="24"/>
      <c r="W7" s="24">
        <v>986823</v>
      </c>
      <c r="X7" s="24">
        <v>1650000</v>
      </c>
      <c r="Y7" s="24">
        <v>-663177</v>
      </c>
      <c r="Z7" s="7">
        <v>-40.19</v>
      </c>
      <c r="AA7" s="29">
        <v>1650000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256034</v>
      </c>
      <c r="D25" s="50">
        <f>+D5+D9+D15+D19+D24</f>
        <v>0</v>
      </c>
      <c r="E25" s="51">
        <f t="shared" si="4"/>
        <v>1650000</v>
      </c>
      <c r="F25" s="52">
        <f t="shared" si="4"/>
        <v>1650000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0</v>
      </c>
      <c r="M25" s="52">
        <f t="shared" si="4"/>
        <v>986823</v>
      </c>
      <c r="N25" s="52">
        <f t="shared" si="4"/>
        <v>986823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986823</v>
      </c>
      <c r="X25" s="52">
        <f t="shared" si="4"/>
        <v>1650000</v>
      </c>
      <c r="Y25" s="52">
        <f t="shared" si="4"/>
        <v>-663177</v>
      </c>
      <c r="Z25" s="53">
        <f>+IF(X25&lt;&gt;0,+(Y25/X25)*100,0)</f>
        <v>-40.19254545454545</v>
      </c>
      <c r="AA25" s="54">
        <f>+AA5+AA9+AA15+AA19+AA24</f>
        <v>1650000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>
        <v>986823</v>
      </c>
      <c r="N28" s="21">
        <v>986823</v>
      </c>
      <c r="O28" s="21"/>
      <c r="P28" s="21"/>
      <c r="Q28" s="21"/>
      <c r="R28" s="21"/>
      <c r="S28" s="21"/>
      <c r="T28" s="21"/>
      <c r="U28" s="21"/>
      <c r="V28" s="21"/>
      <c r="W28" s="21">
        <v>986823</v>
      </c>
      <c r="X28" s="21"/>
      <c r="Y28" s="21">
        <v>986823</v>
      </c>
      <c r="Z28" s="6"/>
      <c r="AA28" s="19"/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986823</v>
      </c>
      <c r="N32" s="27">
        <f t="shared" si="5"/>
        <v>986823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986823</v>
      </c>
      <c r="X32" s="27">
        <f t="shared" si="5"/>
        <v>0</v>
      </c>
      <c r="Y32" s="27">
        <f t="shared" si="5"/>
        <v>986823</v>
      </c>
      <c r="Z32" s="13">
        <f>+IF(X32&lt;&gt;0,+(Y32/X32)*100,0)</f>
        <v>0</v>
      </c>
      <c r="AA32" s="31">
        <f>SUM(AA28:AA31)</f>
        <v>0</v>
      </c>
    </row>
    <row r="33" spans="1:27" ht="12.75">
      <c r="A33" s="59" t="s">
        <v>59</v>
      </c>
      <c r="B33" s="3" t="s">
        <v>60</v>
      </c>
      <c r="C33" s="19">
        <v>256034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1650000</v>
      </c>
      <c r="F35" s="21">
        <v>1650000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1650000</v>
      </c>
    </row>
    <row r="36" spans="1:27" ht="12.75">
      <c r="A36" s="60" t="s">
        <v>64</v>
      </c>
      <c r="B36" s="10"/>
      <c r="C36" s="61">
        <f aca="true" t="shared" si="6" ref="C36:Y36">SUM(C32:C35)</f>
        <v>256034</v>
      </c>
      <c r="D36" s="61">
        <f>SUM(D32:D35)</f>
        <v>0</v>
      </c>
      <c r="E36" s="62">
        <f t="shared" si="6"/>
        <v>1650000</v>
      </c>
      <c r="F36" s="63">
        <f t="shared" si="6"/>
        <v>1650000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0</v>
      </c>
      <c r="M36" s="63">
        <f t="shared" si="6"/>
        <v>986823</v>
      </c>
      <c r="N36" s="63">
        <f t="shared" si="6"/>
        <v>986823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986823</v>
      </c>
      <c r="X36" s="63">
        <f t="shared" si="6"/>
        <v>0</v>
      </c>
      <c r="Y36" s="63">
        <f t="shared" si="6"/>
        <v>986823</v>
      </c>
      <c r="Z36" s="64">
        <f>+IF(X36&lt;&gt;0,+(Y36/X36)*100,0)</f>
        <v>0</v>
      </c>
      <c r="AA36" s="65">
        <f>SUM(AA32:AA35)</f>
        <v>1650000</v>
      </c>
    </row>
    <row r="37" spans="1:27" ht="12.75">
      <c r="A37" s="14" t="s">
        <v>97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500000</v>
      </c>
      <c r="F5" s="18">
        <f t="shared" si="0"/>
        <v>500000</v>
      </c>
      <c r="G5" s="18">
        <f t="shared" si="0"/>
        <v>0</v>
      </c>
      <c r="H5" s="18">
        <f t="shared" si="0"/>
        <v>51027</v>
      </c>
      <c r="I5" s="18">
        <f t="shared" si="0"/>
        <v>131976</v>
      </c>
      <c r="J5" s="18">
        <f t="shared" si="0"/>
        <v>183003</v>
      </c>
      <c r="K5" s="18">
        <f t="shared" si="0"/>
        <v>18739</v>
      </c>
      <c r="L5" s="18">
        <f t="shared" si="0"/>
        <v>11124</v>
      </c>
      <c r="M5" s="18">
        <f t="shared" si="0"/>
        <v>4000</v>
      </c>
      <c r="N5" s="18">
        <f t="shared" si="0"/>
        <v>33863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216866</v>
      </c>
      <c r="X5" s="18">
        <f t="shared" si="0"/>
        <v>500000</v>
      </c>
      <c r="Y5" s="18">
        <f t="shared" si="0"/>
        <v>-283134</v>
      </c>
      <c r="Z5" s="4">
        <f>+IF(X5&lt;&gt;0,+(Y5/X5)*100,0)</f>
        <v>-56.6268</v>
      </c>
      <c r="AA5" s="16">
        <f>SUM(AA6:AA8)</f>
        <v>500000</v>
      </c>
    </row>
    <row r="6" spans="1:27" ht="12.75">
      <c r="A6" s="5" t="s">
        <v>32</v>
      </c>
      <c r="B6" s="3"/>
      <c r="C6" s="19"/>
      <c r="D6" s="19"/>
      <c r="E6" s="20">
        <v>500000</v>
      </c>
      <c r="F6" s="21">
        <v>500000</v>
      </c>
      <c r="G6" s="21"/>
      <c r="H6" s="21"/>
      <c r="I6" s="21">
        <v>30906</v>
      </c>
      <c r="J6" s="21">
        <v>30906</v>
      </c>
      <c r="K6" s="21">
        <v>17655</v>
      </c>
      <c r="L6" s="21">
        <v>9650</v>
      </c>
      <c r="M6" s="21"/>
      <c r="N6" s="21">
        <v>27305</v>
      </c>
      <c r="O6" s="21"/>
      <c r="P6" s="21"/>
      <c r="Q6" s="21"/>
      <c r="R6" s="21"/>
      <c r="S6" s="21"/>
      <c r="T6" s="21"/>
      <c r="U6" s="21"/>
      <c r="V6" s="21"/>
      <c r="W6" s="21">
        <v>58211</v>
      </c>
      <c r="X6" s="21">
        <v>500000</v>
      </c>
      <c r="Y6" s="21">
        <v>-441789</v>
      </c>
      <c r="Z6" s="6">
        <v>-88.36</v>
      </c>
      <c r="AA6" s="28">
        <v>500000</v>
      </c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>
        <v>51027</v>
      </c>
      <c r="I7" s="24">
        <v>35094</v>
      </c>
      <c r="J7" s="24">
        <v>86121</v>
      </c>
      <c r="K7" s="24">
        <v>258</v>
      </c>
      <c r="L7" s="24">
        <v>1474</v>
      </c>
      <c r="M7" s="24">
        <v>4000</v>
      </c>
      <c r="N7" s="24">
        <v>5732</v>
      </c>
      <c r="O7" s="24"/>
      <c r="P7" s="24"/>
      <c r="Q7" s="24"/>
      <c r="R7" s="24"/>
      <c r="S7" s="24"/>
      <c r="T7" s="24"/>
      <c r="U7" s="24"/>
      <c r="V7" s="24"/>
      <c r="W7" s="24">
        <v>91853</v>
      </c>
      <c r="X7" s="24"/>
      <c r="Y7" s="24">
        <v>91853</v>
      </c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>
        <v>65976</v>
      </c>
      <c r="J8" s="21">
        <v>65976</v>
      </c>
      <c r="K8" s="21">
        <v>826</v>
      </c>
      <c r="L8" s="21"/>
      <c r="M8" s="21"/>
      <c r="N8" s="21">
        <v>826</v>
      </c>
      <c r="O8" s="21"/>
      <c r="P8" s="21"/>
      <c r="Q8" s="21"/>
      <c r="R8" s="21"/>
      <c r="S8" s="21"/>
      <c r="T8" s="21"/>
      <c r="U8" s="21"/>
      <c r="V8" s="21"/>
      <c r="W8" s="21">
        <v>66802</v>
      </c>
      <c r="X8" s="21"/>
      <c r="Y8" s="21">
        <v>66802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46988</v>
      </c>
      <c r="H9" s="18">
        <f t="shared" si="1"/>
        <v>54036</v>
      </c>
      <c r="I9" s="18">
        <f t="shared" si="1"/>
        <v>118652</v>
      </c>
      <c r="J9" s="18">
        <f t="shared" si="1"/>
        <v>219676</v>
      </c>
      <c r="K9" s="18">
        <f t="shared" si="1"/>
        <v>1144572</v>
      </c>
      <c r="L9" s="18">
        <f t="shared" si="1"/>
        <v>0</v>
      </c>
      <c r="M9" s="18">
        <f t="shared" si="1"/>
        <v>0</v>
      </c>
      <c r="N9" s="18">
        <f t="shared" si="1"/>
        <v>1144572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1364248</v>
      </c>
      <c r="X9" s="18">
        <f t="shared" si="1"/>
        <v>0</v>
      </c>
      <c r="Y9" s="18">
        <f t="shared" si="1"/>
        <v>1364248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>
        <v>46988</v>
      </c>
      <c r="H10" s="21">
        <v>54036</v>
      </c>
      <c r="I10" s="21">
        <v>118652</v>
      </c>
      <c r="J10" s="21">
        <v>219676</v>
      </c>
      <c r="K10" s="21">
        <v>1144572</v>
      </c>
      <c r="L10" s="21"/>
      <c r="M10" s="21"/>
      <c r="N10" s="21">
        <v>1144572</v>
      </c>
      <c r="O10" s="21"/>
      <c r="P10" s="21"/>
      <c r="Q10" s="21"/>
      <c r="R10" s="21"/>
      <c r="S10" s="21"/>
      <c r="T10" s="21"/>
      <c r="U10" s="21"/>
      <c r="V10" s="21"/>
      <c r="W10" s="21">
        <v>1364248</v>
      </c>
      <c r="X10" s="21"/>
      <c r="Y10" s="21">
        <v>1364248</v>
      </c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13398</v>
      </c>
      <c r="H15" s="18">
        <f t="shared" si="2"/>
        <v>2010</v>
      </c>
      <c r="I15" s="18">
        <f t="shared" si="2"/>
        <v>0</v>
      </c>
      <c r="J15" s="18">
        <f t="shared" si="2"/>
        <v>15408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15408</v>
      </c>
      <c r="X15" s="18">
        <f t="shared" si="2"/>
        <v>0</v>
      </c>
      <c r="Y15" s="18">
        <f t="shared" si="2"/>
        <v>15408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>
        <v>13398</v>
      </c>
      <c r="H17" s="21">
        <v>2010</v>
      </c>
      <c r="I17" s="21"/>
      <c r="J17" s="21">
        <v>15408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15408</v>
      </c>
      <c r="X17" s="21"/>
      <c r="Y17" s="21">
        <v>15408</v>
      </c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25934200</v>
      </c>
      <c r="F19" s="18">
        <f t="shared" si="3"/>
        <v>25934200</v>
      </c>
      <c r="G19" s="18">
        <f t="shared" si="3"/>
        <v>44290</v>
      </c>
      <c r="H19" s="18">
        <f t="shared" si="3"/>
        <v>3512955</v>
      </c>
      <c r="I19" s="18">
        <f t="shared" si="3"/>
        <v>2859464</v>
      </c>
      <c r="J19" s="18">
        <f t="shared" si="3"/>
        <v>6416709</v>
      </c>
      <c r="K19" s="18">
        <f t="shared" si="3"/>
        <v>1724862</v>
      </c>
      <c r="L19" s="18">
        <f t="shared" si="3"/>
        <v>679128</v>
      </c>
      <c r="M19" s="18">
        <f t="shared" si="3"/>
        <v>1046619</v>
      </c>
      <c r="N19" s="18">
        <f t="shared" si="3"/>
        <v>3450609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9867318</v>
      </c>
      <c r="X19" s="18">
        <f t="shared" si="3"/>
        <v>24514000</v>
      </c>
      <c r="Y19" s="18">
        <f t="shared" si="3"/>
        <v>-14646682</v>
      </c>
      <c r="Z19" s="4">
        <f>+IF(X19&lt;&gt;0,+(Y19/X19)*100,0)</f>
        <v>-59.748233662397</v>
      </c>
      <c r="AA19" s="30">
        <f>SUM(AA20:AA23)</f>
        <v>25934200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>
        <v>1545652</v>
      </c>
      <c r="I20" s="21">
        <v>896617</v>
      </c>
      <c r="J20" s="21">
        <v>2442269</v>
      </c>
      <c r="K20" s="21">
        <v>1037567</v>
      </c>
      <c r="L20" s="21">
        <v>210663</v>
      </c>
      <c r="M20" s="21">
        <v>27408</v>
      </c>
      <c r="N20" s="21">
        <v>1275638</v>
      </c>
      <c r="O20" s="21"/>
      <c r="P20" s="21"/>
      <c r="Q20" s="21"/>
      <c r="R20" s="21"/>
      <c r="S20" s="21"/>
      <c r="T20" s="21"/>
      <c r="U20" s="21"/>
      <c r="V20" s="21"/>
      <c r="W20" s="21">
        <v>3717907</v>
      </c>
      <c r="X20" s="21"/>
      <c r="Y20" s="21">
        <v>3717907</v>
      </c>
      <c r="Z20" s="6"/>
      <c r="AA20" s="28"/>
    </row>
    <row r="21" spans="1:27" ht="12.75">
      <c r="A21" s="5" t="s">
        <v>47</v>
      </c>
      <c r="B21" s="3"/>
      <c r="C21" s="19"/>
      <c r="D21" s="19"/>
      <c r="E21" s="20">
        <v>20934200</v>
      </c>
      <c r="F21" s="21">
        <v>20934200</v>
      </c>
      <c r="G21" s="21">
        <v>44290</v>
      </c>
      <c r="H21" s="21">
        <v>593726</v>
      </c>
      <c r="I21" s="21">
        <v>1571128</v>
      </c>
      <c r="J21" s="21">
        <v>2209144</v>
      </c>
      <c r="K21" s="21">
        <v>-158004</v>
      </c>
      <c r="L21" s="21">
        <v>36871</v>
      </c>
      <c r="M21" s="21">
        <v>739438</v>
      </c>
      <c r="N21" s="21">
        <v>618305</v>
      </c>
      <c r="O21" s="21"/>
      <c r="P21" s="21"/>
      <c r="Q21" s="21"/>
      <c r="R21" s="21"/>
      <c r="S21" s="21"/>
      <c r="T21" s="21"/>
      <c r="U21" s="21"/>
      <c r="V21" s="21"/>
      <c r="W21" s="21">
        <v>2827449</v>
      </c>
      <c r="X21" s="21">
        <v>19514000</v>
      </c>
      <c r="Y21" s="21">
        <v>-16686551</v>
      </c>
      <c r="Z21" s="6">
        <v>-85.51</v>
      </c>
      <c r="AA21" s="28">
        <v>20934200</v>
      </c>
    </row>
    <row r="22" spans="1:27" ht="12.75">
      <c r="A22" s="5" t="s">
        <v>48</v>
      </c>
      <c r="B22" s="3"/>
      <c r="C22" s="22"/>
      <c r="D22" s="22"/>
      <c r="E22" s="23">
        <v>5000000</v>
      </c>
      <c r="F22" s="24">
        <v>5000000</v>
      </c>
      <c r="G22" s="24"/>
      <c r="H22" s="24">
        <v>1285860</v>
      </c>
      <c r="I22" s="24">
        <v>229393</v>
      </c>
      <c r="J22" s="24">
        <v>1515253</v>
      </c>
      <c r="K22" s="24">
        <v>845299</v>
      </c>
      <c r="L22" s="24">
        <v>352487</v>
      </c>
      <c r="M22" s="24">
        <v>279773</v>
      </c>
      <c r="N22" s="24">
        <v>1477559</v>
      </c>
      <c r="O22" s="24"/>
      <c r="P22" s="24"/>
      <c r="Q22" s="24"/>
      <c r="R22" s="24"/>
      <c r="S22" s="24"/>
      <c r="T22" s="24"/>
      <c r="U22" s="24"/>
      <c r="V22" s="24"/>
      <c r="W22" s="24">
        <v>2992812</v>
      </c>
      <c r="X22" s="24">
        <v>5000000</v>
      </c>
      <c r="Y22" s="24">
        <v>-2007188</v>
      </c>
      <c r="Z22" s="7">
        <v>-40.14</v>
      </c>
      <c r="AA22" s="29">
        <v>5000000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>
        <v>87717</v>
      </c>
      <c r="I23" s="21">
        <v>162326</v>
      </c>
      <c r="J23" s="21">
        <v>250043</v>
      </c>
      <c r="K23" s="21"/>
      <c r="L23" s="21">
        <v>79107</v>
      </c>
      <c r="M23" s="21"/>
      <c r="N23" s="21">
        <v>79107</v>
      </c>
      <c r="O23" s="21"/>
      <c r="P23" s="21"/>
      <c r="Q23" s="21"/>
      <c r="R23" s="21"/>
      <c r="S23" s="21"/>
      <c r="T23" s="21"/>
      <c r="U23" s="21"/>
      <c r="V23" s="21"/>
      <c r="W23" s="21">
        <v>329150</v>
      </c>
      <c r="X23" s="21"/>
      <c r="Y23" s="21">
        <v>329150</v>
      </c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26434200</v>
      </c>
      <c r="F25" s="52">
        <f t="shared" si="4"/>
        <v>26434200</v>
      </c>
      <c r="G25" s="52">
        <f t="shared" si="4"/>
        <v>104676</v>
      </c>
      <c r="H25" s="52">
        <f t="shared" si="4"/>
        <v>3620028</v>
      </c>
      <c r="I25" s="52">
        <f t="shared" si="4"/>
        <v>3110092</v>
      </c>
      <c r="J25" s="52">
        <f t="shared" si="4"/>
        <v>6834796</v>
      </c>
      <c r="K25" s="52">
        <f t="shared" si="4"/>
        <v>2888173</v>
      </c>
      <c r="L25" s="52">
        <f t="shared" si="4"/>
        <v>690252</v>
      </c>
      <c r="M25" s="52">
        <f t="shared" si="4"/>
        <v>1050619</v>
      </c>
      <c r="N25" s="52">
        <f t="shared" si="4"/>
        <v>4629044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11463840</v>
      </c>
      <c r="X25" s="52">
        <f t="shared" si="4"/>
        <v>25014000</v>
      </c>
      <c r="Y25" s="52">
        <f t="shared" si="4"/>
        <v>-13550160</v>
      </c>
      <c r="Z25" s="53">
        <f>+IF(X25&lt;&gt;0,+(Y25/X25)*100,0)</f>
        <v>-54.170304629407525</v>
      </c>
      <c r="AA25" s="54">
        <f>+AA5+AA9+AA15+AA19+AA24</f>
        <v>26434200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/>
      <c r="D28" s="19"/>
      <c r="E28" s="20">
        <v>25934200</v>
      </c>
      <c r="F28" s="21">
        <v>25934200</v>
      </c>
      <c r="G28" s="21">
        <v>46988</v>
      </c>
      <c r="H28" s="21">
        <v>3566991</v>
      </c>
      <c r="I28" s="21">
        <v>2853139</v>
      </c>
      <c r="J28" s="21">
        <v>6467118</v>
      </c>
      <c r="K28" s="21">
        <v>2800588</v>
      </c>
      <c r="L28" s="21">
        <v>635206</v>
      </c>
      <c r="M28" s="21">
        <v>760925</v>
      </c>
      <c r="N28" s="21">
        <v>4196719</v>
      </c>
      <c r="O28" s="21"/>
      <c r="P28" s="21"/>
      <c r="Q28" s="21"/>
      <c r="R28" s="21"/>
      <c r="S28" s="21"/>
      <c r="T28" s="21"/>
      <c r="U28" s="21"/>
      <c r="V28" s="21"/>
      <c r="W28" s="21">
        <v>10663837</v>
      </c>
      <c r="X28" s="21">
        <v>24514000</v>
      </c>
      <c r="Y28" s="21">
        <v>-13850163</v>
      </c>
      <c r="Z28" s="6">
        <v>-56.5</v>
      </c>
      <c r="AA28" s="19">
        <v>25934200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25934200</v>
      </c>
      <c r="F32" s="27">
        <f t="shared" si="5"/>
        <v>25934200</v>
      </c>
      <c r="G32" s="27">
        <f t="shared" si="5"/>
        <v>46988</v>
      </c>
      <c r="H32" s="27">
        <f t="shared" si="5"/>
        <v>3566991</v>
      </c>
      <c r="I32" s="27">
        <f t="shared" si="5"/>
        <v>2853139</v>
      </c>
      <c r="J32" s="27">
        <f t="shared" si="5"/>
        <v>6467118</v>
      </c>
      <c r="K32" s="27">
        <f t="shared" si="5"/>
        <v>2800588</v>
      </c>
      <c r="L32" s="27">
        <f t="shared" si="5"/>
        <v>635206</v>
      </c>
      <c r="M32" s="27">
        <f t="shared" si="5"/>
        <v>760925</v>
      </c>
      <c r="N32" s="27">
        <f t="shared" si="5"/>
        <v>4196719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10663837</v>
      </c>
      <c r="X32" s="27">
        <f t="shared" si="5"/>
        <v>24514000</v>
      </c>
      <c r="Y32" s="27">
        <f t="shared" si="5"/>
        <v>-13850163</v>
      </c>
      <c r="Z32" s="13">
        <f>+IF(X32&lt;&gt;0,+(Y32/X32)*100,0)</f>
        <v>-56.498992412498986</v>
      </c>
      <c r="AA32" s="31">
        <f>SUM(AA28:AA31)</f>
        <v>25934200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500000</v>
      </c>
      <c r="F35" s="21">
        <v>500000</v>
      </c>
      <c r="G35" s="21">
        <v>57688</v>
      </c>
      <c r="H35" s="21">
        <v>53037</v>
      </c>
      <c r="I35" s="21">
        <v>256953</v>
      </c>
      <c r="J35" s="21">
        <v>367678</v>
      </c>
      <c r="K35" s="21">
        <v>87585</v>
      </c>
      <c r="L35" s="21">
        <v>55046</v>
      </c>
      <c r="M35" s="21">
        <v>289694</v>
      </c>
      <c r="N35" s="21">
        <v>432325</v>
      </c>
      <c r="O35" s="21"/>
      <c r="P35" s="21"/>
      <c r="Q35" s="21"/>
      <c r="R35" s="21"/>
      <c r="S35" s="21"/>
      <c r="T35" s="21"/>
      <c r="U35" s="21"/>
      <c r="V35" s="21"/>
      <c r="W35" s="21">
        <v>800003</v>
      </c>
      <c r="X35" s="21">
        <v>500000</v>
      </c>
      <c r="Y35" s="21">
        <v>300003</v>
      </c>
      <c r="Z35" s="6">
        <v>60</v>
      </c>
      <c r="AA35" s="28">
        <v>500000</v>
      </c>
    </row>
    <row r="36" spans="1:27" ht="12.7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26434200</v>
      </c>
      <c r="F36" s="63">
        <f t="shared" si="6"/>
        <v>26434200</v>
      </c>
      <c r="G36" s="63">
        <f t="shared" si="6"/>
        <v>104676</v>
      </c>
      <c r="H36" s="63">
        <f t="shared" si="6"/>
        <v>3620028</v>
      </c>
      <c r="I36" s="63">
        <f t="shared" si="6"/>
        <v>3110092</v>
      </c>
      <c r="J36" s="63">
        <f t="shared" si="6"/>
        <v>6834796</v>
      </c>
      <c r="K36" s="63">
        <f t="shared" si="6"/>
        <v>2888173</v>
      </c>
      <c r="L36" s="63">
        <f t="shared" si="6"/>
        <v>690252</v>
      </c>
      <c r="M36" s="63">
        <f t="shared" si="6"/>
        <v>1050619</v>
      </c>
      <c r="N36" s="63">
        <f t="shared" si="6"/>
        <v>4629044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11463840</v>
      </c>
      <c r="X36" s="63">
        <f t="shared" si="6"/>
        <v>25014000</v>
      </c>
      <c r="Y36" s="63">
        <f t="shared" si="6"/>
        <v>-13550160</v>
      </c>
      <c r="Z36" s="64">
        <f>+IF(X36&lt;&gt;0,+(Y36/X36)*100,0)</f>
        <v>-54.170304629407525</v>
      </c>
      <c r="AA36" s="65">
        <f>SUM(AA32:AA35)</f>
        <v>26434200</v>
      </c>
    </row>
    <row r="37" spans="1:27" ht="12.75">
      <c r="A37" s="14" t="s">
        <v>97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-7786231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-7786231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4781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>
        <v>4781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13455799</v>
      </c>
      <c r="D15" s="16">
        <f>SUM(D16:D18)</f>
        <v>0</v>
      </c>
      <c r="E15" s="17">
        <f t="shared" si="2"/>
        <v>3577000</v>
      </c>
      <c r="F15" s="18">
        <f t="shared" si="2"/>
        <v>3577000</v>
      </c>
      <c r="G15" s="18">
        <f t="shared" si="2"/>
        <v>90271</v>
      </c>
      <c r="H15" s="18">
        <f t="shared" si="2"/>
        <v>71444</v>
      </c>
      <c r="I15" s="18">
        <f t="shared" si="2"/>
        <v>0</v>
      </c>
      <c r="J15" s="18">
        <f t="shared" si="2"/>
        <v>161715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161715</v>
      </c>
      <c r="X15" s="18">
        <f t="shared" si="2"/>
        <v>1788318</v>
      </c>
      <c r="Y15" s="18">
        <f t="shared" si="2"/>
        <v>-1626603</v>
      </c>
      <c r="Z15" s="4">
        <f>+IF(X15&lt;&gt;0,+(Y15/X15)*100,0)</f>
        <v>-90.95714520571845</v>
      </c>
      <c r="AA15" s="30">
        <f>SUM(AA16:AA18)</f>
        <v>3577000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13455799</v>
      </c>
      <c r="D17" s="19"/>
      <c r="E17" s="20">
        <v>3577000</v>
      </c>
      <c r="F17" s="21">
        <v>3577000</v>
      </c>
      <c r="G17" s="21">
        <v>90271</v>
      </c>
      <c r="H17" s="21">
        <v>71444</v>
      </c>
      <c r="I17" s="21"/>
      <c r="J17" s="21">
        <v>161715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161715</v>
      </c>
      <c r="X17" s="21">
        <v>1788318</v>
      </c>
      <c r="Y17" s="21">
        <v>-1626603</v>
      </c>
      <c r="Z17" s="6">
        <v>-90.96</v>
      </c>
      <c r="AA17" s="28">
        <v>3577000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8364080</v>
      </c>
      <c r="D19" s="16">
        <f>SUM(D20:D23)</f>
        <v>0</v>
      </c>
      <c r="E19" s="17">
        <f t="shared" si="3"/>
        <v>10990000</v>
      </c>
      <c r="F19" s="18">
        <f t="shared" si="3"/>
        <v>10990000</v>
      </c>
      <c r="G19" s="18">
        <f t="shared" si="3"/>
        <v>1872017</v>
      </c>
      <c r="H19" s="18">
        <f t="shared" si="3"/>
        <v>3368375</v>
      </c>
      <c r="I19" s="18">
        <f t="shared" si="3"/>
        <v>1632292</v>
      </c>
      <c r="J19" s="18">
        <f t="shared" si="3"/>
        <v>6872684</v>
      </c>
      <c r="K19" s="18">
        <f t="shared" si="3"/>
        <v>634654</v>
      </c>
      <c r="L19" s="18">
        <f t="shared" si="3"/>
        <v>0</v>
      </c>
      <c r="M19" s="18">
        <f t="shared" si="3"/>
        <v>0</v>
      </c>
      <c r="N19" s="18">
        <f t="shared" si="3"/>
        <v>634654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7507338</v>
      </c>
      <c r="X19" s="18">
        <f t="shared" si="3"/>
        <v>5495178</v>
      </c>
      <c r="Y19" s="18">
        <f t="shared" si="3"/>
        <v>2012160</v>
      </c>
      <c r="Z19" s="4">
        <f>+IF(X19&lt;&gt;0,+(Y19/X19)*100,0)</f>
        <v>36.616830246445154</v>
      </c>
      <c r="AA19" s="30">
        <f>SUM(AA20:AA23)</f>
        <v>10990000</v>
      </c>
    </row>
    <row r="20" spans="1:27" ht="12.75">
      <c r="A20" s="5" t="s">
        <v>46</v>
      </c>
      <c r="B20" s="3"/>
      <c r="C20" s="19">
        <v>217968</v>
      </c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>
        <v>8146112</v>
      </c>
      <c r="D21" s="19"/>
      <c r="E21" s="20">
        <v>4000000</v>
      </c>
      <c r="F21" s="21">
        <v>4000000</v>
      </c>
      <c r="G21" s="21">
        <v>1108105</v>
      </c>
      <c r="H21" s="21">
        <v>920897</v>
      </c>
      <c r="I21" s="21">
        <v>741677</v>
      </c>
      <c r="J21" s="21">
        <v>2770679</v>
      </c>
      <c r="K21" s="21">
        <v>130117</v>
      </c>
      <c r="L21" s="21"/>
      <c r="M21" s="21"/>
      <c r="N21" s="21">
        <v>130117</v>
      </c>
      <c r="O21" s="21"/>
      <c r="P21" s="21"/>
      <c r="Q21" s="21"/>
      <c r="R21" s="21"/>
      <c r="S21" s="21"/>
      <c r="T21" s="21"/>
      <c r="U21" s="21"/>
      <c r="V21" s="21"/>
      <c r="W21" s="21">
        <v>2900796</v>
      </c>
      <c r="X21" s="21">
        <v>1999998</v>
      </c>
      <c r="Y21" s="21">
        <v>900798</v>
      </c>
      <c r="Z21" s="6">
        <v>45.04</v>
      </c>
      <c r="AA21" s="28">
        <v>4000000</v>
      </c>
    </row>
    <row r="22" spans="1:27" ht="12.75">
      <c r="A22" s="5" t="s">
        <v>48</v>
      </c>
      <c r="B22" s="3"/>
      <c r="C22" s="22"/>
      <c r="D22" s="22"/>
      <c r="E22" s="23">
        <v>6990000</v>
      </c>
      <c r="F22" s="24">
        <v>6990000</v>
      </c>
      <c r="G22" s="24">
        <v>763912</v>
      </c>
      <c r="H22" s="24">
        <v>2447478</v>
      </c>
      <c r="I22" s="24">
        <v>890615</v>
      </c>
      <c r="J22" s="24">
        <v>4102005</v>
      </c>
      <c r="K22" s="24">
        <v>504537</v>
      </c>
      <c r="L22" s="24"/>
      <c r="M22" s="24"/>
      <c r="N22" s="24">
        <v>504537</v>
      </c>
      <c r="O22" s="24"/>
      <c r="P22" s="24"/>
      <c r="Q22" s="24"/>
      <c r="R22" s="24"/>
      <c r="S22" s="24"/>
      <c r="T22" s="24"/>
      <c r="U22" s="24"/>
      <c r="V22" s="24"/>
      <c r="W22" s="24">
        <v>4606542</v>
      </c>
      <c r="X22" s="24">
        <v>3495180</v>
      </c>
      <c r="Y22" s="24">
        <v>1111362</v>
      </c>
      <c r="Z22" s="7">
        <v>31.8</v>
      </c>
      <c r="AA22" s="29">
        <v>6990000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14038429</v>
      </c>
      <c r="D25" s="50">
        <f>+D5+D9+D15+D19+D24</f>
        <v>0</v>
      </c>
      <c r="E25" s="51">
        <f t="shared" si="4"/>
        <v>14567000</v>
      </c>
      <c r="F25" s="52">
        <f t="shared" si="4"/>
        <v>14567000</v>
      </c>
      <c r="G25" s="52">
        <f t="shared" si="4"/>
        <v>1962288</v>
      </c>
      <c r="H25" s="52">
        <f t="shared" si="4"/>
        <v>3439819</v>
      </c>
      <c r="I25" s="52">
        <f t="shared" si="4"/>
        <v>1632292</v>
      </c>
      <c r="J25" s="52">
        <f t="shared" si="4"/>
        <v>7034399</v>
      </c>
      <c r="K25" s="52">
        <f t="shared" si="4"/>
        <v>634654</v>
      </c>
      <c r="L25" s="52">
        <f t="shared" si="4"/>
        <v>0</v>
      </c>
      <c r="M25" s="52">
        <f t="shared" si="4"/>
        <v>0</v>
      </c>
      <c r="N25" s="52">
        <f t="shared" si="4"/>
        <v>634654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7669053</v>
      </c>
      <c r="X25" s="52">
        <f t="shared" si="4"/>
        <v>7283496</v>
      </c>
      <c r="Y25" s="52">
        <f t="shared" si="4"/>
        <v>385557</v>
      </c>
      <c r="Z25" s="53">
        <f>+IF(X25&lt;&gt;0,+(Y25/X25)*100,0)</f>
        <v>5.293570560071702</v>
      </c>
      <c r="AA25" s="54">
        <f>+AA5+AA9+AA15+AA19+AA24</f>
        <v>14567000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14038429</v>
      </c>
      <c r="D28" s="19"/>
      <c r="E28" s="20">
        <v>14567000</v>
      </c>
      <c r="F28" s="21">
        <v>14567000</v>
      </c>
      <c r="G28" s="21">
        <v>763912</v>
      </c>
      <c r="H28" s="21">
        <v>2447478</v>
      </c>
      <c r="I28" s="21">
        <v>890615</v>
      </c>
      <c r="J28" s="21">
        <v>4102005</v>
      </c>
      <c r="K28" s="21">
        <v>504537</v>
      </c>
      <c r="L28" s="21"/>
      <c r="M28" s="21"/>
      <c r="N28" s="21">
        <v>504537</v>
      </c>
      <c r="O28" s="21"/>
      <c r="P28" s="21"/>
      <c r="Q28" s="21"/>
      <c r="R28" s="21"/>
      <c r="S28" s="21"/>
      <c r="T28" s="21"/>
      <c r="U28" s="21"/>
      <c r="V28" s="21"/>
      <c r="W28" s="21">
        <v>4606542</v>
      </c>
      <c r="X28" s="21">
        <v>7283502</v>
      </c>
      <c r="Y28" s="21">
        <v>-2676960</v>
      </c>
      <c r="Z28" s="6">
        <v>-36.75</v>
      </c>
      <c r="AA28" s="19">
        <v>14567000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>
        <v>1108105</v>
      </c>
      <c r="H29" s="21">
        <v>920897</v>
      </c>
      <c r="I29" s="21">
        <v>741677</v>
      </c>
      <c r="J29" s="21">
        <v>2770679</v>
      </c>
      <c r="K29" s="21">
        <v>130117</v>
      </c>
      <c r="L29" s="21"/>
      <c r="M29" s="21"/>
      <c r="N29" s="21">
        <v>130117</v>
      </c>
      <c r="O29" s="21"/>
      <c r="P29" s="21"/>
      <c r="Q29" s="21"/>
      <c r="R29" s="21"/>
      <c r="S29" s="21"/>
      <c r="T29" s="21"/>
      <c r="U29" s="21"/>
      <c r="V29" s="21"/>
      <c r="W29" s="21">
        <v>2900796</v>
      </c>
      <c r="X29" s="21"/>
      <c r="Y29" s="21">
        <v>2900796</v>
      </c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14038429</v>
      </c>
      <c r="D32" s="25">
        <f>SUM(D28:D31)</f>
        <v>0</v>
      </c>
      <c r="E32" s="26">
        <f t="shared" si="5"/>
        <v>14567000</v>
      </c>
      <c r="F32" s="27">
        <f t="shared" si="5"/>
        <v>14567000</v>
      </c>
      <c r="G32" s="27">
        <f t="shared" si="5"/>
        <v>1872017</v>
      </c>
      <c r="H32" s="27">
        <f t="shared" si="5"/>
        <v>3368375</v>
      </c>
      <c r="I32" s="27">
        <f t="shared" si="5"/>
        <v>1632292</v>
      </c>
      <c r="J32" s="27">
        <f t="shared" si="5"/>
        <v>6872684</v>
      </c>
      <c r="K32" s="27">
        <f t="shared" si="5"/>
        <v>634654</v>
      </c>
      <c r="L32" s="27">
        <f t="shared" si="5"/>
        <v>0</v>
      </c>
      <c r="M32" s="27">
        <f t="shared" si="5"/>
        <v>0</v>
      </c>
      <c r="N32" s="27">
        <f t="shared" si="5"/>
        <v>634654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7507338</v>
      </c>
      <c r="X32" s="27">
        <f t="shared" si="5"/>
        <v>7283502</v>
      </c>
      <c r="Y32" s="27">
        <f t="shared" si="5"/>
        <v>223836</v>
      </c>
      <c r="Z32" s="13">
        <f>+IF(X32&lt;&gt;0,+(Y32/X32)*100,0)</f>
        <v>3.073191989238144</v>
      </c>
      <c r="AA32" s="31">
        <f>SUM(AA28:AA31)</f>
        <v>14567000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>
        <v>90271</v>
      </c>
      <c r="H33" s="21">
        <v>71444</v>
      </c>
      <c r="I33" s="21"/>
      <c r="J33" s="21">
        <v>161715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161715</v>
      </c>
      <c r="X33" s="21"/>
      <c r="Y33" s="21">
        <v>161715</v>
      </c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0" t="s">
        <v>64</v>
      </c>
      <c r="B36" s="10"/>
      <c r="C36" s="61">
        <f aca="true" t="shared" si="6" ref="C36:Y36">SUM(C32:C35)</f>
        <v>14038429</v>
      </c>
      <c r="D36" s="61">
        <f>SUM(D32:D35)</f>
        <v>0</v>
      </c>
      <c r="E36" s="62">
        <f t="shared" si="6"/>
        <v>14567000</v>
      </c>
      <c r="F36" s="63">
        <f t="shared" si="6"/>
        <v>14567000</v>
      </c>
      <c r="G36" s="63">
        <f t="shared" si="6"/>
        <v>1962288</v>
      </c>
      <c r="H36" s="63">
        <f t="shared" si="6"/>
        <v>3439819</v>
      </c>
      <c r="I36" s="63">
        <f t="shared" si="6"/>
        <v>1632292</v>
      </c>
      <c r="J36" s="63">
        <f t="shared" si="6"/>
        <v>7034399</v>
      </c>
      <c r="K36" s="63">
        <f t="shared" si="6"/>
        <v>634654</v>
      </c>
      <c r="L36" s="63">
        <f t="shared" si="6"/>
        <v>0</v>
      </c>
      <c r="M36" s="63">
        <f t="shared" si="6"/>
        <v>0</v>
      </c>
      <c r="N36" s="63">
        <f t="shared" si="6"/>
        <v>634654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7669053</v>
      </c>
      <c r="X36" s="63">
        <f t="shared" si="6"/>
        <v>7283502</v>
      </c>
      <c r="Y36" s="63">
        <f t="shared" si="6"/>
        <v>385551</v>
      </c>
      <c r="Z36" s="64">
        <f>+IF(X36&lt;&gt;0,+(Y36/X36)*100,0)</f>
        <v>5.293483821381527</v>
      </c>
      <c r="AA36" s="65">
        <f>SUM(AA32:AA35)</f>
        <v>14567000</v>
      </c>
    </row>
    <row r="37" spans="1:27" ht="12.75">
      <c r="A37" s="14" t="s">
        <v>97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16600000</v>
      </c>
      <c r="D5" s="16">
        <f>SUM(D6:D8)</f>
        <v>0</v>
      </c>
      <c r="E5" s="17">
        <f t="shared" si="0"/>
        <v>1283000</v>
      </c>
      <c r="F5" s="18">
        <f t="shared" si="0"/>
        <v>1283000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1283000</v>
      </c>
    </row>
    <row r="6" spans="1:27" ht="12.75">
      <c r="A6" s="5" t="s">
        <v>32</v>
      </c>
      <c r="B6" s="3"/>
      <c r="C6" s="19">
        <v>16600000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>
        <v>1283000</v>
      </c>
      <c r="F7" s="24">
        <v>1283000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>
        <v>1283000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22927486</v>
      </c>
      <c r="D15" s="16">
        <f>SUM(D16:D18)</f>
        <v>0</v>
      </c>
      <c r="E15" s="17">
        <f t="shared" si="2"/>
        <v>15546000</v>
      </c>
      <c r="F15" s="18">
        <f t="shared" si="2"/>
        <v>15546000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7776000</v>
      </c>
      <c r="Y15" s="18">
        <f t="shared" si="2"/>
        <v>-7776000</v>
      </c>
      <c r="Z15" s="4">
        <f>+IF(X15&lt;&gt;0,+(Y15/X15)*100,0)</f>
        <v>-100</v>
      </c>
      <c r="AA15" s="30">
        <f>SUM(AA16:AA18)</f>
        <v>15546000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22927486</v>
      </c>
      <c r="D17" s="19"/>
      <c r="E17" s="20">
        <v>15546000</v>
      </c>
      <c r="F17" s="21">
        <v>15546000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7776000</v>
      </c>
      <c r="Y17" s="21">
        <v>-7776000</v>
      </c>
      <c r="Z17" s="6">
        <v>-100</v>
      </c>
      <c r="AA17" s="28">
        <v>15546000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4000000</v>
      </c>
      <c r="F19" s="18">
        <f t="shared" si="3"/>
        <v>4000000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2138000</v>
      </c>
      <c r="Y19" s="18">
        <f t="shared" si="3"/>
        <v>-2138000</v>
      </c>
      <c r="Z19" s="4">
        <f>+IF(X19&lt;&gt;0,+(Y19/X19)*100,0)</f>
        <v>-100</v>
      </c>
      <c r="AA19" s="30">
        <f>SUM(AA20:AA23)</f>
        <v>4000000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>
        <v>4000000</v>
      </c>
      <c r="F21" s="21">
        <v>4000000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2138000</v>
      </c>
      <c r="Y21" s="21">
        <v>-2138000</v>
      </c>
      <c r="Z21" s="6">
        <v>-100</v>
      </c>
      <c r="AA21" s="28">
        <v>4000000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39527486</v>
      </c>
      <c r="D25" s="50">
        <f>+D5+D9+D15+D19+D24</f>
        <v>0</v>
      </c>
      <c r="E25" s="51">
        <f t="shared" si="4"/>
        <v>20829000</v>
      </c>
      <c r="F25" s="52">
        <f t="shared" si="4"/>
        <v>20829000</v>
      </c>
      <c r="G25" s="52">
        <f t="shared" si="4"/>
        <v>0</v>
      </c>
      <c r="H25" s="52">
        <f t="shared" si="4"/>
        <v>0</v>
      </c>
      <c r="I25" s="52">
        <f t="shared" si="4"/>
        <v>0</v>
      </c>
      <c r="J25" s="52">
        <f t="shared" si="4"/>
        <v>0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0</v>
      </c>
      <c r="X25" s="52">
        <f t="shared" si="4"/>
        <v>9914000</v>
      </c>
      <c r="Y25" s="52">
        <f t="shared" si="4"/>
        <v>-9914000</v>
      </c>
      <c r="Z25" s="53">
        <f>+IF(X25&lt;&gt;0,+(Y25/X25)*100,0)</f>
        <v>-100</v>
      </c>
      <c r="AA25" s="54">
        <f>+AA5+AA9+AA15+AA19+AA24</f>
        <v>20829000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22927486</v>
      </c>
      <c r="D28" s="19"/>
      <c r="E28" s="20">
        <v>19546000</v>
      </c>
      <c r="F28" s="21">
        <v>19546000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>
        <v>13030600</v>
      </c>
      <c r="Y28" s="21">
        <v>-13030600</v>
      </c>
      <c r="Z28" s="6">
        <v>-100</v>
      </c>
      <c r="AA28" s="19">
        <v>19546000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22927486</v>
      </c>
      <c r="D32" s="25">
        <f>SUM(D28:D31)</f>
        <v>0</v>
      </c>
      <c r="E32" s="26">
        <f t="shared" si="5"/>
        <v>19546000</v>
      </c>
      <c r="F32" s="27">
        <f t="shared" si="5"/>
        <v>19546000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13030600</v>
      </c>
      <c r="Y32" s="27">
        <f t="shared" si="5"/>
        <v>-13030600</v>
      </c>
      <c r="Z32" s="13">
        <f>+IF(X32&lt;&gt;0,+(Y32/X32)*100,0)</f>
        <v>-100</v>
      </c>
      <c r="AA32" s="31">
        <f>SUM(AA28:AA31)</f>
        <v>19546000</v>
      </c>
    </row>
    <row r="33" spans="1:27" ht="12.75">
      <c r="A33" s="59" t="s">
        <v>59</v>
      </c>
      <c r="B33" s="3" t="s">
        <v>60</v>
      </c>
      <c r="C33" s="19">
        <v>16600000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1283000</v>
      </c>
      <c r="F35" s="21">
        <v>1283000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640000</v>
      </c>
      <c r="Y35" s="21">
        <v>-640000</v>
      </c>
      <c r="Z35" s="6">
        <v>-100</v>
      </c>
      <c r="AA35" s="28">
        <v>1283000</v>
      </c>
    </row>
    <row r="36" spans="1:27" ht="12.75">
      <c r="A36" s="60" t="s">
        <v>64</v>
      </c>
      <c r="B36" s="10"/>
      <c r="C36" s="61">
        <f aca="true" t="shared" si="6" ref="C36:Y36">SUM(C32:C35)</f>
        <v>39527486</v>
      </c>
      <c r="D36" s="61">
        <f>SUM(D32:D35)</f>
        <v>0</v>
      </c>
      <c r="E36" s="62">
        <f t="shared" si="6"/>
        <v>20829000</v>
      </c>
      <c r="F36" s="63">
        <f t="shared" si="6"/>
        <v>20829000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0</v>
      </c>
      <c r="X36" s="63">
        <f t="shared" si="6"/>
        <v>13670600</v>
      </c>
      <c r="Y36" s="63">
        <f t="shared" si="6"/>
        <v>-13670600</v>
      </c>
      <c r="Z36" s="64">
        <f>+IF(X36&lt;&gt;0,+(Y36/X36)*100,0)</f>
        <v>-100</v>
      </c>
      <c r="AA36" s="65">
        <f>SUM(AA32:AA35)</f>
        <v>20829000</v>
      </c>
    </row>
    <row r="37" spans="1:27" ht="12.75">
      <c r="A37" s="14" t="s">
        <v>97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1873464</v>
      </c>
      <c r="D5" s="16">
        <f>SUM(D6:D8)</f>
        <v>0</v>
      </c>
      <c r="E5" s="17">
        <f t="shared" si="0"/>
        <v>1200000</v>
      </c>
      <c r="F5" s="18">
        <f t="shared" si="0"/>
        <v>1200000</v>
      </c>
      <c r="G5" s="18">
        <f t="shared" si="0"/>
        <v>0</v>
      </c>
      <c r="H5" s="18">
        <f t="shared" si="0"/>
        <v>150887</v>
      </c>
      <c r="I5" s="18">
        <f t="shared" si="0"/>
        <v>0</v>
      </c>
      <c r="J5" s="18">
        <f t="shared" si="0"/>
        <v>150887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150887</v>
      </c>
      <c r="X5" s="18">
        <f t="shared" si="0"/>
        <v>500000</v>
      </c>
      <c r="Y5" s="18">
        <f t="shared" si="0"/>
        <v>-349113</v>
      </c>
      <c r="Z5" s="4">
        <f>+IF(X5&lt;&gt;0,+(Y5/X5)*100,0)</f>
        <v>-69.8226</v>
      </c>
      <c r="AA5" s="16">
        <f>SUM(AA6:AA8)</f>
        <v>1200000</v>
      </c>
    </row>
    <row r="6" spans="1:27" ht="12.75">
      <c r="A6" s="5" t="s">
        <v>32</v>
      </c>
      <c r="B6" s="3"/>
      <c r="C6" s="19">
        <v>1435990</v>
      </c>
      <c r="D6" s="19"/>
      <c r="E6" s="20">
        <v>500000</v>
      </c>
      <c r="F6" s="21">
        <v>500000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500000</v>
      </c>
      <c r="Y6" s="21">
        <v>-500000</v>
      </c>
      <c r="Z6" s="6">
        <v>-100</v>
      </c>
      <c r="AA6" s="28">
        <v>500000</v>
      </c>
    </row>
    <row r="7" spans="1:27" ht="12.75">
      <c r="A7" s="5" t="s">
        <v>33</v>
      </c>
      <c r="B7" s="3"/>
      <c r="C7" s="22">
        <v>25843</v>
      </c>
      <c r="D7" s="22"/>
      <c r="E7" s="23">
        <v>700000</v>
      </c>
      <c r="F7" s="24">
        <v>700000</v>
      </c>
      <c r="G7" s="24"/>
      <c r="H7" s="24">
        <v>150887</v>
      </c>
      <c r="I7" s="24"/>
      <c r="J7" s="24">
        <v>150887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150887</v>
      </c>
      <c r="X7" s="24"/>
      <c r="Y7" s="24">
        <v>150887</v>
      </c>
      <c r="Z7" s="7"/>
      <c r="AA7" s="29">
        <v>700000</v>
      </c>
    </row>
    <row r="8" spans="1:27" ht="12.75">
      <c r="A8" s="5" t="s">
        <v>34</v>
      </c>
      <c r="B8" s="3"/>
      <c r="C8" s="19">
        <v>411631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400000</v>
      </c>
      <c r="F9" s="18">
        <f t="shared" si="1"/>
        <v>400000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400000</v>
      </c>
      <c r="Y9" s="18">
        <f t="shared" si="1"/>
        <v>-400000</v>
      </c>
      <c r="Z9" s="4">
        <f>+IF(X9&lt;&gt;0,+(Y9/X9)*100,0)</f>
        <v>-100</v>
      </c>
      <c r="AA9" s="30">
        <f>SUM(AA10:AA14)</f>
        <v>400000</v>
      </c>
    </row>
    <row r="10" spans="1:27" ht="12.75">
      <c r="A10" s="5" t="s">
        <v>36</v>
      </c>
      <c r="B10" s="3"/>
      <c r="C10" s="19"/>
      <c r="D10" s="19"/>
      <c r="E10" s="20">
        <v>400000</v>
      </c>
      <c r="F10" s="21">
        <v>400000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400000</v>
      </c>
      <c r="Y10" s="21">
        <v>-400000</v>
      </c>
      <c r="Z10" s="6">
        <v>-100</v>
      </c>
      <c r="AA10" s="28">
        <v>400000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1772947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1772947</v>
      </c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4889540</v>
      </c>
      <c r="D19" s="16">
        <f>SUM(D20:D23)</f>
        <v>0</v>
      </c>
      <c r="E19" s="17">
        <f t="shared" si="3"/>
        <v>15675000</v>
      </c>
      <c r="F19" s="18">
        <f t="shared" si="3"/>
        <v>15675000</v>
      </c>
      <c r="G19" s="18">
        <f t="shared" si="3"/>
        <v>1330430</v>
      </c>
      <c r="H19" s="18">
        <f t="shared" si="3"/>
        <v>679980</v>
      </c>
      <c r="I19" s="18">
        <f t="shared" si="3"/>
        <v>2027246</v>
      </c>
      <c r="J19" s="18">
        <f t="shared" si="3"/>
        <v>4037656</v>
      </c>
      <c r="K19" s="18">
        <f t="shared" si="3"/>
        <v>7154931</v>
      </c>
      <c r="L19" s="18">
        <f t="shared" si="3"/>
        <v>7154931</v>
      </c>
      <c r="M19" s="18">
        <f t="shared" si="3"/>
        <v>0</v>
      </c>
      <c r="N19" s="18">
        <f t="shared" si="3"/>
        <v>14309862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18347518</v>
      </c>
      <c r="X19" s="18">
        <f t="shared" si="3"/>
        <v>9166666</v>
      </c>
      <c r="Y19" s="18">
        <f t="shared" si="3"/>
        <v>9180852</v>
      </c>
      <c r="Z19" s="4">
        <f>+IF(X19&lt;&gt;0,+(Y19/X19)*100,0)</f>
        <v>100.15475637489138</v>
      </c>
      <c r="AA19" s="30">
        <f>SUM(AA20:AA23)</f>
        <v>15675000</v>
      </c>
    </row>
    <row r="20" spans="1:27" ht="12.75">
      <c r="A20" s="5" t="s">
        <v>46</v>
      </c>
      <c r="B20" s="3"/>
      <c r="C20" s="19">
        <v>1008459</v>
      </c>
      <c r="D20" s="19"/>
      <c r="E20" s="20">
        <v>2700000</v>
      </c>
      <c r="F20" s="21">
        <v>2700000</v>
      </c>
      <c r="G20" s="21">
        <v>1330430</v>
      </c>
      <c r="H20" s="21"/>
      <c r="I20" s="21"/>
      <c r="J20" s="21">
        <v>1330430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1330430</v>
      </c>
      <c r="X20" s="21">
        <v>1350000</v>
      </c>
      <c r="Y20" s="21">
        <v>-19570</v>
      </c>
      <c r="Z20" s="6">
        <v>-1.45</v>
      </c>
      <c r="AA20" s="28">
        <v>2700000</v>
      </c>
    </row>
    <row r="21" spans="1:27" ht="12.75">
      <c r="A21" s="5" t="s">
        <v>47</v>
      </c>
      <c r="B21" s="3"/>
      <c r="C21" s="19">
        <v>3576714</v>
      </c>
      <c r="D21" s="19"/>
      <c r="E21" s="20">
        <v>5000000</v>
      </c>
      <c r="F21" s="21">
        <v>5000000</v>
      </c>
      <c r="G21" s="21"/>
      <c r="H21" s="21">
        <v>679980</v>
      </c>
      <c r="I21" s="21"/>
      <c r="J21" s="21">
        <v>679980</v>
      </c>
      <c r="K21" s="21">
        <v>395166</v>
      </c>
      <c r="L21" s="21">
        <v>395166</v>
      </c>
      <c r="M21" s="21"/>
      <c r="N21" s="21">
        <v>790332</v>
      </c>
      <c r="O21" s="21"/>
      <c r="P21" s="21"/>
      <c r="Q21" s="21"/>
      <c r="R21" s="21"/>
      <c r="S21" s="21"/>
      <c r="T21" s="21"/>
      <c r="U21" s="21"/>
      <c r="V21" s="21"/>
      <c r="W21" s="21">
        <v>1470312</v>
      </c>
      <c r="X21" s="21">
        <v>2500000</v>
      </c>
      <c r="Y21" s="21">
        <v>-1029688</v>
      </c>
      <c r="Z21" s="6">
        <v>-41.19</v>
      </c>
      <c r="AA21" s="28">
        <v>5000000</v>
      </c>
    </row>
    <row r="22" spans="1:27" ht="12.75">
      <c r="A22" s="5" t="s">
        <v>48</v>
      </c>
      <c r="B22" s="3"/>
      <c r="C22" s="22"/>
      <c r="D22" s="22"/>
      <c r="E22" s="23">
        <v>7975000</v>
      </c>
      <c r="F22" s="24">
        <v>7975000</v>
      </c>
      <c r="G22" s="24"/>
      <c r="H22" s="24"/>
      <c r="I22" s="24">
        <v>2027246</v>
      </c>
      <c r="J22" s="24">
        <v>2027246</v>
      </c>
      <c r="K22" s="24">
        <v>6759765</v>
      </c>
      <c r="L22" s="24">
        <v>6759765</v>
      </c>
      <c r="M22" s="24"/>
      <c r="N22" s="24">
        <v>13519530</v>
      </c>
      <c r="O22" s="24"/>
      <c r="P22" s="24"/>
      <c r="Q22" s="24"/>
      <c r="R22" s="24"/>
      <c r="S22" s="24"/>
      <c r="T22" s="24"/>
      <c r="U22" s="24"/>
      <c r="V22" s="24"/>
      <c r="W22" s="24">
        <v>15546776</v>
      </c>
      <c r="X22" s="24">
        <v>5316666</v>
      </c>
      <c r="Y22" s="24">
        <v>10230110</v>
      </c>
      <c r="Z22" s="7">
        <v>192.42</v>
      </c>
      <c r="AA22" s="29">
        <v>7975000</v>
      </c>
    </row>
    <row r="23" spans="1:27" ht="12.75">
      <c r="A23" s="5" t="s">
        <v>49</v>
      </c>
      <c r="B23" s="3"/>
      <c r="C23" s="19">
        <v>304367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8535951</v>
      </c>
      <c r="D25" s="50">
        <f>+D5+D9+D15+D19+D24</f>
        <v>0</v>
      </c>
      <c r="E25" s="51">
        <f t="shared" si="4"/>
        <v>17275000</v>
      </c>
      <c r="F25" s="52">
        <f t="shared" si="4"/>
        <v>17275000</v>
      </c>
      <c r="G25" s="52">
        <f t="shared" si="4"/>
        <v>1330430</v>
      </c>
      <c r="H25" s="52">
        <f t="shared" si="4"/>
        <v>830867</v>
      </c>
      <c r="I25" s="52">
        <f t="shared" si="4"/>
        <v>2027246</v>
      </c>
      <c r="J25" s="52">
        <f t="shared" si="4"/>
        <v>4188543</v>
      </c>
      <c r="K25" s="52">
        <f t="shared" si="4"/>
        <v>7154931</v>
      </c>
      <c r="L25" s="52">
        <f t="shared" si="4"/>
        <v>7154931</v>
      </c>
      <c r="M25" s="52">
        <f t="shared" si="4"/>
        <v>0</v>
      </c>
      <c r="N25" s="52">
        <f t="shared" si="4"/>
        <v>14309862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18498405</v>
      </c>
      <c r="X25" s="52">
        <f t="shared" si="4"/>
        <v>10066666</v>
      </c>
      <c r="Y25" s="52">
        <f t="shared" si="4"/>
        <v>8431739</v>
      </c>
      <c r="Z25" s="53">
        <f>+IF(X25&lt;&gt;0,+(Y25/X25)*100,0)</f>
        <v>83.75900223569552</v>
      </c>
      <c r="AA25" s="54">
        <f>+AA5+AA9+AA15+AA19+AA24</f>
        <v>17275000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2324553</v>
      </c>
      <c r="D28" s="19"/>
      <c r="E28" s="20">
        <v>15675000</v>
      </c>
      <c r="F28" s="21">
        <v>15675000</v>
      </c>
      <c r="G28" s="21">
        <v>1330430</v>
      </c>
      <c r="H28" s="21"/>
      <c r="I28" s="21">
        <v>2027246</v>
      </c>
      <c r="J28" s="21">
        <v>3357676</v>
      </c>
      <c r="K28" s="21">
        <v>7154931</v>
      </c>
      <c r="L28" s="21">
        <v>7154931</v>
      </c>
      <c r="M28" s="21"/>
      <c r="N28" s="21">
        <v>14309862</v>
      </c>
      <c r="O28" s="21"/>
      <c r="P28" s="21"/>
      <c r="Q28" s="21"/>
      <c r="R28" s="21"/>
      <c r="S28" s="21"/>
      <c r="T28" s="21"/>
      <c r="U28" s="21"/>
      <c r="V28" s="21"/>
      <c r="W28" s="21">
        <v>17667538</v>
      </c>
      <c r="X28" s="21">
        <v>10450000</v>
      </c>
      <c r="Y28" s="21">
        <v>7217538</v>
      </c>
      <c r="Z28" s="6">
        <v>69.07</v>
      </c>
      <c r="AA28" s="19">
        <v>15675000</v>
      </c>
    </row>
    <row r="29" spans="1:27" ht="12.75">
      <c r="A29" s="56" t="s">
        <v>55</v>
      </c>
      <c r="B29" s="3"/>
      <c r="C29" s="19">
        <v>1448394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3772947</v>
      </c>
      <c r="D32" s="25">
        <f>SUM(D28:D31)</f>
        <v>0</v>
      </c>
      <c r="E32" s="26">
        <f t="shared" si="5"/>
        <v>15675000</v>
      </c>
      <c r="F32" s="27">
        <f t="shared" si="5"/>
        <v>15675000</v>
      </c>
      <c r="G32" s="27">
        <f t="shared" si="5"/>
        <v>1330430</v>
      </c>
      <c r="H32" s="27">
        <f t="shared" si="5"/>
        <v>0</v>
      </c>
      <c r="I32" s="27">
        <f t="shared" si="5"/>
        <v>2027246</v>
      </c>
      <c r="J32" s="27">
        <f t="shared" si="5"/>
        <v>3357676</v>
      </c>
      <c r="K32" s="27">
        <f t="shared" si="5"/>
        <v>7154931</v>
      </c>
      <c r="L32" s="27">
        <f t="shared" si="5"/>
        <v>7154931</v>
      </c>
      <c r="M32" s="27">
        <f t="shared" si="5"/>
        <v>0</v>
      </c>
      <c r="N32" s="27">
        <f t="shared" si="5"/>
        <v>14309862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17667538</v>
      </c>
      <c r="X32" s="27">
        <f t="shared" si="5"/>
        <v>10450000</v>
      </c>
      <c r="Y32" s="27">
        <f t="shared" si="5"/>
        <v>7217538</v>
      </c>
      <c r="Z32" s="13">
        <f>+IF(X32&lt;&gt;0,+(Y32/X32)*100,0)</f>
        <v>69.06734928229665</v>
      </c>
      <c r="AA32" s="31">
        <f>SUM(AA28:AA31)</f>
        <v>15675000</v>
      </c>
    </row>
    <row r="33" spans="1:27" ht="12.75">
      <c r="A33" s="59" t="s">
        <v>59</v>
      </c>
      <c r="B33" s="3" t="s">
        <v>60</v>
      </c>
      <c r="C33" s="19">
        <v>2889540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>
        <v>600000</v>
      </c>
      <c r="Y33" s="21">
        <v>-600000</v>
      </c>
      <c r="Z33" s="6">
        <v>-100</v>
      </c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1873464</v>
      </c>
      <c r="D35" s="19"/>
      <c r="E35" s="20">
        <v>1600000</v>
      </c>
      <c r="F35" s="21">
        <v>1600000</v>
      </c>
      <c r="G35" s="21"/>
      <c r="H35" s="21">
        <v>830867</v>
      </c>
      <c r="I35" s="21"/>
      <c r="J35" s="21">
        <v>830867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830867</v>
      </c>
      <c r="X35" s="21"/>
      <c r="Y35" s="21">
        <v>830867</v>
      </c>
      <c r="Z35" s="6"/>
      <c r="AA35" s="28">
        <v>1600000</v>
      </c>
    </row>
    <row r="36" spans="1:27" ht="12.75">
      <c r="A36" s="60" t="s">
        <v>64</v>
      </c>
      <c r="B36" s="10"/>
      <c r="C36" s="61">
        <f aca="true" t="shared" si="6" ref="C36:Y36">SUM(C32:C35)</f>
        <v>8535951</v>
      </c>
      <c r="D36" s="61">
        <f>SUM(D32:D35)</f>
        <v>0</v>
      </c>
      <c r="E36" s="62">
        <f t="shared" si="6"/>
        <v>17275000</v>
      </c>
      <c r="F36" s="63">
        <f t="shared" si="6"/>
        <v>17275000</v>
      </c>
      <c r="G36" s="63">
        <f t="shared" si="6"/>
        <v>1330430</v>
      </c>
      <c r="H36" s="63">
        <f t="shared" si="6"/>
        <v>830867</v>
      </c>
      <c r="I36" s="63">
        <f t="shared" si="6"/>
        <v>2027246</v>
      </c>
      <c r="J36" s="63">
        <f t="shared" si="6"/>
        <v>4188543</v>
      </c>
      <c r="K36" s="63">
        <f t="shared" si="6"/>
        <v>7154931</v>
      </c>
      <c r="L36" s="63">
        <f t="shared" si="6"/>
        <v>7154931</v>
      </c>
      <c r="M36" s="63">
        <f t="shared" si="6"/>
        <v>0</v>
      </c>
      <c r="N36" s="63">
        <f t="shared" si="6"/>
        <v>14309862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18498405</v>
      </c>
      <c r="X36" s="63">
        <f t="shared" si="6"/>
        <v>11050000</v>
      </c>
      <c r="Y36" s="63">
        <f t="shared" si="6"/>
        <v>7448405</v>
      </c>
      <c r="Z36" s="64">
        <f>+IF(X36&lt;&gt;0,+(Y36/X36)*100,0)</f>
        <v>67.40638009049775</v>
      </c>
      <c r="AA36" s="65">
        <f>SUM(AA32:AA35)</f>
        <v>17275000</v>
      </c>
    </row>
    <row r="37" spans="1:27" ht="12.75">
      <c r="A37" s="14" t="s">
        <v>97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14242623</v>
      </c>
      <c r="D5" s="16">
        <f>SUM(D6:D8)</f>
        <v>0</v>
      </c>
      <c r="E5" s="17">
        <f t="shared" si="0"/>
        <v>17220650</v>
      </c>
      <c r="F5" s="18">
        <f t="shared" si="0"/>
        <v>17220650</v>
      </c>
      <c r="G5" s="18">
        <f t="shared" si="0"/>
        <v>23275</v>
      </c>
      <c r="H5" s="18">
        <f t="shared" si="0"/>
        <v>547932</v>
      </c>
      <c r="I5" s="18">
        <f t="shared" si="0"/>
        <v>-120188</v>
      </c>
      <c r="J5" s="18">
        <f t="shared" si="0"/>
        <v>451019</v>
      </c>
      <c r="K5" s="18">
        <f t="shared" si="0"/>
        <v>73420</v>
      </c>
      <c r="L5" s="18">
        <f t="shared" si="0"/>
        <v>0</v>
      </c>
      <c r="M5" s="18">
        <f t="shared" si="0"/>
        <v>1019924</v>
      </c>
      <c r="N5" s="18">
        <f t="shared" si="0"/>
        <v>1093344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1544363</v>
      </c>
      <c r="X5" s="18">
        <f t="shared" si="0"/>
        <v>21755180</v>
      </c>
      <c r="Y5" s="18">
        <f t="shared" si="0"/>
        <v>-20210817</v>
      </c>
      <c r="Z5" s="4">
        <f>+IF(X5&lt;&gt;0,+(Y5/X5)*100,0)</f>
        <v>-92.90117112338304</v>
      </c>
      <c r="AA5" s="16">
        <f>SUM(AA6:AA8)</f>
        <v>17220650</v>
      </c>
    </row>
    <row r="6" spans="1:27" ht="12.75">
      <c r="A6" s="5" t="s">
        <v>32</v>
      </c>
      <c r="B6" s="3"/>
      <c r="C6" s="19">
        <v>294802</v>
      </c>
      <c r="D6" s="19"/>
      <c r="E6" s="20">
        <v>3000</v>
      </c>
      <c r="F6" s="21">
        <v>3000</v>
      </c>
      <c r="G6" s="21"/>
      <c r="H6" s="21">
        <v>60615</v>
      </c>
      <c r="I6" s="21">
        <v>29211</v>
      </c>
      <c r="J6" s="21">
        <v>89826</v>
      </c>
      <c r="K6" s="21">
        <v>53044</v>
      </c>
      <c r="L6" s="21"/>
      <c r="M6" s="21">
        <v>9977</v>
      </c>
      <c r="N6" s="21">
        <v>63021</v>
      </c>
      <c r="O6" s="21"/>
      <c r="P6" s="21"/>
      <c r="Q6" s="21"/>
      <c r="R6" s="21"/>
      <c r="S6" s="21"/>
      <c r="T6" s="21"/>
      <c r="U6" s="21"/>
      <c r="V6" s="21"/>
      <c r="W6" s="21">
        <v>152847</v>
      </c>
      <c r="X6" s="21">
        <v>3000</v>
      </c>
      <c r="Y6" s="21">
        <v>149847</v>
      </c>
      <c r="Z6" s="6">
        <v>4994.9</v>
      </c>
      <c r="AA6" s="28">
        <v>3000</v>
      </c>
    </row>
    <row r="7" spans="1:27" ht="12.75">
      <c r="A7" s="5" t="s">
        <v>33</v>
      </c>
      <c r="B7" s="3"/>
      <c r="C7" s="22">
        <v>370252</v>
      </c>
      <c r="D7" s="22"/>
      <c r="E7" s="23">
        <v>17217650</v>
      </c>
      <c r="F7" s="24">
        <v>17217650</v>
      </c>
      <c r="G7" s="24"/>
      <c r="H7" s="24"/>
      <c r="I7" s="24">
        <v>3900</v>
      </c>
      <c r="J7" s="24">
        <v>3900</v>
      </c>
      <c r="K7" s="24">
        <v>11391</v>
      </c>
      <c r="L7" s="24"/>
      <c r="M7" s="24"/>
      <c r="N7" s="24">
        <v>11391</v>
      </c>
      <c r="O7" s="24"/>
      <c r="P7" s="24"/>
      <c r="Q7" s="24"/>
      <c r="R7" s="24"/>
      <c r="S7" s="24"/>
      <c r="T7" s="24"/>
      <c r="U7" s="24"/>
      <c r="V7" s="24"/>
      <c r="W7" s="24">
        <v>15291</v>
      </c>
      <c r="X7" s="24">
        <v>21752180</v>
      </c>
      <c r="Y7" s="24">
        <v>-21736889</v>
      </c>
      <c r="Z7" s="7">
        <v>-99.93</v>
      </c>
      <c r="AA7" s="29">
        <v>17217650</v>
      </c>
    </row>
    <row r="8" spans="1:27" ht="12.75">
      <c r="A8" s="5" t="s">
        <v>34</v>
      </c>
      <c r="B8" s="3"/>
      <c r="C8" s="19">
        <v>13577569</v>
      </c>
      <c r="D8" s="19"/>
      <c r="E8" s="20"/>
      <c r="F8" s="21"/>
      <c r="G8" s="21">
        <v>23275</v>
      </c>
      <c r="H8" s="21">
        <v>487317</v>
      </c>
      <c r="I8" s="21">
        <v>-153299</v>
      </c>
      <c r="J8" s="21">
        <v>357293</v>
      </c>
      <c r="K8" s="21">
        <v>8985</v>
      </c>
      <c r="L8" s="21"/>
      <c r="M8" s="21">
        <v>1009947</v>
      </c>
      <c r="N8" s="21">
        <v>1018932</v>
      </c>
      <c r="O8" s="21"/>
      <c r="P8" s="21"/>
      <c r="Q8" s="21"/>
      <c r="R8" s="21"/>
      <c r="S8" s="21"/>
      <c r="T8" s="21"/>
      <c r="U8" s="21"/>
      <c r="V8" s="21"/>
      <c r="W8" s="21">
        <v>1376225</v>
      </c>
      <c r="X8" s="21"/>
      <c r="Y8" s="21">
        <v>1376225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246337</v>
      </c>
      <c r="D9" s="16">
        <f>SUM(D10:D14)</f>
        <v>0</v>
      </c>
      <c r="E9" s="17">
        <f t="shared" si="1"/>
        <v>2007805</v>
      </c>
      <c r="F9" s="18">
        <f t="shared" si="1"/>
        <v>2007805</v>
      </c>
      <c r="G9" s="18">
        <f t="shared" si="1"/>
        <v>29800</v>
      </c>
      <c r="H9" s="18">
        <f t="shared" si="1"/>
        <v>31621</v>
      </c>
      <c r="I9" s="18">
        <f t="shared" si="1"/>
        <v>20739</v>
      </c>
      <c r="J9" s="18">
        <f t="shared" si="1"/>
        <v>82160</v>
      </c>
      <c r="K9" s="18">
        <f t="shared" si="1"/>
        <v>32057</v>
      </c>
      <c r="L9" s="18">
        <f t="shared" si="1"/>
        <v>0</v>
      </c>
      <c r="M9" s="18">
        <f t="shared" si="1"/>
        <v>39692</v>
      </c>
      <c r="N9" s="18">
        <f t="shared" si="1"/>
        <v>71749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153909</v>
      </c>
      <c r="X9" s="18">
        <f t="shared" si="1"/>
        <v>1235849</v>
      </c>
      <c r="Y9" s="18">
        <f t="shared" si="1"/>
        <v>-1081940</v>
      </c>
      <c r="Z9" s="4">
        <f>+IF(X9&lt;&gt;0,+(Y9/X9)*100,0)</f>
        <v>-87.5462940860898</v>
      </c>
      <c r="AA9" s="30">
        <f>SUM(AA10:AA14)</f>
        <v>2007805</v>
      </c>
    </row>
    <row r="10" spans="1:27" ht="12.75">
      <c r="A10" s="5" t="s">
        <v>36</v>
      </c>
      <c r="B10" s="3"/>
      <c r="C10" s="19">
        <v>150686</v>
      </c>
      <c r="D10" s="19"/>
      <c r="E10" s="20">
        <v>1031805</v>
      </c>
      <c r="F10" s="21">
        <v>1031805</v>
      </c>
      <c r="G10" s="21"/>
      <c r="H10" s="21"/>
      <c r="I10" s="21"/>
      <c r="J10" s="21"/>
      <c r="K10" s="21"/>
      <c r="L10" s="21"/>
      <c r="M10" s="21">
        <v>35519</v>
      </c>
      <c r="N10" s="21">
        <v>35519</v>
      </c>
      <c r="O10" s="21"/>
      <c r="P10" s="21"/>
      <c r="Q10" s="21"/>
      <c r="R10" s="21"/>
      <c r="S10" s="21"/>
      <c r="T10" s="21"/>
      <c r="U10" s="21"/>
      <c r="V10" s="21"/>
      <c r="W10" s="21">
        <v>35519</v>
      </c>
      <c r="X10" s="21">
        <v>514849</v>
      </c>
      <c r="Y10" s="21">
        <v>-479330</v>
      </c>
      <c r="Z10" s="6">
        <v>-93.1</v>
      </c>
      <c r="AA10" s="28">
        <v>1031805</v>
      </c>
    </row>
    <row r="11" spans="1:27" ht="12.75">
      <c r="A11" s="5" t="s">
        <v>37</v>
      </c>
      <c r="B11" s="3"/>
      <c r="C11" s="19">
        <v>52850</v>
      </c>
      <c r="D11" s="19"/>
      <c r="E11" s="20">
        <v>706000</v>
      </c>
      <c r="F11" s="21">
        <v>706000</v>
      </c>
      <c r="G11" s="21">
        <v>29800</v>
      </c>
      <c r="H11" s="21">
        <v>31621</v>
      </c>
      <c r="I11" s="21">
        <v>20739</v>
      </c>
      <c r="J11" s="21">
        <v>82160</v>
      </c>
      <c r="K11" s="21">
        <v>32057</v>
      </c>
      <c r="L11" s="21"/>
      <c r="M11" s="21">
        <v>4173</v>
      </c>
      <c r="N11" s="21">
        <v>36230</v>
      </c>
      <c r="O11" s="21"/>
      <c r="P11" s="21"/>
      <c r="Q11" s="21"/>
      <c r="R11" s="21"/>
      <c r="S11" s="21"/>
      <c r="T11" s="21"/>
      <c r="U11" s="21"/>
      <c r="V11" s="21"/>
      <c r="W11" s="21">
        <v>118390</v>
      </c>
      <c r="X11" s="21">
        <v>706000</v>
      </c>
      <c r="Y11" s="21">
        <v>-587610</v>
      </c>
      <c r="Z11" s="6">
        <v>-83.23</v>
      </c>
      <c r="AA11" s="28">
        <v>706000</v>
      </c>
    </row>
    <row r="12" spans="1:27" ht="12.75">
      <c r="A12" s="5" t="s">
        <v>38</v>
      </c>
      <c r="B12" s="3"/>
      <c r="C12" s="19">
        <v>42801</v>
      </c>
      <c r="D12" s="19"/>
      <c r="E12" s="20">
        <v>270000</v>
      </c>
      <c r="F12" s="21">
        <v>270000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15000</v>
      </c>
      <c r="Y12" s="21">
        <v>-15000</v>
      </c>
      <c r="Z12" s="6">
        <v>-100</v>
      </c>
      <c r="AA12" s="28">
        <v>270000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11668318</v>
      </c>
      <c r="D15" s="16">
        <f>SUM(D16:D18)</f>
        <v>0</v>
      </c>
      <c r="E15" s="17">
        <f t="shared" si="2"/>
        <v>13792667</v>
      </c>
      <c r="F15" s="18">
        <f t="shared" si="2"/>
        <v>13792667</v>
      </c>
      <c r="G15" s="18">
        <f t="shared" si="2"/>
        <v>497205</v>
      </c>
      <c r="H15" s="18">
        <f t="shared" si="2"/>
        <v>1120876</v>
      </c>
      <c r="I15" s="18">
        <f t="shared" si="2"/>
        <v>1555484</v>
      </c>
      <c r="J15" s="18">
        <f t="shared" si="2"/>
        <v>3173565</v>
      </c>
      <c r="K15" s="18">
        <f t="shared" si="2"/>
        <v>370319</v>
      </c>
      <c r="L15" s="18">
        <f t="shared" si="2"/>
        <v>0</v>
      </c>
      <c r="M15" s="18">
        <f t="shared" si="2"/>
        <v>257872</v>
      </c>
      <c r="N15" s="18">
        <f t="shared" si="2"/>
        <v>628191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3801756</v>
      </c>
      <c r="X15" s="18">
        <f t="shared" si="2"/>
        <v>1192956</v>
      </c>
      <c r="Y15" s="18">
        <f t="shared" si="2"/>
        <v>2608800</v>
      </c>
      <c r="Z15" s="4">
        <f>+IF(X15&lt;&gt;0,+(Y15/X15)*100,0)</f>
        <v>218.68367316145773</v>
      </c>
      <c r="AA15" s="30">
        <f>SUM(AA16:AA18)</f>
        <v>13792667</v>
      </c>
    </row>
    <row r="16" spans="1:27" ht="12.75">
      <c r="A16" s="5" t="s">
        <v>42</v>
      </c>
      <c r="B16" s="3"/>
      <c r="C16" s="19">
        <v>10202841</v>
      </c>
      <c r="D16" s="19"/>
      <c r="E16" s="20">
        <v>70277</v>
      </c>
      <c r="F16" s="21">
        <v>70277</v>
      </c>
      <c r="G16" s="21"/>
      <c r="H16" s="21">
        <v>329116</v>
      </c>
      <c r="I16" s="21">
        <v>629483</v>
      </c>
      <c r="J16" s="21">
        <v>958599</v>
      </c>
      <c r="K16" s="21">
        <v>30447</v>
      </c>
      <c r="L16" s="21"/>
      <c r="M16" s="21">
        <v>184446</v>
      </c>
      <c r="N16" s="21">
        <v>214893</v>
      </c>
      <c r="O16" s="21"/>
      <c r="P16" s="21"/>
      <c r="Q16" s="21"/>
      <c r="R16" s="21"/>
      <c r="S16" s="21"/>
      <c r="T16" s="21"/>
      <c r="U16" s="21"/>
      <c r="V16" s="21"/>
      <c r="W16" s="21">
        <v>1173492</v>
      </c>
      <c r="X16" s="21">
        <v>70277</v>
      </c>
      <c r="Y16" s="21">
        <v>1103215</v>
      </c>
      <c r="Z16" s="6">
        <v>1569.81</v>
      </c>
      <c r="AA16" s="28">
        <v>70277</v>
      </c>
    </row>
    <row r="17" spans="1:27" ht="12.75">
      <c r="A17" s="5" t="s">
        <v>43</v>
      </c>
      <c r="B17" s="3"/>
      <c r="C17" s="19">
        <v>1465477</v>
      </c>
      <c r="D17" s="19"/>
      <c r="E17" s="20">
        <v>13722390</v>
      </c>
      <c r="F17" s="21">
        <v>13722390</v>
      </c>
      <c r="G17" s="21">
        <v>497205</v>
      </c>
      <c r="H17" s="21">
        <v>791760</v>
      </c>
      <c r="I17" s="21">
        <v>926001</v>
      </c>
      <c r="J17" s="21">
        <v>2214966</v>
      </c>
      <c r="K17" s="21">
        <v>339872</v>
      </c>
      <c r="L17" s="21"/>
      <c r="M17" s="21">
        <v>73426</v>
      </c>
      <c r="N17" s="21">
        <v>413298</v>
      </c>
      <c r="O17" s="21"/>
      <c r="P17" s="21"/>
      <c r="Q17" s="21"/>
      <c r="R17" s="21"/>
      <c r="S17" s="21"/>
      <c r="T17" s="21"/>
      <c r="U17" s="21"/>
      <c r="V17" s="21"/>
      <c r="W17" s="21">
        <v>2628264</v>
      </c>
      <c r="X17" s="21">
        <v>1122679</v>
      </c>
      <c r="Y17" s="21">
        <v>1505585</v>
      </c>
      <c r="Z17" s="6">
        <v>134.11</v>
      </c>
      <c r="AA17" s="28">
        <v>13722390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26534887</v>
      </c>
      <c r="D19" s="16">
        <f>SUM(D20:D23)</f>
        <v>0</v>
      </c>
      <c r="E19" s="17">
        <f t="shared" si="3"/>
        <v>71129081</v>
      </c>
      <c r="F19" s="18">
        <f t="shared" si="3"/>
        <v>71129081</v>
      </c>
      <c r="G19" s="18">
        <f t="shared" si="3"/>
        <v>113064</v>
      </c>
      <c r="H19" s="18">
        <f t="shared" si="3"/>
        <v>4493474</v>
      </c>
      <c r="I19" s="18">
        <f t="shared" si="3"/>
        <v>2794222</v>
      </c>
      <c r="J19" s="18">
        <f t="shared" si="3"/>
        <v>7400760</v>
      </c>
      <c r="K19" s="18">
        <f t="shared" si="3"/>
        <v>4138639</v>
      </c>
      <c r="L19" s="18">
        <f t="shared" si="3"/>
        <v>0</v>
      </c>
      <c r="M19" s="18">
        <f t="shared" si="3"/>
        <v>6221465</v>
      </c>
      <c r="N19" s="18">
        <f t="shared" si="3"/>
        <v>10360104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17760864</v>
      </c>
      <c r="X19" s="18">
        <f t="shared" si="3"/>
        <v>34771267</v>
      </c>
      <c r="Y19" s="18">
        <f t="shared" si="3"/>
        <v>-17010403</v>
      </c>
      <c r="Z19" s="4">
        <f>+IF(X19&lt;&gt;0,+(Y19/X19)*100,0)</f>
        <v>-48.920860433414745</v>
      </c>
      <c r="AA19" s="30">
        <f>SUM(AA20:AA23)</f>
        <v>71129081</v>
      </c>
    </row>
    <row r="20" spans="1:27" ht="12.75">
      <c r="A20" s="5" t="s">
        <v>46</v>
      </c>
      <c r="B20" s="3"/>
      <c r="C20" s="19">
        <v>14522205</v>
      </c>
      <c r="D20" s="19"/>
      <c r="E20" s="20">
        <v>30507522</v>
      </c>
      <c r="F20" s="21">
        <v>30507522</v>
      </c>
      <c r="G20" s="21">
        <v>1659</v>
      </c>
      <c r="H20" s="21">
        <v>4468168</v>
      </c>
      <c r="I20" s="21">
        <v>2715481</v>
      </c>
      <c r="J20" s="21">
        <v>7185308</v>
      </c>
      <c r="K20" s="21">
        <v>4132521</v>
      </c>
      <c r="L20" s="21"/>
      <c r="M20" s="21">
        <v>6164889</v>
      </c>
      <c r="N20" s="21">
        <v>10297410</v>
      </c>
      <c r="O20" s="21"/>
      <c r="P20" s="21"/>
      <c r="Q20" s="21"/>
      <c r="R20" s="21"/>
      <c r="S20" s="21"/>
      <c r="T20" s="21"/>
      <c r="U20" s="21"/>
      <c r="V20" s="21"/>
      <c r="W20" s="21">
        <v>17482718</v>
      </c>
      <c r="X20" s="21">
        <v>17703608</v>
      </c>
      <c r="Y20" s="21">
        <v>-220890</v>
      </c>
      <c r="Z20" s="6">
        <v>-1.25</v>
      </c>
      <c r="AA20" s="28">
        <v>30507522</v>
      </c>
    </row>
    <row r="21" spans="1:27" ht="12.75">
      <c r="A21" s="5" t="s">
        <v>47</v>
      </c>
      <c r="B21" s="3"/>
      <c r="C21" s="19">
        <v>11678085</v>
      </c>
      <c r="D21" s="19"/>
      <c r="E21" s="20">
        <v>33646253</v>
      </c>
      <c r="F21" s="21">
        <v>33646253</v>
      </c>
      <c r="G21" s="21">
        <v>111405</v>
      </c>
      <c r="H21" s="21">
        <v>25306</v>
      </c>
      <c r="I21" s="21">
        <v>78741</v>
      </c>
      <c r="J21" s="21">
        <v>215452</v>
      </c>
      <c r="K21" s="21">
        <v>6118</v>
      </c>
      <c r="L21" s="21"/>
      <c r="M21" s="21">
        <v>56576</v>
      </c>
      <c r="N21" s="21">
        <v>62694</v>
      </c>
      <c r="O21" s="21"/>
      <c r="P21" s="21"/>
      <c r="Q21" s="21"/>
      <c r="R21" s="21"/>
      <c r="S21" s="21"/>
      <c r="T21" s="21"/>
      <c r="U21" s="21"/>
      <c r="V21" s="21"/>
      <c r="W21" s="21">
        <v>278146</v>
      </c>
      <c r="X21" s="21">
        <v>10192352</v>
      </c>
      <c r="Y21" s="21">
        <v>-9914206</v>
      </c>
      <c r="Z21" s="6">
        <v>-97.27</v>
      </c>
      <c r="AA21" s="28">
        <v>33646253</v>
      </c>
    </row>
    <row r="22" spans="1:27" ht="12.75">
      <c r="A22" s="5" t="s">
        <v>48</v>
      </c>
      <c r="B22" s="3"/>
      <c r="C22" s="22">
        <v>334597</v>
      </c>
      <c r="D22" s="22"/>
      <c r="E22" s="23">
        <v>6971306</v>
      </c>
      <c r="F22" s="24">
        <v>6971306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6871307</v>
      </c>
      <c r="Y22" s="24">
        <v>-6871307</v>
      </c>
      <c r="Z22" s="7">
        <v>-100</v>
      </c>
      <c r="AA22" s="29">
        <v>6971306</v>
      </c>
    </row>
    <row r="23" spans="1:27" ht="12.75">
      <c r="A23" s="5" t="s">
        <v>49</v>
      </c>
      <c r="B23" s="3"/>
      <c r="C23" s="19"/>
      <c r="D23" s="19"/>
      <c r="E23" s="20">
        <v>4000</v>
      </c>
      <c r="F23" s="21">
        <v>4000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4000</v>
      </c>
      <c r="Y23" s="21">
        <v>-4000</v>
      </c>
      <c r="Z23" s="6">
        <v>-100</v>
      </c>
      <c r="AA23" s="28">
        <v>4000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52692165</v>
      </c>
      <c r="D25" s="50">
        <f>+D5+D9+D15+D19+D24</f>
        <v>0</v>
      </c>
      <c r="E25" s="51">
        <f t="shared" si="4"/>
        <v>104150203</v>
      </c>
      <c r="F25" s="52">
        <f t="shared" si="4"/>
        <v>104150203</v>
      </c>
      <c r="G25" s="52">
        <f t="shared" si="4"/>
        <v>663344</v>
      </c>
      <c r="H25" s="52">
        <f t="shared" si="4"/>
        <v>6193903</v>
      </c>
      <c r="I25" s="52">
        <f t="shared" si="4"/>
        <v>4250257</v>
      </c>
      <c r="J25" s="52">
        <f t="shared" si="4"/>
        <v>11107504</v>
      </c>
      <c r="K25" s="52">
        <f t="shared" si="4"/>
        <v>4614435</v>
      </c>
      <c r="L25" s="52">
        <f t="shared" si="4"/>
        <v>0</v>
      </c>
      <c r="M25" s="52">
        <f t="shared" si="4"/>
        <v>7538953</v>
      </c>
      <c r="N25" s="52">
        <f t="shared" si="4"/>
        <v>12153388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23260892</v>
      </c>
      <c r="X25" s="52">
        <f t="shared" si="4"/>
        <v>58955252</v>
      </c>
      <c r="Y25" s="52">
        <f t="shared" si="4"/>
        <v>-35694360</v>
      </c>
      <c r="Z25" s="53">
        <f>+IF(X25&lt;&gt;0,+(Y25/X25)*100,0)</f>
        <v>-60.544834919881275</v>
      </c>
      <c r="AA25" s="54">
        <f>+AA5+AA9+AA15+AA19+AA24</f>
        <v>104150203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36869179</v>
      </c>
      <c r="D28" s="19"/>
      <c r="E28" s="20">
        <v>44124126</v>
      </c>
      <c r="F28" s="21">
        <v>44124126</v>
      </c>
      <c r="G28" s="21">
        <v>497205</v>
      </c>
      <c r="H28" s="21">
        <v>5891120</v>
      </c>
      <c r="I28" s="21">
        <v>2702493</v>
      </c>
      <c r="J28" s="21">
        <v>9090818</v>
      </c>
      <c r="K28" s="21">
        <v>2783267</v>
      </c>
      <c r="L28" s="21"/>
      <c r="M28" s="21">
        <v>933575</v>
      </c>
      <c r="N28" s="21">
        <v>3716842</v>
      </c>
      <c r="O28" s="21"/>
      <c r="P28" s="21"/>
      <c r="Q28" s="21"/>
      <c r="R28" s="21"/>
      <c r="S28" s="21"/>
      <c r="T28" s="21"/>
      <c r="U28" s="21"/>
      <c r="V28" s="21"/>
      <c r="W28" s="21">
        <v>12807660</v>
      </c>
      <c r="X28" s="21">
        <v>25550757</v>
      </c>
      <c r="Y28" s="21">
        <v>-12743097</v>
      </c>
      <c r="Z28" s="6">
        <v>-49.87</v>
      </c>
      <c r="AA28" s="19">
        <v>44124126</v>
      </c>
    </row>
    <row r="29" spans="1:27" ht="12.75">
      <c r="A29" s="56" t="s">
        <v>55</v>
      </c>
      <c r="B29" s="3"/>
      <c r="C29" s="19">
        <v>290685</v>
      </c>
      <c r="D29" s="19"/>
      <c r="E29" s="20">
        <v>1782608</v>
      </c>
      <c r="F29" s="21">
        <v>1782608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130435</v>
      </c>
      <c r="Y29" s="21">
        <v>-130435</v>
      </c>
      <c r="Z29" s="6">
        <v>-100</v>
      </c>
      <c r="AA29" s="28">
        <v>1782608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37159864</v>
      </c>
      <c r="D32" s="25">
        <f>SUM(D28:D31)</f>
        <v>0</v>
      </c>
      <c r="E32" s="26">
        <f t="shared" si="5"/>
        <v>45906734</v>
      </c>
      <c r="F32" s="27">
        <f t="shared" si="5"/>
        <v>45906734</v>
      </c>
      <c r="G32" s="27">
        <f t="shared" si="5"/>
        <v>497205</v>
      </c>
      <c r="H32" s="27">
        <f t="shared" si="5"/>
        <v>5891120</v>
      </c>
      <c r="I32" s="27">
        <f t="shared" si="5"/>
        <v>2702493</v>
      </c>
      <c r="J32" s="27">
        <f t="shared" si="5"/>
        <v>9090818</v>
      </c>
      <c r="K32" s="27">
        <f t="shared" si="5"/>
        <v>2783267</v>
      </c>
      <c r="L32" s="27">
        <f t="shared" si="5"/>
        <v>0</v>
      </c>
      <c r="M32" s="27">
        <f t="shared" si="5"/>
        <v>933575</v>
      </c>
      <c r="N32" s="27">
        <f t="shared" si="5"/>
        <v>3716842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12807660</v>
      </c>
      <c r="X32" s="27">
        <f t="shared" si="5"/>
        <v>25681192</v>
      </c>
      <c r="Y32" s="27">
        <f t="shared" si="5"/>
        <v>-12873532</v>
      </c>
      <c r="Z32" s="13">
        <f>+IF(X32&lt;&gt;0,+(Y32/X32)*100,0)</f>
        <v>-50.12824949869928</v>
      </c>
      <c r="AA32" s="31">
        <f>SUM(AA28:AA31)</f>
        <v>45906734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>
        <v>194118</v>
      </c>
      <c r="D34" s="19"/>
      <c r="E34" s="20"/>
      <c r="F34" s="21"/>
      <c r="G34" s="21"/>
      <c r="H34" s="21"/>
      <c r="I34" s="21"/>
      <c r="J34" s="21"/>
      <c r="K34" s="21"/>
      <c r="L34" s="21"/>
      <c r="M34" s="21">
        <v>73426</v>
      </c>
      <c r="N34" s="21">
        <v>73426</v>
      </c>
      <c r="O34" s="21"/>
      <c r="P34" s="21"/>
      <c r="Q34" s="21"/>
      <c r="R34" s="21"/>
      <c r="S34" s="21"/>
      <c r="T34" s="21"/>
      <c r="U34" s="21"/>
      <c r="V34" s="21"/>
      <c r="W34" s="21">
        <v>73426</v>
      </c>
      <c r="X34" s="21"/>
      <c r="Y34" s="21">
        <v>73426</v>
      </c>
      <c r="Z34" s="6"/>
      <c r="AA34" s="28"/>
    </row>
    <row r="35" spans="1:27" ht="12.75">
      <c r="A35" s="59" t="s">
        <v>63</v>
      </c>
      <c r="B35" s="3"/>
      <c r="C35" s="19">
        <v>15338182</v>
      </c>
      <c r="D35" s="19"/>
      <c r="E35" s="20">
        <v>58243469</v>
      </c>
      <c r="F35" s="21">
        <v>58243469</v>
      </c>
      <c r="G35" s="21">
        <v>166139</v>
      </c>
      <c r="H35" s="21">
        <v>302783</v>
      </c>
      <c r="I35" s="21">
        <v>1547764</v>
      </c>
      <c r="J35" s="21">
        <v>2016686</v>
      </c>
      <c r="K35" s="21">
        <v>1831168</v>
      </c>
      <c r="L35" s="21"/>
      <c r="M35" s="21">
        <v>6531952</v>
      </c>
      <c r="N35" s="21">
        <v>8363120</v>
      </c>
      <c r="O35" s="21"/>
      <c r="P35" s="21"/>
      <c r="Q35" s="21"/>
      <c r="R35" s="21"/>
      <c r="S35" s="21"/>
      <c r="T35" s="21"/>
      <c r="U35" s="21"/>
      <c r="V35" s="21"/>
      <c r="W35" s="21">
        <v>10379806</v>
      </c>
      <c r="X35" s="21">
        <v>33274060</v>
      </c>
      <c r="Y35" s="21">
        <v>-22894254</v>
      </c>
      <c r="Z35" s="6">
        <v>-68.81</v>
      </c>
      <c r="AA35" s="28">
        <v>58243469</v>
      </c>
    </row>
    <row r="36" spans="1:27" ht="12.75">
      <c r="A36" s="60" t="s">
        <v>64</v>
      </c>
      <c r="B36" s="10"/>
      <c r="C36" s="61">
        <f aca="true" t="shared" si="6" ref="C36:Y36">SUM(C32:C35)</f>
        <v>52692164</v>
      </c>
      <c r="D36" s="61">
        <f>SUM(D32:D35)</f>
        <v>0</v>
      </c>
      <c r="E36" s="62">
        <f t="shared" si="6"/>
        <v>104150203</v>
      </c>
      <c r="F36" s="63">
        <f t="shared" si="6"/>
        <v>104150203</v>
      </c>
      <c r="G36" s="63">
        <f t="shared" si="6"/>
        <v>663344</v>
      </c>
      <c r="H36" s="63">
        <f t="shared" si="6"/>
        <v>6193903</v>
      </c>
      <c r="I36" s="63">
        <f t="shared" si="6"/>
        <v>4250257</v>
      </c>
      <c r="J36" s="63">
        <f t="shared" si="6"/>
        <v>11107504</v>
      </c>
      <c r="K36" s="63">
        <f t="shared" si="6"/>
        <v>4614435</v>
      </c>
      <c r="L36" s="63">
        <f t="shared" si="6"/>
        <v>0</v>
      </c>
      <c r="M36" s="63">
        <f t="shared" si="6"/>
        <v>7538953</v>
      </c>
      <c r="N36" s="63">
        <f t="shared" si="6"/>
        <v>12153388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23260892</v>
      </c>
      <c r="X36" s="63">
        <f t="shared" si="6"/>
        <v>58955252</v>
      </c>
      <c r="Y36" s="63">
        <f t="shared" si="6"/>
        <v>-35694360</v>
      </c>
      <c r="Z36" s="64">
        <f>+IF(X36&lt;&gt;0,+(Y36/X36)*100,0)</f>
        <v>-60.544834919881275</v>
      </c>
      <c r="AA36" s="65">
        <f>SUM(AA32:AA35)</f>
        <v>104150203</v>
      </c>
    </row>
    <row r="37" spans="1:27" ht="12.75">
      <c r="A37" s="14" t="s">
        <v>97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68375</v>
      </c>
      <c r="D5" s="16">
        <f>SUM(D6:D8)</f>
        <v>0</v>
      </c>
      <c r="E5" s="17">
        <f t="shared" si="0"/>
        <v>2315000</v>
      </c>
      <c r="F5" s="18">
        <f t="shared" si="0"/>
        <v>2315000</v>
      </c>
      <c r="G5" s="18">
        <f t="shared" si="0"/>
        <v>0</v>
      </c>
      <c r="H5" s="18">
        <f t="shared" si="0"/>
        <v>6798</v>
      </c>
      <c r="I5" s="18">
        <f t="shared" si="0"/>
        <v>0</v>
      </c>
      <c r="J5" s="18">
        <f t="shared" si="0"/>
        <v>6798</v>
      </c>
      <c r="K5" s="18">
        <f t="shared" si="0"/>
        <v>854576</v>
      </c>
      <c r="L5" s="18">
        <f t="shared" si="0"/>
        <v>1850</v>
      </c>
      <c r="M5" s="18">
        <f t="shared" si="0"/>
        <v>0</v>
      </c>
      <c r="N5" s="18">
        <f t="shared" si="0"/>
        <v>856426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863224</v>
      </c>
      <c r="X5" s="18">
        <f t="shared" si="0"/>
        <v>1157500</v>
      </c>
      <c r="Y5" s="18">
        <f t="shared" si="0"/>
        <v>-294276</v>
      </c>
      <c r="Z5" s="4">
        <f>+IF(X5&lt;&gt;0,+(Y5/X5)*100,0)</f>
        <v>-25.42341252699784</v>
      </c>
      <c r="AA5" s="16">
        <f>SUM(AA6:AA8)</f>
        <v>2315000</v>
      </c>
    </row>
    <row r="6" spans="1:27" ht="12.75">
      <c r="A6" s="5" t="s">
        <v>32</v>
      </c>
      <c r="B6" s="3"/>
      <c r="C6" s="19">
        <v>9545</v>
      </c>
      <c r="D6" s="19"/>
      <c r="E6" s="20">
        <v>820000</v>
      </c>
      <c r="F6" s="21">
        <v>820000</v>
      </c>
      <c r="G6" s="21"/>
      <c r="H6" s="21">
        <v>6798</v>
      </c>
      <c r="I6" s="21"/>
      <c r="J6" s="21">
        <v>6798</v>
      </c>
      <c r="K6" s="21">
        <v>854576</v>
      </c>
      <c r="L6" s="21">
        <v>1850</v>
      </c>
      <c r="M6" s="21"/>
      <c r="N6" s="21">
        <v>856426</v>
      </c>
      <c r="O6" s="21"/>
      <c r="P6" s="21"/>
      <c r="Q6" s="21"/>
      <c r="R6" s="21"/>
      <c r="S6" s="21"/>
      <c r="T6" s="21"/>
      <c r="U6" s="21"/>
      <c r="V6" s="21"/>
      <c r="W6" s="21">
        <v>863224</v>
      </c>
      <c r="X6" s="21">
        <v>410000</v>
      </c>
      <c r="Y6" s="21">
        <v>453224</v>
      </c>
      <c r="Z6" s="6">
        <v>110.54</v>
      </c>
      <c r="AA6" s="28">
        <v>820000</v>
      </c>
    </row>
    <row r="7" spans="1:27" ht="12.75">
      <c r="A7" s="5" t="s">
        <v>33</v>
      </c>
      <c r="B7" s="3"/>
      <c r="C7" s="22"/>
      <c r="D7" s="22"/>
      <c r="E7" s="23">
        <v>1495000</v>
      </c>
      <c r="F7" s="24">
        <v>1495000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747500</v>
      </c>
      <c r="Y7" s="24">
        <v>-747500</v>
      </c>
      <c r="Z7" s="7">
        <v>-100</v>
      </c>
      <c r="AA7" s="29">
        <v>1495000</v>
      </c>
    </row>
    <row r="8" spans="1:27" ht="12.75">
      <c r="A8" s="5" t="s">
        <v>34</v>
      </c>
      <c r="B8" s="3"/>
      <c r="C8" s="19">
        <v>58830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10350</v>
      </c>
      <c r="D15" s="16">
        <f>SUM(D16:D18)</f>
        <v>0</v>
      </c>
      <c r="E15" s="17">
        <f t="shared" si="2"/>
        <v>589600</v>
      </c>
      <c r="F15" s="18">
        <f t="shared" si="2"/>
        <v>589600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294800</v>
      </c>
      <c r="Y15" s="18">
        <f t="shared" si="2"/>
        <v>-294800</v>
      </c>
      <c r="Z15" s="4">
        <f>+IF(X15&lt;&gt;0,+(Y15/X15)*100,0)</f>
        <v>-100</v>
      </c>
      <c r="AA15" s="30">
        <f>SUM(AA16:AA18)</f>
        <v>589600</v>
      </c>
    </row>
    <row r="16" spans="1:27" ht="12.75">
      <c r="A16" s="5" t="s">
        <v>42</v>
      </c>
      <c r="B16" s="3"/>
      <c r="C16" s="19">
        <v>10350</v>
      </c>
      <c r="D16" s="19"/>
      <c r="E16" s="20">
        <v>589600</v>
      </c>
      <c r="F16" s="21">
        <v>589600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294800</v>
      </c>
      <c r="Y16" s="21">
        <v>-294800</v>
      </c>
      <c r="Z16" s="6">
        <v>-100</v>
      </c>
      <c r="AA16" s="28">
        <v>589600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78725</v>
      </c>
      <c r="D25" s="50">
        <f>+D5+D9+D15+D19+D24</f>
        <v>0</v>
      </c>
      <c r="E25" s="51">
        <f t="shared" si="4"/>
        <v>2904600</v>
      </c>
      <c r="F25" s="52">
        <f t="shared" si="4"/>
        <v>2904600</v>
      </c>
      <c r="G25" s="52">
        <f t="shared" si="4"/>
        <v>0</v>
      </c>
      <c r="H25" s="52">
        <f t="shared" si="4"/>
        <v>6798</v>
      </c>
      <c r="I25" s="52">
        <f t="shared" si="4"/>
        <v>0</v>
      </c>
      <c r="J25" s="52">
        <f t="shared" si="4"/>
        <v>6798</v>
      </c>
      <c r="K25" s="52">
        <f t="shared" si="4"/>
        <v>854576</v>
      </c>
      <c r="L25" s="52">
        <f t="shared" si="4"/>
        <v>1850</v>
      </c>
      <c r="M25" s="52">
        <f t="shared" si="4"/>
        <v>0</v>
      </c>
      <c r="N25" s="52">
        <f t="shared" si="4"/>
        <v>856426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863224</v>
      </c>
      <c r="X25" s="52">
        <f t="shared" si="4"/>
        <v>1452300</v>
      </c>
      <c r="Y25" s="52">
        <f t="shared" si="4"/>
        <v>-589076</v>
      </c>
      <c r="Z25" s="53">
        <f>+IF(X25&lt;&gt;0,+(Y25/X25)*100,0)</f>
        <v>-40.56159195758452</v>
      </c>
      <c r="AA25" s="54">
        <f>+AA5+AA9+AA15+AA19+AA24</f>
        <v>2904600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/>
      <c r="D28" s="19"/>
      <c r="E28" s="20">
        <v>810000</v>
      </c>
      <c r="F28" s="21">
        <v>810000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>
        <v>404800</v>
      </c>
      <c r="Y28" s="21">
        <v>-404800</v>
      </c>
      <c r="Z28" s="6">
        <v>-100</v>
      </c>
      <c r="AA28" s="19">
        <v>810000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810000</v>
      </c>
      <c r="F32" s="27">
        <f t="shared" si="5"/>
        <v>810000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404800</v>
      </c>
      <c r="Y32" s="27">
        <f t="shared" si="5"/>
        <v>-404800</v>
      </c>
      <c r="Z32" s="13">
        <f>+IF(X32&lt;&gt;0,+(Y32/X32)*100,0)</f>
        <v>-100</v>
      </c>
      <c r="AA32" s="31">
        <f>SUM(AA28:AA31)</f>
        <v>810000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78725</v>
      </c>
      <c r="D35" s="19"/>
      <c r="E35" s="20">
        <v>2094600</v>
      </c>
      <c r="F35" s="21">
        <v>2094600</v>
      </c>
      <c r="G35" s="21"/>
      <c r="H35" s="21">
        <v>6798</v>
      </c>
      <c r="I35" s="21"/>
      <c r="J35" s="21">
        <v>6798</v>
      </c>
      <c r="K35" s="21">
        <v>854576</v>
      </c>
      <c r="L35" s="21">
        <v>1850</v>
      </c>
      <c r="M35" s="21"/>
      <c r="N35" s="21">
        <v>856426</v>
      </c>
      <c r="O35" s="21"/>
      <c r="P35" s="21"/>
      <c r="Q35" s="21"/>
      <c r="R35" s="21"/>
      <c r="S35" s="21"/>
      <c r="T35" s="21"/>
      <c r="U35" s="21"/>
      <c r="V35" s="21"/>
      <c r="W35" s="21">
        <v>863224</v>
      </c>
      <c r="X35" s="21">
        <v>1047500</v>
      </c>
      <c r="Y35" s="21">
        <v>-184276</v>
      </c>
      <c r="Z35" s="6">
        <v>-17.59</v>
      </c>
      <c r="AA35" s="28">
        <v>2094600</v>
      </c>
    </row>
    <row r="36" spans="1:27" ht="12.75">
      <c r="A36" s="60" t="s">
        <v>64</v>
      </c>
      <c r="B36" s="10"/>
      <c r="C36" s="61">
        <f aca="true" t="shared" si="6" ref="C36:Y36">SUM(C32:C35)</f>
        <v>78725</v>
      </c>
      <c r="D36" s="61">
        <f>SUM(D32:D35)</f>
        <v>0</v>
      </c>
      <c r="E36" s="62">
        <f t="shared" si="6"/>
        <v>2904600</v>
      </c>
      <c r="F36" s="63">
        <f t="shared" si="6"/>
        <v>2904600</v>
      </c>
      <c r="G36" s="63">
        <f t="shared" si="6"/>
        <v>0</v>
      </c>
      <c r="H36" s="63">
        <f t="shared" si="6"/>
        <v>6798</v>
      </c>
      <c r="I36" s="63">
        <f t="shared" si="6"/>
        <v>0</v>
      </c>
      <c r="J36" s="63">
        <f t="shared" si="6"/>
        <v>6798</v>
      </c>
      <c r="K36" s="63">
        <f t="shared" si="6"/>
        <v>854576</v>
      </c>
      <c r="L36" s="63">
        <f t="shared" si="6"/>
        <v>1850</v>
      </c>
      <c r="M36" s="63">
        <f t="shared" si="6"/>
        <v>0</v>
      </c>
      <c r="N36" s="63">
        <f t="shared" si="6"/>
        <v>856426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863224</v>
      </c>
      <c r="X36" s="63">
        <f t="shared" si="6"/>
        <v>1452300</v>
      </c>
      <c r="Y36" s="63">
        <f t="shared" si="6"/>
        <v>-589076</v>
      </c>
      <c r="Z36" s="64">
        <f>+IF(X36&lt;&gt;0,+(Y36/X36)*100,0)</f>
        <v>-40.56159195758452</v>
      </c>
      <c r="AA36" s="65">
        <f>SUM(AA32:AA35)</f>
        <v>2904600</v>
      </c>
    </row>
    <row r="37" spans="1:27" ht="12.75">
      <c r="A37" s="14" t="s">
        <v>97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3992126</v>
      </c>
      <c r="D5" s="16">
        <f>SUM(D6:D8)</f>
        <v>0</v>
      </c>
      <c r="E5" s="17">
        <f t="shared" si="0"/>
        <v>7000000</v>
      </c>
      <c r="F5" s="18">
        <f t="shared" si="0"/>
        <v>7000000</v>
      </c>
      <c r="G5" s="18">
        <f t="shared" si="0"/>
        <v>0</v>
      </c>
      <c r="H5" s="18">
        <f t="shared" si="0"/>
        <v>224767</v>
      </c>
      <c r="I5" s="18">
        <f t="shared" si="0"/>
        <v>1441666</v>
      </c>
      <c r="J5" s="18">
        <f t="shared" si="0"/>
        <v>1666433</v>
      </c>
      <c r="K5" s="18">
        <f t="shared" si="0"/>
        <v>0</v>
      </c>
      <c r="L5" s="18">
        <f t="shared" si="0"/>
        <v>1056937</v>
      </c>
      <c r="M5" s="18">
        <f t="shared" si="0"/>
        <v>0</v>
      </c>
      <c r="N5" s="18">
        <f t="shared" si="0"/>
        <v>1056937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2723370</v>
      </c>
      <c r="X5" s="18">
        <f t="shared" si="0"/>
        <v>1200000</v>
      </c>
      <c r="Y5" s="18">
        <f t="shared" si="0"/>
        <v>1523370</v>
      </c>
      <c r="Z5" s="4">
        <f>+IF(X5&lt;&gt;0,+(Y5/X5)*100,0)</f>
        <v>126.94749999999999</v>
      </c>
      <c r="AA5" s="16">
        <f>SUM(AA6:AA8)</f>
        <v>7000000</v>
      </c>
    </row>
    <row r="6" spans="1:27" ht="12.75">
      <c r="A6" s="5" t="s">
        <v>32</v>
      </c>
      <c r="B6" s="3"/>
      <c r="C6" s="19">
        <v>1071979</v>
      </c>
      <c r="D6" s="19"/>
      <c r="E6" s="20">
        <v>3000000</v>
      </c>
      <c r="F6" s="21">
        <v>3000000</v>
      </c>
      <c r="G6" s="21"/>
      <c r="H6" s="21"/>
      <c r="I6" s="21">
        <v>1441666</v>
      </c>
      <c r="J6" s="21">
        <v>1441666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1441666</v>
      </c>
      <c r="X6" s="21"/>
      <c r="Y6" s="21">
        <v>1441666</v>
      </c>
      <c r="Z6" s="6"/>
      <c r="AA6" s="28">
        <v>3000000</v>
      </c>
    </row>
    <row r="7" spans="1:27" ht="12.75">
      <c r="A7" s="5" t="s">
        <v>33</v>
      </c>
      <c r="B7" s="3"/>
      <c r="C7" s="22">
        <v>2920147</v>
      </c>
      <c r="D7" s="22"/>
      <c r="E7" s="23">
        <v>4000000</v>
      </c>
      <c r="F7" s="24">
        <v>4000000</v>
      </c>
      <c r="G7" s="24"/>
      <c r="H7" s="24">
        <v>224767</v>
      </c>
      <c r="I7" s="24"/>
      <c r="J7" s="24">
        <v>224767</v>
      </c>
      <c r="K7" s="24"/>
      <c r="L7" s="24">
        <v>1056937</v>
      </c>
      <c r="M7" s="24"/>
      <c r="N7" s="24">
        <v>1056937</v>
      </c>
      <c r="O7" s="24"/>
      <c r="P7" s="24"/>
      <c r="Q7" s="24"/>
      <c r="R7" s="24"/>
      <c r="S7" s="24"/>
      <c r="T7" s="24"/>
      <c r="U7" s="24"/>
      <c r="V7" s="24"/>
      <c r="W7" s="24">
        <v>1281704</v>
      </c>
      <c r="X7" s="24">
        <v>1200000</v>
      </c>
      <c r="Y7" s="24">
        <v>81704</v>
      </c>
      <c r="Z7" s="7">
        <v>6.81</v>
      </c>
      <c r="AA7" s="29">
        <v>4000000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8583335</v>
      </c>
      <c r="D9" s="16">
        <f>SUM(D10:D14)</f>
        <v>0</v>
      </c>
      <c r="E9" s="17">
        <f t="shared" si="1"/>
        <v>4764727</v>
      </c>
      <c r="F9" s="18">
        <f t="shared" si="1"/>
        <v>4764727</v>
      </c>
      <c r="G9" s="18">
        <f t="shared" si="1"/>
        <v>0</v>
      </c>
      <c r="H9" s="18">
        <f t="shared" si="1"/>
        <v>494421</v>
      </c>
      <c r="I9" s="18">
        <f t="shared" si="1"/>
        <v>1421236</v>
      </c>
      <c r="J9" s="18">
        <f t="shared" si="1"/>
        <v>1915657</v>
      </c>
      <c r="K9" s="18">
        <f t="shared" si="1"/>
        <v>702590</v>
      </c>
      <c r="L9" s="18">
        <f t="shared" si="1"/>
        <v>0</v>
      </c>
      <c r="M9" s="18">
        <f t="shared" si="1"/>
        <v>185759</v>
      </c>
      <c r="N9" s="18">
        <f t="shared" si="1"/>
        <v>888349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2804006</v>
      </c>
      <c r="X9" s="18">
        <f t="shared" si="1"/>
        <v>1000000</v>
      </c>
      <c r="Y9" s="18">
        <f t="shared" si="1"/>
        <v>1804006</v>
      </c>
      <c r="Z9" s="4">
        <f>+IF(X9&lt;&gt;0,+(Y9/X9)*100,0)</f>
        <v>180.4006</v>
      </c>
      <c r="AA9" s="30">
        <f>SUM(AA10:AA14)</f>
        <v>4764727</v>
      </c>
    </row>
    <row r="10" spans="1:27" ht="12.75">
      <c r="A10" s="5" t="s">
        <v>36</v>
      </c>
      <c r="B10" s="3"/>
      <c r="C10" s="19">
        <v>8583335</v>
      </c>
      <c r="D10" s="19"/>
      <c r="E10" s="20"/>
      <c r="F10" s="21"/>
      <c r="G10" s="21"/>
      <c r="H10" s="21">
        <v>494421</v>
      </c>
      <c r="I10" s="21">
        <v>1421236</v>
      </c>
      <c r="J10" s="21">
        <v>1915657</v>
      </c>
      <c r="K10" s="21">
        <v>702590</v>
      </c>
      <c r="L10" s="21"/>
      <c r="M10" s="21">
        <v>185759</v>
      </c>
      <c r="N10" s="21">
        <v>888349</v>
      </c>
      <c r="O10" s="21"/>
      <c r="P10" s="21"/>
      <c r="Q10" s="21"/>
      <c r="R10" s="21"/>
      <c r="S10" s="21"/>
      <c r="T10" s="21"/>
      <c r="U10" s="21"/>
      <c r="V10" s="21"/>
      <c r="W10" s="21">
        <v>2804006</v>
      </c>
      <c r="X10" s="21"/>
      <c r="Y10" s="21">
        <v>2804006</v>
      </c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>
        <v>4764727</v>
      </c>
      <c r="F12" s="21">
        <v>4764727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1000000</v>
      </c>
      <c r="Y12" s="21">
        <v>-1000000</v>
      </c>
      <c r="Z12" s="6">
        <v>-100</v>
      </c>
      <c r="AA12" s="28">
        <v>4764727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120678900</v>
      </c>
      <c r="D15" s="16">
        <f>SUM(D16:D18)</f>
        <v>0</v>
      </c>
      <c r="E15" s="17">
        <f t="shared" si="2"/>
        <v>169746808</v>
      </c>
      <c r="F15" s="18">
        <f t="shared" si="2"/>
        <v>169746808</v>
      </c>
      <c r="G15" s="18">
        <f t="shared" si="2"/>
        <v>303313</v>
      </c>
      <c r="H15" s="18">
        <f t="shared" si="2"/>
        <v>4011615</v>
      </c>
      <c r="I15" s="18">
        <f t="shared" si="2"/>
        <v>3229444</v>
      </c>
      <c r="J15" s="18">
        <f t="shared" si="2"/>
        <v>7544372</v>
      </c>
      <c r="K15" s="18">
        <f t="shared" si="2"/>
        <v>6986851</v>
      </c>
      <c r="L15" s="18">
        <f t="shared" si="2"/>
        <v>4241989</v>
      </c>
      <c r="M15" s="18">
        <f t="shared" si="2"/>
        <v>2023307</v>
      </c>
      <c r="N15" s="18">
        <f t="shared" si="2"/>
        <v>13252147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20796519</v>
      </c>
      <c r="X15" s="18">
        <f t="shared" si="2"/>
        <v>57150000</v>
      </c>
      <c r="Y15" s="18">
        <f t="shared" si="2"/>
        <v>-36353481</v>
      </c>
      <c r="Z15" s="4">
        <f>+IF(X15&lt;&gt;0,+(Y15/X15)*100,0)</f>
        <v>-63.61064041994751</v>
      </c>
      <c r="AA15" s="30">
        <f>SUM(AA16:AA18)</f>
        <v>169746808</v>
      </c>
    </row>
    <row r="16" spans="1:27" ht="12.75">
      <c r="A16" s="5" t="s">
        <v>42</v>
      </c>
      <c r="B16" s="3"/>
      <c r="C16" s="19">
        <v>355320</v>
      </c>
      <c r="D16" s="19"/>
      <c r="E16" s="20">
        <v>5000000</v>
      </c>
      <c r="F16" s="21">
        <v>5000000</v>
      </c>
      <c r="G16" s="21"/>
      <c r="H16" s="21">
        <v>1890573</v>
      </c>
      <c r="I16" s="21"/>
      <c r="J16" s="21">
        <v>1890573</v>
      </c>
      <c r="K16" s="21">
        <v>5533488</v>
      </c>
      <c r="L16" s="21">
        <v>3159727</v>
      </c>
      <c r="M16" s="21">
        <v>204707</v>
      </c>
      <c r="N16" s="21">
        <v>8897922</v>
      </c>
      <c r="O16" s="21"/>
      <c r="P16" s="21"/>
      <c r="Q16" s="21"/>
      <c r="R16" s="21"/>
      <c r="S16" s="21"/>
      <c r="T16" s="21"/>
      <c r="U16" s="21"/>
      <c r="V16" s="21"/>
      <c r="W16" s="21">
        <v>10788495</v>
      </c>
      <c r="X16" s="21">
        <v>1800000</v>
      </c>
      <c r="Y16" s="21">
        <v>8988495</v>
      </c>
      <c r="Z16" s="6">
        <v>499.36</v>
      </c>
      <c r="AA16" s="28">
        <v>5000000</v>
      </c>
    </row>
    <row r="17" spans="1:27" ht="12.75">
      <c r="A17" s="5" t="s">
        <v>43</v>
      </c>
      <c r="B17" s="3"/>
      <c r="C17" s="19">
        <v>120323580</v>
      </c>
      <c r="D17" s="19"/>
      <c r="E17" s="20">
        <v>164746808</v>
      </c>
      <c r="F17" s="21">
        <v>164746808</v>
      </c>
      <c r="G17" s="21">
        <v>303313</v>
      </c>
      <c r="H17" s="21">
        <v>2121042</v>
      </c>
      <c r="I17" s="21">
        <v>3229444</v>
      </c>
      <c r="J17" s="21">
        <v>5653799</v>
      </c>
      <c r="K17" s="21">
        <v>1453363</v>
      </c>
      <c r="L17" s="21">
        <v>1082262</v>
      </c>
      <c r="M17" s="21">
        <v>1818600</v>
      </c>
      <c r="N17" s="21">
        <v>4354225</v>
      </c>
      <c r="O17" s="21"/>
      <c r="P17" s="21"/>
      <c r="Q17" s="21"/>
      <c r="R17" s="21"/>
      <c r="S17" s="21"/>
      <c r="T17" s="21"/>
      <c r="U17" s="21"/>
      <c r="V17" s="21"/>
      <c r="W17" s="21">
        <v>10008024</v>
      </c>
      <c r="X17" s="21">
        <v>55350000</v>
      </c>
      <c r="Y17" s="21">
        <v>-45341976</v>
      </c>
      <c r="Z17" s="6">
        <v>-81.92</v>
      </c>
      <c r="AA17" s="28">
        <v>164746808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101619371</v>
      </c>
      <c r="D19" s="16">
        <f>SUM(D20:D23)</f>
        <v>0</v>
      </c>
      <c r="E19" s="17">
        <f t="shared" si="3"/>
        <v>147729995</v>
      </c>
      <c r="F19" s="18">
        <f t="shared" si="3"/>
        <v>147729995</v>
      </c>
      <c r="G19" s="18">
        <f t="shared" si="3"/>
        <v>78740</v>
      </c>
      <c r="H19" s="18">
        <f t="shared" si="3"/>
        <v>3642459</v>
      </c>
      <c r="I19" s="18">
        <f t="shared" si="3"/>
        <v>4151343</v>
      </c>
      <c r="J19" s="18">
        <f t="shared" si="3"/>
        <v>7872542</v>
      </c>
      <c r="K19" s="18">
        <f t="shared" si="3"/>
        <v>3697912</v>
      </c>
      <c r="L19" s="18">
        <f t="shared" si="3"/>
        <v>8805410</v>
      </c>
      <c r="M19" s="18">
        <f t="shared" si="3"/>
        <v>25669931</v>
      </c>
      <c r="N19" s="18">
        <f t="shared" si="3"/>
        <v>38173253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46045795</v>
      </c>
      <c r="X19" s="18">
        <f t="shared" si="3"/>
        <v>49850000</v>
      </c>
      <c r="Y19" s="18">
        <f t="shared" si="3"/>
        <v>-3804205</v>
      </c>
      <c r="Z19" s="4">
        <f>+IF(X19&lt;&gt;0,+(Y19/X19)*100,0)</f>
        <v>-7.6313039117352055</v>
      </c>
      <c r="AA19" s="30">
        <f>SUM(AA20:AA23)</f>
        <v>147729995</v>
      </c>
    </row>
    <row r="20" spans="1:27" ht="12.75">
      <c r="A20" s="5" t="s">
        <v>46</v>
      </c>
      <c r="B20" s="3"/>
      <c r="C20" s="19">
        <v>25104984</v>
      </c>
      <c r="D20" s="19"/>
      <c r="E20" s="20">
        <v>53997000</v>
      </c>
      <c r="F20" s="21">
        <v>53997000</v>
      </c>
      <c r="G20" s="21"/>
      <c r="H20" s="21">
        <v>5899</v>
      </c>
      <c r="I20" s="21"/>
      <c r="J20" s="21">
        <v>5899</v>
      </c>
      <c r="K20" s="21">
        <v>1003</v>
      </c>
      <c r="L20" s="21">
        <v>1003</v>
      </c>
      <c r="M20" s="21">
        <v>10646292</v>
      </c>
      <c r="N20" s="21">
        <v>10648298</v>
      </c>
      <c r="O20" s="21"/>
      <c r="P20" s="21"/>
      <c r="Q20" s="21"/>
      <c r="R20" s="21"/>
      <c r="S20" s="21"/>
      <c r="T20" s="21"/>
      <c r="U20" s="21"/>
      <c r="V20" s="21"/>
      <c r="W20" s="21">
        <v>10654197</v>
      </c>
      <c r="X20" s="21">
        <v>17500000</v>
      </c>
      <c r="Y20" s="21">
        <v>-6845803</v>
      </c>
      <c r="Z20" s="6">
        <v>-39.12</v>
      </c>
      <c r="AA20" s="28">
        <v>53997000</v>
      </c>
    </row>
    <row r="21" spans="1:27" ht="12.75">
      <c r="A21" s="5" t="s">
        <v>47</v>
      </c>
      <c r="B21" s="3"/>
      <c r="C21" s="19">
        <v>65280421</v>
      </c>
      <c r="D21" s="19"/>
      <c r="E21" s="20">
        <v>55932140</v>
      </c>
      <c r="F21" s="21">
        <v>55932140</v>
      </c>
      <c r="G21" s="21">
        <v>78740</v>
      </c>
      <c r="H21" s="21">
        <v>275609</v>
      </c>
      <c r="I21" s="21">
        <v>2631726</v>
      </c>
      <c r="J21" s="21">
        <v>2986075</v>
      </c>
      <c r="K21" s="21">
        <v>351188</v>
      </c>
      <c r="L21" s="21">
        <v>4773792</v>
      </c>
      <c r="M21" s="21">
        <v>8264325</v>
      </c>
      <c r="N21" s="21">
        <v>13389305</v>
      </c>
      <c r="O21" s="21"/>
      <c r="P21" s="21"/>
      <c r="Q21" s="21"/>
      <c r="R21" s="21"/>
      <c r="S21" s="21"/>
      <c r="T21" s="21"/>
      <c r="U21" s="21"/>
      <c r="V21" s="21"/>
      <c r="W21" s="21">
        <v>16375380</v>
      </c>
      <c r="X21" s="21">
        <v>23850000</v>
      </c>
      <c r="Y21" s="21">
        <v>-7474620</v>
      </c>
      <c r="Z21" s="6">
        <v>-31.34</v>
      </c>
      <c r="AA21" s="28">
        <v>55932140</v>
      </c>
    </row>
    <row r="22" spans="1:27" ht="12.75">
      <c r="A22" s="5" t="s">
        <v>48</v>
      </c>
      <c r="B22" s="3"/>
      <c r="C22" s="22">
        <v>11233966</v>
      </c>
      <c r="D22" s="22"/>
      <c r="E22" s="23">
        <v>37800855</v>
      </c>
      <c r="F22" s="24">
        <v>37800855</v>
      </c>
      <c r="G22" s="24"/>
      <c r="H22" s="24">
        <v>3360951</v>
      </c>
      <c r="I22" s="24">
        <v>1519617</v>
      </c>
      <c r="J22" s="24">
        <v>4880568</v>
      </c>
      <c r="K22" s="24">
        <v>3345721</v>
      </c>
      <c r="L22" s="24">
        <v>4030615</v>
      </c>
      <c r="M22" s="24">
        <v>6759314</v>
      </c>
      <c r="N22" s="24">
        <v>14135650</v>
      </c>
      <c r="O22" s="24"/>
      <c r="P22" s="24"/>
      <c r="Q22" s="24"/>
      <c r="R22" s="24"/>
      <c r="S22" s="24"/>
      <c r="T22" s="24"/>
      <c r="U22" s="24"/>
      <c r="V22" s="24"/>
      <c r="W22" s="24">
        <v>19016218</v>
      </c>
      <c r="X22" s="24">
        <v>8500000</v>
      </c>
      <c r="Y22" s="24">
        <v>10516218</v>
      </c>
      <c r="Z22" s="7">
        <v>123.72</v>
      </c>
      <c r="AA22" s="29">
        <v>37800855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>
        <v>13226231</v>
      </c>
      <c r="D24" s="16"/>
      <c r="E24" s="17">
        <v>4000000</v>
      </c>
      <c r="F24" s="18">
        <v>4000000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1000000</v>
      </c>
      <c r="Y24" s="18">
        <v>-1000000</v>
      </c>
      <c r="Z24" s="4">
        <v>-100</v>
      </c>
      <c r="AA24" s="30">
        <v>4000000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248099963</v>
      </c>
      <c r="D25" s="50">
        <f>+D5+D9+D15+D19+D24</f>
        <v>0</v>
      </c>
      <c r="E25" s="51">
        <f t="shared" si="4"/>
        <v>333241530</v>
      </c>
      <c r="F25" s="52">
        <f t="shared" si="4"/>
        <v>333241530</v>
      </c>
      <c r="G25" s="52">
        <f t="shared" si="4"/>
        <v>382053</v>
      </c>
      <c r="H25" s="52">
        <f t="shared" si="4"/>
        <v>8373262</v>
      </c>
      <c r="I25" s="52">
        <f t="shared" si="4"/>
        <v>10243689</v>
      </c>
      <c r="J25" s="52">
        <f t="shared" si="4"/>
        <v>18999004</v>
      </c>
      <c r="K25" s="52">
        <f t="shared" si="4"/>
        <v>11387353</v>
      </c>
      <c r="L25" s="52">
        <f t="shared" si="4"/>
        <v>14104336</v>
      </c>
      <c r="M25" s="52">
        <f t="shared" si="4"/>
        <v>27878997</v>
      </c>
      <c r="N25" s="52">
        <f t="shared" si="4"/>
        <v>53370686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72369690</v>
      </c>
      <c r="X25" s="52">
        <f t="shared" si="4"/>
        <v>110200000</v>
      </c>
      <c r="Y25" s="52">
        <f t="shared" si="4"/>
        <v>-37830310</v>
      </c>
      <c r="Z25" s="53">
        <f>+IF(X25&lt;&gt;0,+(Y25/X25)*100,0)</f>
        <v>-34.32877495462795</v>
      </c>
      <c r="AA25" s="54">
        <f>+AA5+AA9+AA15+AA19+AA24</f>
        <v>333241530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200676732</v>
      </c>
      <c r="D28" s="19"/>
      <c r="E28" s="20">
        <v>282795513</v>
      </c>
      <c r="F28" s="21">
        <v>282795513</v>
      </c>
      <c r="G28" s="21">
        <v>19447</v>
      </c>
      <c r="H28" s="21">
        <v>6653237</v>
      </c>
      <c r="I28" s="21">
        <v>6170297</v>
      </c>
      <c r="J28" s="21">
        <v>12842981</v>
      </c>
      <c r="K28" s="21">
        <v>10832180</v>
      </c>
      <c r="L28" s="21">
        <v>12896179</v>
      </c>
      <c r="M28" s="21">
        <v>25920455</v>
      </c>
      <c r="N28" s="21">
        <v>49648814</v>
      </c>
      <c r="O28" s="21"/>
      <c r="P28" s="21"/>
      <c r="Q28" s="21"/>
      <c r="R28" s="21"/>
      <c r="S28" s="21"/>
      <c r="T28" s="21"/>
      <c r="U28" s="21"/>
      <c r="V28" s="21"/>
      <c r="W28" s="21">
        <v>62491795</v>
      </c>
      <c r="X28" s="21">
        <v>93100000</v>
      </c>
      <c r="Y28" s="21">
        <v>-30608205</v>
      </c>
      <c r="Z28" s="6">
        <v>-32.88</v>
      </c>
      <c r="AA28" s="19">
        <v>282795513</v>
      </c>
    </row>
    <row r="29" spans="1:27" ht="12.75">
      <c r="A29" s="56" t="s">
        <v>55</v>
      </c>
      <c r="B29" s="3"/>
      <c r="C29" s="19">
        <v>2356720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203033452</v>
      </c>
      <c r="D32" s="25">
        <f>SUM(D28:D31)</f>
        <v>0</v>
      </c>
      <c r="E32" s="26">
        <f t="shared" si="5"/>
        <v>282795513</v>
      </c>
      <c r="F32" s="27">
        <f t="shared" si="5"/>
        <v>282795513</v>
      </c>
      <c r="G32" s="27">
        <f t="shared" si="5"/>
        <v>19447</v>
      </c>
      <c r="H32" s="27">
        <f t="shared" si="5"/>
        <v>6653237</v>
      </c>
      <c r="I32" s="27">
        <f t="shared" si="5"/>
        <v>6170297</v>
      </c>
      <c r="J32" s="27">
        <f t="shared" si="5"/>
        <v>12842981</v>
      </c>
      <c r="K32" s="27">
        <f t="shared" si="5"/>
        <v>10832180</v>
      </c>
      <c r="L32" s="27">
        <f t="shared" si="5"/>
        <v>12896179</v>
      </c>
      <c r="M32" s="27">
        <f t="shared" si="5"/>
        <v>25920455</v>
      </c>
      <c r="N32" s="27">
        <f t="shared" si="5"/>
        <v>49648814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62491795</v>
      </c>
      <c r="X32" s="27">
        <f t="shared" si="5"/>
        <v>93100000</v>
      </c>
      <c r="Y32" s="27">
        <f t="shared" si="5"/>
        <v>-30608205</v>
      </c>
      <c r="Z32" s="13">
        <f>+IF(X32&lt;&gt;0,+(Y32/X32)*100,0)</f>
        <v>-32.87669709989259</v>
      </c>
      <c r="AA32" s="31">
        <f>SUM(AA28:AA31)</f>
        <v>282795513</v>
      </c>
    </row>
    <row r="33" spans="1:27" ht="12.75">
      <c r="A33" s="59" t="s">
        <v>59</v>
      </c>
      <c r="B33" s="3" t="s">
        <v>60</v>
      </c>
      <c r="C33" s="19">
        <v>4561345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40505166</v>
      </c>
      <c r="D35" s="19"/>
      <c r="E35" s="20">
        <v>50446017</v>
      </c>
      <c r="F35" s="21">
        <v>50446017</v>
      </c>
      <c r="G35" s="21">
        <v>362606</v>
      </c>
      <c r="H35" s="21">
        <v>1720025</v>
      </c>
      <c r="I35" s="21">
        <v>4073392</v>
      </c>
      <c r="J35" s="21">
        <v>6156023</v>
      </c>
      <c r="K35" s="21">
        <v>555173</v>
      </c>
      <c r="L35" s="21">
        <v>1208157</v>
      </c>
      <c r="M35" s="21">
        <v>1958542</v>
      </c>
      <c r="N35" s="21">
        <v>3721872</v>
      </c>
      <c r="O35" s="21"/>
      <c r="P35" s="21"/>
      <c r="Q35" s="21"/>
      <c r="R35" s="21"/>
      <c r="S35" s="21"/>
      <c r="T35" s="21"/>
      <c r="U35" s="21"/>
      <c r="V35" s="21"/>
      <c r="W35" s="21">
        <v>9877895</v>
      </c>
      <c r="X35" s="21">
        <v>17100000</v>
      </c>
      <c r="Y35" s="21">
        <v>-7222105</v>
      </c>
      <c r="Z35" s="6">
        <v>-42.23</v>
      </c>
      <c r="AA35" s="28">
        <v>50446017</v>
      </c>
    </row>
    <row r="36" spans="1:27" ht="12.75">
      <c r="A36" s="60" t="s">
        <v>64</v>
      </c>
      <c r="B36" s="10"/>
      <c r="C36" s="61">
        <f aca="true" t="shared" si="6" ref="C36:Y36">SUM(C32:C35)</f>
        <v>248099963</v>
      </c>
      <c r="D36" s="61">
        <f>SUM(D32:D35)</f>
        <v>0</v>
      </c>
      <c r="E36" s="62">
        <f t="shared" si="6"/>
        <v>333241530</v>
      </c>
      <c r="F36" s="63">
        <f t="shared" si="6"/>
        <v>333241530</v>
      </c>
      <c r="G36" s="63">
        <f t="shared" si="6"/>
        <v>382053</v>
      </c>
      <c r="H36" s="63">
        <f t="shared" si="6"/>
        <v>8373262</v>
      </c>
      <c r="I36" s="63">
        <f t="shared" si="6"/>
        <v>10243689</v>
      </c>
      <c r="J36" s="63">
        <f t="shared" si="6"/>
        <v>18999004</v>
      </c>
      <c r="K36" s="63">
        <f t="shared" si="6"/>
        <v>11387353</v>
      </c>
      <c r="L36" s="63">
        <f t="shared" si="6"/>
        <v>14104336</v>
      </c>
      <c r="M36" s="63">
        <f t="shared" si="6"/>
        <v>27878997</v>
      </c>
      <c r="N36" s="63">
        <f t="shared" si="6"/>
        <v>53370686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72369690</v>
      </c>
      <c r="X36" s="63">
        <f t="shared" si="6"/>
        <v>110200000</v>
      </c>
      <c r="Y36" s="63">
        <f t="shared" si="6"/>
        <v>-37830310</v>
      </c>
      <c r="Z36" s="64">
        <f>+IF(X36&lt;&gt;0,+(Y36/X36)*100,0)</f>
        <v>-34.32877495462795</v>
      </c>
      <c r="AA36" s="65">
        <f>SUM(AA32:AA35)</f>
        <v>333241530</v>
      </c>
    </row>
    <row r="37" spans="1:27" ht="12.75">
      <c r="A37" s="14" t="s">
        <v>97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130000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130000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10386639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520837</v>
      </c>
      <c r="N15" s="18">
        <f t="shared" si="2"/>
        <v>520837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520837</v>
      </c>
      <c r="X15" s="18">
        <f t="shared" si="2"/>
        <v>0</v>
      </c>
      <c r="Y15" s="18">
        <f t="shared" si="2"/>
        <v>520837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>
        <v>10386639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>
        <v>520837</v>
      </c>
      <c r="N17" s="21">
        <v>520837</v>
      </c>
      <c r="O17" s="21"/>
      <c r="P17" s="21"/>
      <c r="Q17" s="21"/>
      <c r="R17" s="21"/>
      <c r="S17" s="21"/>
      <c r="T17" s="21"/>
      <c r="U17" s="21"/>
      <c r="V17" s="21"/>
      <c r="W17" s="21">
        <v>520837</v>
      </c>
      <c r="X17" s="21"/>
      <c r="Y17" s="21">
        <v>520837</v>
      </c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63084518</v>
      </c>
      <c r="D19" s="16">
        <f>SUM(D20:D23)</f>
        <v>0</v>
      </c>
      <c r="E19" s="17">
        <f t="shared" si="3"/>
        <v>32710000</v>
      </c>
      <c r="F19" s="18">
        <f t="shared" si="3"/>
        <v>32710000</v>
      </c>
      <c r="G19" s="18">
        <f t="shared" si="3"/>
        <v>0</v>
      </c>
      <c r="H19" s="18">
        <f t="shared" si="3"/>
        <v>759648</v>
      </c>
      <c r="I19" s="18">
        <f t="shared" si="3"/>
        <v>1308934</v>
      </c>
      <c r="J19" s="18">
        <f t="shared" si="3"/>
        <v>2068582</v>
      </c>
      <c r="K19" s="18">
        <f t="shared" si="3"/>
        <v>0</v>
      </c>
      <c r="L19" s="18">
        <f t="shared" si="3"/>
        <v>4583942</v>
      </c>
      <c r="M19" s="18">
        <f t="shared" si="3"/>
        <v>0</v>
      </c>
      <c r="N19" s="18">
        <f t="shared" si="3"/>
        <v>4583942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6652524</v>
      </c>
      <c r="X19" s="18">
        <f t="shared" si="3"/>
        <v>16354998</v>
      </c>
      <c r="Y19" s="18">
        <f t="shared" si="3"/>
        <v>-9702474</v>
      </c>
      <c r="Z19" s="4">
        <f>+IF(X19&lt;&gt;0,+(Y19/X19)*100,0)</f>
        <v>-59.32421391919461</v>
      </c>
      <c r="AA19" s="30">
        <f>SUM(AA20:AA23)</f>
        <v>32710000</v>
      </c>
    </row>
    <row r="20" spans="1:27" ht="12.75">
      <c r="A20" s="5" t="s">
        <v>46</v>
      </c>
      <c r="B20" s="3"/>
      <c r="C20" s="19">
        <v>749814</v>
      </c>
      <c r="D20" s="19"/>
      <c r="E20" s="20">
        <v>1000000</v>
      </c>
      <c r="F20" s="21">
        <v>1000000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499998</v>
      </c>
      <c r="Y20" s="21">
        <v>-499998</v>
      </c>
      <c r="Z20" s="6">
        <v>-100</v>
      </c>
      <c r="AA20" s="28">
        <v>1000000</v>
      </c>
    </row>
    <row r="21" spans="1:27" ht="12.75">
      <c r="A21" s="5" t="s">
        <v>47</v>
      </c>
      <c r="B21" s="3"/>
      <c r="C21" s="19"/>
      <c r="D21" s="19"/>
      <c r="E21" s="20">
        <v>12500000</v>
      </c>
      <c r="F21" s="21">
        <v>12500000</v>
      </c>
      <c r="G21" s="21"/>
      <c r="H21" s="21"/>
      <c r="I21" s="21">
        <v>1308934</v>
      </c>
      <c r="J21" s="21">
        <v>1308934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1308934</v>
      </c>
      <c r="X21" s="21">
        <v>6250002</v>
      </c>
      <c r="Y21" s="21">
        <v>-4941068</v>
      </c>
      <c r="Z21" s="6">
        <v>-79.06</v>
      </c>
      <c r="AA21" s="28">
        <v>12500000</v>
      </c>
    </row>
    <row r="22" spans="1:27" ht="12.75">
      <c r="A22" s="5" t="s">
        <v>48</v>
      </c>
      <c r="B22" s="3"/>
      <c r="C22" s="22">
        <v>62334704</v>
      </c>
      <c r="D22" s="22"/>
      <c r="E22" s="23">
        <v>19210000</v>
      </c>
      <c r="F22" s="24">
        <v>19210000</v>
      </c>
      <c r="G22" s="24"/>
      <c r="H22" s="24">
        <v>759648</v>
      </c>
      <c r="I22" s="24"/>
      <c r="J22" s="24">
        <v>759648</v>
      </c>
      <c r="K22" s="24"/>
      <c r="L22" s="24">
        <v>4583942</v>
      </c>
      <c r="M22" s="24"/>
      <c r="N22" s="24">
        <v>4583942</v>
      </c>
      <c r="O22" s="24"/>
      <c r="P22" s="24"/>
      <c r="Q22" s="24"/>
      <c r="R22" s="24"/>
      <c r="S22" s="24"/>
      <c r="T22" s="24"/>
      <c r="U22" s="24"/>
      <c r="V22" s="24"/>
      <c r="W22" s="24">
        <v>5343590</v>
      </c>
      <c r="X22" s="24"/>
      <c r="Y22" s="24">
        <v>5343590</v>
      </c>
      <c r="Z22" s="7"/>
      <c r="AA22" s="29">
        <v>19210000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9604998</v>
      </c>
      <c r="Y23" s="21">
        <v>-9604998</v>
      </c>
      <c r="Z23" s="6">
        <v>-100</v>
      </c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73601157</v>
      </c>
      <c r="D25" s="50">
        <f>+D5+D9+D15+D19+D24</f>
        <v>0</v>
      </c>
      <c r="E25" s="51">
        <f t="shared" si="4"/>
        <v>32710000</v>
      </c>
      <c r="F25" s="52">
        <f t="shared" si="4"/>
        <v>32710000</v>
      </c>
      <c r="G25" s="52">
        <f t="shared" si="4"/>
        <v>0</v>
      </c>
      <c r="H25" s="52">
        <f t="shared" si="4"/>
        <v>759648</v>
      </c>
      <c r="I25" s="52">
        <f t="shared" si="4"/>
        <v>1308934</v>
      </c>
      <c r="J25" s="52">
        <f t="shared" si="4"/>
        <v>2068582</v>
      </c>
      <c r="K25" s="52">
        <f t="shared" si="4"/>
        <v>0</v>
      </c>
      <c r="L25" s="52">
        <f t="shared" si="4"/>
        <v>4583942</v>
      </c>
      <c r="M25" s="52">
        <f t="shared" si="4"/>
        <v>520837</v>
      </c>
      <c r="N25" s="52">
        <f t="shared" si="4"/>
        <v>5104779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7173361</v>
      </c>
      <c r="X25" s="52">
        <f t="shared" si="4"/>
        <v>16354998</v>
      </c>
      <c r="Y25" s="52">
        <f t="shared" si="4"/>
        <v>-9181637</v>
      </c>
      <c r="Z25" s="53">
        <f>+IF(X25&lt;&gt;0,+(Y25/X25)*100,0)</f>
        <v>-56.13964000484744</v>
      </c>
      <c r="AA25" s="54">
        <f>+AA5+AA9+AA15+AA19+AA24</f>
        <v>32710000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59595854</v>
      </c>
      <c r="D28" s="19"/>
      <c r="E28" s="20">
        <v>20210000</v>
      </c>
      <c r="F28" s="21">
        <v>20210000</v>
      </c>
      <c r="G28" s="21"/>
      <c r="H28" s="21"/>
      <c r="I28" s="21"/>
      <c r="J28" s="21"/>
      <c r="K28" s="21"/>
      <c r="L28" s="21">
        <v>4583942</v>
      </c>
      <c r="M28" s="21">
        <v>520837</v>
      </c>
      <c r="N28" s="21">
        <v>5104779</v>
      </c>
      <c r="O28" s="21"/>
      <c r="P28" s="21"/>
      <c r="Q28" s="21"/>
      <c r="R28" s="21"/>
      <c r="S28" s="21"/>
      <c r="T28" s="21"/>
      <c r="U28" s="21"/>
      <c r="V28" s="21"/>
      <c r="W28" s="21">
        <v>5104779</v>
      </c>
      <c r="X28" s="21">
        <v>16354998</v>
      </c>
      <c r="Y28" s="21">
        <v>-11250219</v>
      </c>
      <c r="Z28" s="6">
        <v>-68.79</v>
      </c>
      <c r="AA28" s="19">
        <v>20210000</v>
      </c>
    </row>
    <row r="29" spans="1:27" ht="12.75">
      <c r="A29" s="56" t="s">
        <v>55</v>
      </c>
      <c r="B29" s="3"/>
      <c r="C29" s="19">
        <v>1167462</v>
      </c>
      <c r="D29" s="19"/>
      <c r="E29" s="20">
        <v>12500000</v>
      </c>
      <c r="F29" s="21">
        <v>12500000</v>
      </c>
      <c r="G29" s="21"/>
      <c r="H29" s="21">
        <v>112759</v>
      </c>
      <c r="I29" s="21">
        <v>1238784</v>
      </c>
      <c r="J29" s="21">
        <v>1351543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1351543</v>
      </c>
      <c r="X29" s="21"/>
      <c r="Y29" s="21">
        <v>1351543</v>
      </c>
      <c r="Z29" s="6"/>
      <c r="AA29" s="28">
        <v>12500000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>
        <v>70150</v>
      </c>
      <c r="J30" s="24">
        <v>70150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70150</v>
      </c>
      <c r="X30" s="24"/>
      <c r="Y30" s="24">
        <v>70150</v>
      </c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60763316</v>
      </c>
      <c r="D32" s="25">
        <f>SUM(D28:D31)</f>
        <v>0</v>
      </c>
      <c r="E32" s="26">
        <f t="shared" si="5"/>
        <v>32710000</v>
      </c>
      <c r="F32" s="27">
        <f t="shared" si="5"/>
        <v>32710000</v>
      </c>
      <c r="G32" s="27">
        <f t="shared" si="5"/>
        <v>0</v>
      </c>
      <c r="H32" s="27">
        <f t="shared" si="5"/>
        <v>112759</v>
      </c>
      <c r="I32" s="27">
        <f t="shared" si="5"/>
        <v>1308934</v>
      </c>
      <c r="J32" s="27">
        <f t="shared" si="5"/>
        <v>1421693</v>
      </c>
      <c r="K32" s="27">
        <f t="shared" si="5"/>
        <v>0</v>
      </c>
      <c r="L32" s="27">
        <f t="shared" si="5"/>
        <v>4583942</v>
      </c>
      <c r="M32" s="27">
        <f t="shared" si="5"/>
        <v>520837</v>
      </c>
      <c r="N32" s="27">
        <f t="shared" si="5"/>
        <v>5104779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6526472</v>
      </c>
      <c r="X32" s="27">
        <f t="shared" si="5"/>
        <v>16354998</v>
      </c>
      <c r="Y32" s="27">
        <f t="shared" si="5"/>
        <v>-9828526</v>
      </c>
      <c r="Z32" s="13">
        <f>+IF(X32&lt;&gt;0,+(Y32/X32)*100,0)</f>
        <v>-60.094938562511594</v>
      </c>
      <c r="AA32" s="31">
        <f>SUM(AA28:AA31)</f>
        <v>32710000</v>
      </c>
    </row>
    <row r="33" spans="1:27" ht="12.75">
      <c r="A33" s="59" t="s">
        <v>59</v>
      </c>
      <c r="B33" s="3" t="s">
        <v>60</v>
      </c>
      <c r="C33" s="19">
        <v>11349466</v>
      </c>
      <c r="D33" s="19"/>
      <c r="E33" s="20"/>
      <c r="F33" s="21"/>
      <c r="G33" s="21"/>
      <c r="H33" s="21">
        <v>646889</v>
      </c>
      <c r="I33" s="21"/>
      <c r="J33" s="21">
        <v>646889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646889</v>
      </c>
      <c r="X33" s="21"/>
      <c r="Y33" s="21">
        <v>646889</v>
      </c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1488375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0" t="s">
        <v>64</v>
      </c>
      <c r="B36" s="10"/>
      <c r="C36" s="61">
        <f aca="true" t="shared" si="6" ref="C36:Y36">SUM(C32:C35)</f>
        <v>73601157</v>
      </c>
      <c r="D36" s="61">
        <f>SUM(D32:D35)</f>
        <v>0</v>
      </c>
      <c r="E36" s="62">
        <f t="shared" si="6"/>
        <v>32710000</v>
      </c>
      <c r="F36" s="63">
        <f t="shared" si="6"/>
        <v>32710000</v>
      </c>
      <c r="G36" s="63">
        <f t="shared" si="6"/>
        <v>0</v>
      </c>
      <c r="H36" s="63">
        <f t="shared" si="6"/>
        <v>759648</v>
      </c>
      <c r="I36" s="63">
        <f t="shared" si="6"/>
        <v>1308934</v>
      </c>
      <c r="J36" s="63">
        <f t="shared" si="6"/>
        <v>2068582</v>
      </c>
      <c r="K36" s="63">
        <f t="shared" si="6"/>
        <v>0</v>
      </c>
      <c r="L36" s="63">
        <f t="shared" si="6"/>
        <v>4583942</v>
      </c>
      <c r="M36" s="63">
        <f t="shared" si="6"/>
        <v>520837</v>
      </c>
      <c r="N36" s="63">
        <f t="shared" si="6"/>
        <v>5104779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7173361</v>
      </c>
      <c r="X36" s="63">
        <f t="shared" si="6"/>
        <v>16354998</v>
      </c>
      <c r="Y36" s="63">
        <f t="shared" si="6"/>
        <v>-9181637</v>
      </c>
      <c r="Z36" s="64">
        <f>+IF(X36&lt;&gt;0,+(Y36/X36)*100,0)</f>
        <v>-56.13964000484744</v>
      </c>
      <c r="AA36" s="65">
        <f>SUM(AA32:AA35)</f>
        <v>32710000</v>
      </c>
    </row>
    <row r="37" spans="1:27" ht="12.75">
      <c r="A37" s="14" t="s">
        <v>97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13224511</v>
      </c>
      <c r="D5" s="16">
        <f>SUM(D6:D8)</f>
        <v>0</v>
      </c>
      <c r="E5" s="17">
        <f t="shared" si="0"/>
        <v>2619500</v>
      </c>
      <c r="F5" s="18">
        <f t="shared" si="0"/>
        <v>2619500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1309752</v>
      </c>
      <c r="Y5" s="18">
        <f t="shared" si="0"/>
        <v>-1309752</v>
      </c>
      <c r="Z5" s="4">
        <f>+IF(X5&lt;&gt;0,+(Y5/X5)*100,0)</f>
        <v>-100</v>
      </c>
      <c r="AA5" s="16">
        <f>SUM(AA6:AA8)</f>
        <v>2619500</v>
      </c>
    </row>
    <row r="6" spans="1:27" ht="12.75">
      <c r="A6" s="5" t="s">
        <v>32</v>
      </c>
      <c r="B6" s="3"/>
      <c r="C6" s="19">
        <v>11717493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1372457</v>
      </c>
      <c r="D7" s="22"/>
      <c r="E7" s="23">
        <v>2619500</v>
      </c>
      <c r="F7" s="24">
        <v>2619500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1309752</v>
      </c>
      <c r="Y7" s="24">
        <v>-1309752</v>
      </c>
      <c r="Z7" s="7">
        <v>-100</v>
      </c>
      <c r="AA7" s="29">
        <v>2619500</v>
      </c>
    </row>
    <row r="8" spans="1:27" ht="12.75">
      <c r="A8" s="5" t="s">
        <v>34</v>
      </c>
      <c r="B8" s="3"/>
      <c r="C8" s="19">
        <v>134561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19716248</v>
      </c>
      <c r="F9" s="18">
        <f t="shared" si="1"/>
        <v>19716248</v>
      </c>
      <c r="G9" s="18">
        <f t="shared" si="1"/>
        <v>0</v>
      </c>
      <c r="H9" s="18">
        <f t="shared" si="1"/>
        <v>0</v>
      </c>
      <c r="I9" s="18">
        <f t="shared" si="1"/>
        <v>612324</v>
      </c>
      <c r="J9" s="18">
        <f t="shared" si="1"/>
        <v>612324</v>
      </c>
      <c r="K9" s="18">
        <f t="shared" si="1"/>
        <v>433933</v>
      </c>
      <c r="L9" s="18">
        <f t="shared" si="1"/>
        <v>0</v>
      </c>
      <c r="M9" s="18">
        <f t="shared" si="1"/>
        <v>1201906</v>
      </c>
      <c r="N9" s="18">
        <f t="shared" si="1"/>
        <v>1635839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2248163</v>
      </c>
      <c r="X9" s="18">
        <f t="shared" si="1"/>
        <v>9858126</v>
      </c>
      <c r="Y9" s="18">
        <f t="shared" si="1"/>
        <v>-7609963</v>
      </c>
      <c r="Z9" s="4">
        <f>+IF(X9&lt;&gt;0,+(Y9/X9)*100,0)</f>
        <v>-77.19482384380156</v>
      </c>
      <c r="AA9" s="30">
        <f>SUM(AA10:AA14)</f>
        <v>19716248</v>
      </c>
    </row>
    <row r="10" spans="1:27" ht="12.75">
      <c r="A10" s="5" t="s">
        <v>36</v>
      </c>
      <c r="B10" s="3"/>
      <c r="C10" s="19"/>
      <c r="D10" s="19"/>
      <c r="E10" s="20">
        <v>7591248</v>
      </c>
      <c r="F10" s="21">
        <v>7591248</v>
      </c>
      <c r="G10" s="21"/>
      <c r="H10" s="21"/>
      <c r="I10" s="21">
        <v>612324</v>
      </c>
      <c r="J10" s="21">
        <v>612324</v>
      </c>
      <c r="K10" s="21">
        <v>433933</v>
      </c>
      <c r="L10" s="21"/>
      <c r="M10" s="21">
        <v>1201906</v>
      </c>
      <c r="N10" s="21">
        <v>1635839</v>
      </c>
      <c r="O10" s="21"/>
      <c r="P10" s="21"/>
      <c r="Q10" s="21"/>
      <c r="R10" s="21"/>
      <c r="S10" s="21"/>
      <c r="T10" s="21"/>
      <c r="U10" s="21"/>
      <c r="V10" s="21"/>
      <c r="W10" s="21">
        <v>2248163</v>
      </c>
      <c r="X10" s="21">
        <v>3795624</v>
      </c>
      <c r="Y10" s="21">
        <v>-1547461</v>
      </c>
      <c r="Z10" s="6">
        <v>-40.77</v>
      </c>
      <c r="AA10" s="28">
        <v>7591248</v>
      </c>
    </row>
    <row r="11" spans="1:27" ht="12.75">
      <c r="A11" s="5" t="s">
        <v>37</v>
      </c>
      <c r="B11" s="3"/>
      <c r="C11" s="19"/>
      <c r="D11" s="19"/>
      <c r="E11" s="20">
        <v>11840000</v>
      </c>
      <c r="F11" s="21">
        <v>11840000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5920002</v>
      </c>
      <c r="Y11" s="21">
        <v>-5920002</v>
      </c>
      <c r="Z11" s="6">
        <v>-100</v>
      </c>
      <c r="AA11" s="28">
        <v>11840000</v>
      </c>
    </row>
    <row r="12" spans="1:27" ht="12.75">
      <c r="A12" s="5" t="s">
        <v>38</v>
      </c>
      <c r="B12" s="3"/>
      <c r="C12" s="19"/>
      <c r="D12" s="19"/>
      <c r="E12" s="20">
        <v>285000</v>
      </c>
      <c r="F12" s="21">
        <v>285000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142500</v>
      </c>
      <c r="Y12" s="21">
        <v>-142500</v>
      </c>
      <c r="Z12" s="6">
        <v>-100</v>
      </c>
      <c r="AA12" s="28">
        <v>285000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29852632</v>
      </c>
      <c r="D15" s="16">
        <f>SUM(D16:D18)</f>
        <v>0</v>
      </c>
      <c r="E15" s="17">
        <f t="shared" si="2"/>
        <v>31840469</v>
      </c>
      <c r="F15" s="18">
        <f t="shared" si="2"/>
        <v>31840469</v>
      </c>
      <c r="G15" s="18">
        <f t="shared" si="2"/>
        <v>0</v>
      </c>
      <c r="H15" s="18">
        <f t="shared" si="2"/>
        <v>2462461</v>
      </c>
      <c r="I15" s="18">
        <f t="shared" si="2"/>
        <v>1194289</v>
      </c>
      <c r="J15" s="18">
        <f t="shared" si="2"/>
        <v>3656750</v>
      </c>
      <c r="K15" s="18">
        <f t="shared" si="2"/>
        <v>0</v>
      </c>
      <c r="L15" s="18">
        <f t="shared" si="2"/>
        <v>2709378</v>
      </c>
      <c r="M15" s="18">
        <f t="shared" si="2"/>
        <v>305913</v>
      </c>
      <c r="N15" s="18">
        <f t="shared" si="2"/>
        <v>3015291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6672041</v>
      </c>
      <c r="X15" s="18">
        <f t="shared" si="2"/>
        <v>18777228</v>
      </c>
      <c r="Y15" s="18">
        <f t="shared" si="2"/>
        <v>-12105187</v>
      </c>
      <c r="Z15" s="4">
        <f>+IF(X15&lt;&gt;0,+(Y15/X15)*100,0)</f>
        <v>-64.46738038223747</v>
      </c>
      <c r="AA15" s="30">
        <f>SUM(AA16:AA18)</f>
        <v>31840469</v>
      </c>
    </row>
    <row r="16" spans="1:27" ht="12.75">
      <c r="A16" s="5" t="s">
        <v>42</v>
      </c>
      <c r="B16" s="3"/>
      <c r="C16" s="19">
        <v>6249484</v>
      </c>
      <c r="D16" s="19"/>
      <c r="E16" s="20">
        <v>1438000</v>
      </c>
      <c r="F16" s="21">
        <v>1438000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718998</v>
      </c>
      <c r="Y16" s="21">
        <v>-718998</v>
      </c>
      <c r="Z16" s="6">
        <v>-100</v>
      </c>
      <c r="AA16" s="28">
        <v>1438000</v>
      </c>
    </row>
    <row r="17" spans="1:27" ht="12.75">
      <c r="A17" s="5" t="s">
        <v>43</v>
      </c>
      <c r="B17" s="3"/>
      <c r="C17" s="19">
        <v>23603148</v>
      </c>
      <c r="D17" s="19"/>
      <c r="E17" s="20">
        <v>30327469</v>
      </c>
      <c r="F17" s="21">
        <v>30327469</v>
      </c>
      <c r="G17" s="21"/>
      <c r="H17" s="21">
        <v>2462461</v>
      </c>
      <c r="I17" s="21">
        <v>1194289</v>
      </c>
      <c r="J17" s="21">
        <v>3656750</v>
      </c>
      <c r="K17" s="21"/>
      <c r="L17" s="21">
        <v>2709378</v>
      </c>
      <c r="M17" s="21">
        <v>305913</v>
      </c>
      <c r="N17" s="21">
        <v>3015291</v>
      </c>
      <c r="O17" s="21"/>
      <c r="P17" s="21"/>
      <c r="Q17" s="21"/>
      <c r="R17" s="21"/>
      <c r="S17" s="21"/>
      <c r="T17" s="21"/>
      <c r="U17" s="21"/>
      <c r="V17" s="21"/>
      <c r="W17" s="21">
        <v>6672041</v>
      </c>
      <c r="X17" s="21">
        <v>18020730</v>
      </c>
      <c r="Y17" s="21">
        <v>-11348689</v>
      </c>
      <c r="Z17" s="6">
        <v>-62.98</v>
      </c>
      <c r="AA17" s="28">
        <v>30327469</v>
      </c>
    </row>
    <row r="18" spans="1:27" ht="12.75">
      <c r="A18" s="5" t="s">
        <v>44</v>
      </c>
      <c r="B18" s="3"/>
      <c r="C18" s="19"/>
      <c r="D18" s="19"/>
      <c r="E18" s="20">
        <v>75000</v>
      </c>
      <c r="F18" s="21">
        <v>75000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37500</v>
      </c>
      <c r="Y18" s="21">
        <v>-37500</v>
      </c>
      <c r="Z18" s="6">
        <v>-100</v>
      </c>
      <c r="AA18" s="28">
        <v>75000</v>
      </c>
    </row>
    <row r="19" spans="1:27" ht="12.75">
      <c r="A19" s="2" t="s">
        <v>45</v>
      </c>
      <c r="B19" s="8"/>
      <c r="C19" s="16">
        <f aca="true" t="shared" si="3" ref="C19:Y19">SUM(C20:C23)</f>
        <v>36207471</v>
      </c>
      <c r="D19" s="16">
        <f>SUM(D20:D23)</f>
        <v>0</v>
      </c>
      <c r="E19" s="17">
        <f t="shared" si="3"/>
        <v>46000000</v>
      </c>
      <c r="F19" s="18">
        <f t="shared" si="3"/>
        <v>46000000</v>
      </c>
      <c r="G19" s="18">
        <f t="shared" si="3"/>
        <v>0</v>
      </c>
      <c r="H19" s="18">
        <f t="shared" si="3"/>
        <v>5094219</v>
      </c>
      <c r="I19" s="18">
        <f t="shared" si="3"/>
        <v>9128675</v>
      </c>
      <c r="J19" s="18">
        <f t="shared" si="3"/>
        <v>14222894</v>
      </c>
      <c r="K19" s="18">
        <f t="shared" si="3"/>
        <v>5577075</v>
      </c>
      <c r="L19" s="18">
        <f t="shared" si="3"/>
        <v>17994430</v>
      </c>
      <c r="M19" s="18">
        <f t="shared" si="3"/>
        <v>12896814</v>
      </c>
      <c r="N19" s="18">
        <f t="shared" si="3"/>
        <v>36468319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50691213</v>
      </c>
      <c r="X19" s="18">
        <f t="shared" si="3"/>
        <v>44110260</v>
      </c>
      <c r="Y19" s="18">
        <f t="shared" si="3"/>
        <v>6580953</v>
      </c>
      <c r="Z19" s="4">
        <f>+IF(X19&lt;&gt;0,+(Y19/X19)*100,0)</f>
        <v>14.919324891759878</v>
      </c>
      <c r="AA19" s="30">
        <f>SUM(AA20:AA23)</f>
        <v>46000000</v>
      </c>
    </row>
    <row r="20" spans="1:27" ht="12.75">
      <c r="A20" s="5" t="s">
        <v>46</v>
      </c>
      <c r="B20" s="3"/>
      <c r="C20" s="19">
        <v>5817908</v>
      </c>
      <c r="D20" s="19"/>
      <c r="E20" s="20">
        <v>1000000</v>
      </c>
      <c r="F20" s="21">
        <v>1000000</v>
      </c>
      <c r="G20" s="21"/>
      <c r="H20" s="21">
        <v>5094219</v>
      </c>
      <c r="I20" s="21">
        <v>9128675</v>
      </c>
      <c r="J20" s="21">
        <v>14222894</v>
      </c>
      <c r="K20" s="21"/>
      <c r="L20" s="21">
        <v>5580957</v>
      </c>
      <c r="M20" s="21">
        <v>7136607</v>
      </c>
      <c r="N20" s="21">
        <v>12717564</v>
      </c>
      <c r="O20" s="21"/>
      <c r="P20" s="21"/>
      <c r="Q20" s="21"/>
      <c r="R20" s="21"/>
      <c r="S20" s="21"/>
      <c r="T20" s="21"/>
      <c r="U20" s="21"/>
      <c r="V20" s="21"/>
      <c r="W20" s="21">
        <v>26940458</v>
      </c>
      <c r="X20" s="21">
        <v>499998</v>
      </c>
      <c r="Y20" s="21">
        <v>26440460</v>
      </c>
      <c r="Z20" s="6">
        <v>5288.11</v>
      </c>
      <c r="AA20" s="28">
        <v>1000000</v>
      </c>
    </row>
    <row r="21" spans="1:27" ht="12.75">
      <c r="A21" s="5" t="s">
        <v>47</v>
      </c>
      <c r="B21" s="3"/>
      <c r="C21" s="19">
        <v>30389563</v>
      </c>
      <c r="D21" s="19"/>
      <c r="E21" s="20">
        <v>11317290</v>
      </c>
      <c r="F21" s="21">
        <v>11317290</v>
      </c>
      <c r="G21" s="21"/>
      <c r="H21" s="21"/>
      <c r="I21" s="21"/>
      <c r="J21" s="21"/>
      <c r="K21" s="21">
        <v>2814810</v>
      </c>
      <c r="L21" s="21">
        <v>2887389</v>
      </c>
      <c r="M21" s="21"/>
      <c r="N21" s="21">
        <v>5702199</v>
      </c>
      <c r="O21" s="21"/>
      <c r="P21" s="21"/>
      <c r="Q21" s="21"/>
      <c r="R21" s="21"/>
      <c r="S21" s="21"/>
      <c r="T21" s="21"/>
      <c r="U21" s="21"/>
      <c r="V21" s="21"/>
      <c r="W21" s="21">
        <v>5702199</v>
      </c>
      <c r="X21" s="21">
        <v>17851764</v>
      </c>
      <c r="Y21" s="21">
        <v>-12149565</v>
      </c>
      <c r="Z21" s="6">
        <v>-68.06</v>
      </c>
      <c r="AA21" s="28">
        <v>11317290</v>
      </c>
    </row>
    <row r="22" spans="1:27" ht="12.75">
      <c r="A22" s="5" t="s">
        <v>48</v>
      </c>
      <c r="B22" s="3"/>
      <c r="C22" s="22"/>
      <c r="D22" s="22"/>
      <c r="E22" s="23">
        <v>33682710</v>
      </c>
      <c r="F22" s="24">
        <v>33682710</v>
      </c>
      <c r="G22" s="24"/>
      <c r="H22" s="24"/>
      <c r="I22" s="24"/>
      <c r="J22" s="24"/>
      <c r="K22" s="24">
        <v>2762265</v>
      </c>
      <c r="L22" s="24">
        <v>9526084</v>
      </c>
      <c r="M22" s="24">
        <v>5760207</v>
      </c>
      <c r="N22" s="24">
        <v>18048556</v>
      </c>
      <c r="O22" s="24"/>
      <c r="P22" s="24"/>
      <c r="Q22" s="24"/>
      <c r="R22" s="24"/>
      <c r="S22" s="24"/>
      <c r="T22" s="24"/>
      <c r="U22" s="24"/>
      <c r="V22" s="24"/>
      <c r="W22" s="24">
        <v>18048556</v>
      </c>
      <c r="X22" s="24">
        <v>25758498</v>
      </c>
      <c r="Y22" s="24">
        <v>-7709942</v>
      </c>
      <c r="Z22" s="7">
        <v>-29.93</v>
      </c>
      <c r="AA22" s="29">
        <v>33682710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79284614</v>
      </c>
      <c r="D25" s="50">
        <f>+D5+D9+D15+D19+D24</f>
        <v>0</v>
      </c>
      <c r="E25" s="51">
        <f t="shared" si="4"/>
        <v>100176217</v>
      </c>
      <c r="F25" s="52">
        <f t="shared" si="4"/>
        <v>100176217</v>
      </c>
      <c r="G25" s="52">
        <f t="shared" si="4"/>
        <v>0</v>
      </c>
      <c r="H25" s="52">
        <f t="shared" si="4"/>
        <v>7556680</v>
      </c>
      <c r="I25" s="52">
        <f t="shared" si="4"/>
        <v>10935288</v>
      </c>
      <c r="J25" s="52">
        <f t="shared" si="4"/>
        <v>18491968</v>
      </c>
      <c r="K25" s="52">
        <f t="shared" si="4"/>
        <v>6011008</v>
      </c>
      <c r="L25" s="52">
        <f t="shared" si="4"/>
        <v>20703808</v>
      </c>
      <c r="M25" s="52">
        <f t="shared" si="4"/>
        <v>14404633</v>
      </c>
      <c r="N25" s="52">
        <f t="shared" si="4"/>
        <v>41119449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59611417</v>
      </c>
      <c r="X25" s="52">
        <f t="shared" si="4"/>
        <v>74055366</v>
      </c>
      <c r="Y25" s="52">
        <f t="shared" si="4"/>
        <v>-14443949</v>
      </c>
      <c r="Z25" s="53">
        <f>+IF(X25&lt;&gt;0,+(Y25/X25)*100,0)</f>
        <v>-19.5042571256754</v>
      </c>
      <c r="AA25" s="54">
        <f>+AA5+AA9+AA15+AA19+AA24</f>
        <v>100176217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65443079</v>
      </c>
      <c r="D28" s="19"/>
      <c r="E28" s="20">
        <v>94431717</v>
      </c>
      <c r="F28" s="21">
        <v>94431717</v>
      </c>
      <c r="G28" s="21"/>
      <c r="H28" s="21">
        <v>7556680</v>
      </c>
      <c r="I28" s="21">
        <v>10935287</v>
      </c>
      <c r="J28" s="21">
        <v>18491967</v>
      </c>
      <c r="K28" s="21">
        <v>6011008</v>
      </c>
      <c r="L28" s="21">
        <v>20703808</v>
      </c>
      <c r="M28" s="21">
        <v>14404633</v>
      </c>
      <c r="N28" s="21">
        <v>41119449</v>
      </c>
      <c r="O28" s="21"/>
      <c r="P28" s="21"/>
      <c r="Q28" s="21"/>
      <c r="R28" s="21"/>
      <c r="S28" s="21"/>
      <c r="T28" s="21"/>
      <c r="U28" s="21"/>
      <c r="V28" s="21"/>
      <c r="W28" s="21">
        <v>59611416</v>
      </c>
      <c r="X28" s="21">
        <v>47215860</v>
      </c>
      <c r="Y28" s="21">
        <v>12395556</v>
      </c>
      <c r="Z28" s="6">
        <v>26.25</v>
      </c>
      <c r="AA28" s="19">
        <v>94431717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65443079</v>
      </c>
      <c r="D32" s="25">
        <f>SUM(D28:D31)</f>
        <v>0</v>
      </c>
      <c r="E32" s="26">
        <f t="shared" si="5"/>
        <v>94431717</v>
      </c>
      <c r="F32" s="27">
        <f t="shared" si="5"/>
        <v>94431717</v>
      </c>
      <c r="G32" s="27">
        <f t="shared" si="5"/>
        <v>0</v>
      </c>
      <c r="H32" s="27">
        <f t="shared" si="5"/>
        <v>7556680</v>
      </c>
      <c r="I32" s="27">
        <f t="shared" si="5"/>
        <v>10935287</v>
      </c>
      <c r="J32" s="27">
        <f t="shared" si="5"/>
        <v>18491967</v>
      </c>
      <c r="K32" s="27">
        <f t="shared" si="5"/>
        <v>6011008</v>
      </c>
      <c r="L32" s="27">
        <f t="shared" si="5"/>
        <v>20703808</v>
      </c>
      <c r="M32" s="27">
        <f t="shared" si="5"/>
        <v>14404633</v>
      </c>
      <c r="N32" s="27">
        <f t="shared" si="5"/>
        <v>41119449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59611416</v>
      </c>
      <c r="X32" s="27">
        <f t="shared" si="5"/>
        <v>47215860</v>
      </c>
      <c r="Y32" s="27">
        <f t="shared" si="5"/>
        <v>12395556</v>
      </c>
      <c r="Z32" s="13">
        <f>+IF(X32&lt;&gt;0,+(Y32/X32)*100,0)</f>
        <v>26.252949750359306</v>
      </c>
      <c r="AA32" s="31">
        <f>SUM(AA28:AA31)</f>
        <v>94431717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13841535</v>
      </c>
      <c r="D35" s="19"/>
      <c r="E35" s="20">
        <v>5744500</v>
      </c>
      <c r="F35" s="21">
        <v>5744500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2872248</v>
      </c>
      <c r="Y35" s="21">
        <v>-2872248</v>
      </c>
      <c r="Z35" s="6">
        <v>-100</v>
      </c>
      <c r="AA35" s="28">
        <v>5744500</v>
      </c>
    </row>
    <row r="36" spans="1:27" ht="12.75">
      <c r="A36" s="60" t="s">
        <v>64</v>
      </c>
      <c r="B36" s="10"/>
      <c r="C36" s="61">
        <f aca="true" t="shared" si="6" ref="C36:Y36">SUM(C32:C35)</f>
        <v>79284614</v>
      </c>
      <c r="D36" s="61">
        <f>SUM(D32:D35)</f>
        <v>0</v>
      </c>
      <c r="E36" s="62">
        <f t="shared" si="6"/>
        <v>100176217</v>
      </c>
      <c r="F36" s="63">
        <f t="shared" si="6"/>
        <v>100176217</v>
      </c>
      <c r="G36" s="63">
        <f t="shared" si="6"/>
        <v>0</v>
      </c>
      <c r="H36" s="63">
        <f t="shared" si="6"/>
        <v>7556680</v>
      </c>
      <c r="I36" s="63">
        <f t="shared" si="6"/>
        <v>10935287</v>
      </c>
      <c r="J36" s="63">
        <f t="shared" si="6"/>
        <v>18491967</v>
      </c>
      <c r="K36" s="63">
        <f t="shared" si="6"/>
        <v>6011008</v>
      </c>
      <c r="L36" s="63">
        <f t="shared" si="6"/>
        <v>20703808</v>
      </c>
      <c r="M36" s="63">
        <f t="shared" si="6"/>
        <v>14404633</v>
      </c>
      <c r="N36" s="63">
        <f t="shared" si="6"/>
        <v>41119449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59611416</v>
      </c>
      <c r="X36" s="63">
        <f t="shared" si="6"/>
        <v>50088108</v>
      </c>
      <c r="Y36" s="63">
        <f t="shared" si="6"/>
        <v>9523308</v>
      </c>
      <c r="Z36" s="64">
        <f>+IF(X36&lt;&gt;0,+(Y36/X36)*100,0)</f>
        <v>19.01311185481392</v>
      </c>
      <c r="AA36" s="65">
        <f>SUM(AA32:AA35)</f>
        <v>100176217</v>
      </c>
    </row>
    <row r="37" spans="1:27" ht="12.75">
      <c r="A37" s="14" t="s">
        <v>97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105114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>
        <v>105114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16537624</v>
      </c>
      <c r="D19" s="16">
        <f>SUM(D20:D23)</f>
        <v>0</v>
      </c>
      <c r="E19" s="17">
        <f t="shared" si="3"/>
        <v>30166000</v>
      </c>
      <c r="F19" s="18">
        <f t="shared" si="3"/>
        <v>30166000</v>
      </c>
      <c r="G19" s="18">
        <f t="shared" si="3"/>
        <v>0</v>
      </c>
      <c r="H19" s="18">
        <f t="shared" si="3"/>
        <v>0</v>
      </c>
      <c r="I19" s="18">
        <f t="shared" si="3"/>
        <v>544521</v>
      </c>
      <c r="J19" s="18">
        <f t="shared" si="3"/>
        <v>544521</v>
      </c>
      <c r="K19" s="18">
        <f t="shared" si="3"/>
        <v>0</v>
      </c>
      <c r="L19" s="18">
        <f t="shared" si="3"/>
        <v>0</v>
      </c>
      <c r="M19" s="18">
        <f t="shared" si="3"/>
        <v>2123682</v>
      </c>
      <c r="N19" s="18">
        <f t="shared" si="3"/>
        <v>2123682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2668203</v>
      </c>
      <c r="X19" s="18">
        <f t="shared" si="3"/>
        <v>20110666</v>
      </c>
      <c r="Y19" s="18">
        <f t="shared" si="3"/>
        <v>-17442463</v>
      </c>
      <c r="Z19" s="4">
        <f>+IF(X19&lt;&gt;0,+(Y19/X19)*100,0)</f>
        <v>-86.73239861872301</v>
      </c>
      <c r="AA19" s="30">
        <f>SUM(AA20:AA23)</f>
        <v>30166000</v>
      </c>
    </row>
    <row r="20" spans="1:27" ht="12.75">
      <c r="A20" s="5" t="s">
        <v>46</v>
      </c>
      <c r="B20" s="3"/>
      <c r="C20" s="19">
        <v>2584693</v>
      </c>
      <c r="D20" s="19"/>
      <c r="E20" s="20">
        <v>4000000</v>
      </c>
      <c r="F20" s="21">
        <v>4000000</v>
      </c>
      <c r="G20" s="21"/>
      <c r="H20" s="21"/>
      <c r="I20" s="21"/>
      <c r="J20" s="21"/>
      <c r="K20" s="21"/>
      <c r="L20" s="21"/>
      <c r="M20" s="21">
        <v>287282</v>
      </c>
      <c r="N20" s="21">
        <v>287282</v>
      </c>
      <c r="O20" s="21"/>
      <c r="P20" s="21"/>
      <c r="Q20" s="21"/>
      <c r="R20" s="21"/>
      <c r="S20" s="21"/>
      <c r="T20" s="21"/>
      <c r="U20" s="21"/>
      <c r="V20" s="21"/>
      <c r="W20" s="21">
        <v>287282</v>
      </c>
      <c r="X20" s="21">
        <v>2666666</v>
      </c>
      <c r="Y20" s="21">
        <v>-2379384</v>
      </c>
      <c r="Z20" s="6">
        <v>-89.23</v>
      </c>
      <c r="AA20" s="28">
        <v>4000000</v>
      </c>
    </row>
    <row r="21" spans="1:27" ht="12.75">
      <c r="A21" s="5" t="s">
        <v>47</v>
      </c>
      <c r="B21" s="3"/>
      <c r="C21" s="19">
        <v>13952931</v>
      </c>
      <c r="D21" s="19"/>
      <c r="E21" s="20">
        <v>26166000</v>
      </c>
      <c r="F21" s="21">
        <v>26166000</v>
      </c>
      <c r="G21" s="21"/>
      <c r="H21" s="21"/>
      <c r="I21" s="21">
        <v>544521</v>
      </c>
      <c r="J21" s="21">
        <v>544521</v>
      </c>
      <c r="K21" s="21"/>
      <c r="L21" s="21"/>
      <c r="M21" s="21">
        <v>1836400</v>
      </c>
      <c r="N21" s="21">
        <v>1836400</v>
      </c>
      <c r="O21" s="21"/>
      <c r="P21" s="21"/>
      <c r="Q21" s="21"/>
      <c r="R21" s="21"/>
      <c r="S21" s="21"/>
      <c r="T21" s="21"/>
      <c r="U21" s="21"/>
      <c r="V21" s="21"/>
      <c r="W21" s="21">
        <v>2380921</v>
      </c>
      <c r="X21" s="21">
        <v>17444000</v>
      </c>
      <c r="Y21" s="21">
        <v>-15063079</v>
      </c>
      <c r="Z21" s="6">
        <v>-86.35</v>
      </c>
      <c r="AA21" s="28">
        <v>26166000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16642738</v>
      </c>
      <c r="D25" s="50">
        <f>+D5+D9+D15+D19+D24</f>
        <v>0</v>
      </c>
      <c r="E25" s="51">
        <f t="shared" si="4"/>
        <v>30166000</v>
      </c>
      <c r="F25" s="52">
        <f t="shared" si="4"/>
        <v>30166000</v>
      </c>
      <c r="G25" s="52">
        <f t="shared" si="4"/>
        <v>0</v>
      </c>
      <c r="H25" s="52">
        <f t="shared" si="4"/>
        <v>0</v>
      </c>
      <c r="I25" s="52">
        <f t="shared" si="4"/>
        <v>544521</v>
      </c>
      <c r="J25" s="52">
        <f t="shared" si="4"/>
        <v>544521</v>
      </c>
      <c r="K25" s="52">
        <f t="shared" si="4"/>
        <v>0</v>
      </c>
      <c r="L25" s="52">
        <f t="shared" si="4"/>
        <v>0</v>
      </c>
      <c r="M25" s="52">
        <f t="shared" si="4"/>
        <v>2123682</v>
      </c>
      <c r="N25" s="52">
        <f t="shared" si="4"/>
        <v>2123682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2668203</v>
      </c>
      <c r="X25" s="52">
        <f t="shared" si="4"/>
        <v>20110666</v>
      </c>
      <c r="Y25" s="52">
        <f t="shared" si="4"/>
        <v>-17442463</v>
      </c>
      <c r="Z25" s="53">
        <f>+IF(X25&lt;&gt;0,+(Y25/X25)*100,0)</f>
        <v>-86.73239861872301</v>
      </c>
      <c r="AA25" s="54">
        <f>+AA5+AA9+AA15+AA19+AA24</f>
        <v>30166000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9584693</v>
      </c>
      <c r="D28" s="19"/>
      <c r="E28" s="20">
        <v>30166000</v>
      </c>
      <c r="F28" s="21">
        <v>30166000</v>
      </c>
      <c r="G28" s="21"/>
      <c r="H28" s="21"/>
      <c r="I28" s="21">
        <v>544521</v>
      </c>
      <c r="J28" s="21">
        <v>544521</v>
      </c>
      <c r="K28" s="21"/>
      <c r="L28" s="21"/>
      <c r="M28" s="21">
        <v>2123682</v>
      </c>
      <c r="N28" s="21">
        <v>2123682</v>
      </c>
      <c r="O28" s="21"/>
      <c r="P28" s="21"/>
      <c r="Q28" s="21"/>
      <c r="R28" s="21"/>
      <c r="S28" s="21"/>
      <c r="T28" s="21"/>
      <c r="U28" s="21"/>
      <c r="V28" s="21"/>
      <c r="W28" s="21">
        <v>2668203</v>
      </c>
      <c r="X28" s="21"/>
      <c r="Y28" s="21">
        <v>2668203</v>
      </c>
      <c r="Z28" s="6"/>
      <c r="AA28" s="19">
        <v>30166000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>
        <v>6952931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16537624</v>
      </c>
      <c r="D32" s="25">
        <f>SUM(D28:D31)</f>
        <v>0</v>
      </c>
      <c r="E32" s="26">
        <f t="shared" si="5"/>
        <v>30166000</v>
      </c>
      <c r="F32" s="27">
        <f t="shared" si="5"/>
        <v>30166000</v>
      </c>
      <c r="G32" s="27">
        <f t="shared" si="5"/>
        <v>0</v>
      </c>
      <c r="H32" s="27">
        <f t="shared" si="5"/>
        <v>0</v>
      </c>
      <c r="I32" s="27">
        <f t="shared" si="5"/>
        <v>544521</v>
      </c>
      <c r="J32" s="27">
        <f t="shared" si="5"/>
        <v>544521</v>
      </c>
      <c r="K32" s="27">
        <f t="shared" si="5"/>
        <v>0</v>
      </c>
      <c r="L32" s="27">
        <f t="shared" si="5"/>
        <v>0</v>
      </c>
      <c r="M32" s="27">
        <f t="shared" si="5"/>
        <v>2123682</v>
      </c>
      <c r="N32" s="27">
        <f t="shared" si="5"/>
        <v>2123682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2668203</v>
      </c>
      <c r="X32" s="27">
        <f t="shared" si="5"/>
        <v>0</v>
      </c>
      <c r="Y32" s="27">
        <f t="shared" si="5"/>
        <v>2668203</v>
      </c>
      <c r="Z32" s="13">
        <f>+IF(X32&lt;&gt;0,+(Y32/X32)*100,0)</f>
        <v>0</v>
      </c>
      <c r="AA32" s="31">
        <f>SUM(AA28:AA31)</f>
        <v>30166000</v>
      </c>
    </row>
    <row r="33" spans="1:27" ht="12.75">
      <c r="A33" s="59" t="s">
        <v>59</v>
      </c>
      <c r="B33" s="3" t="s">
        <v>60</v>
      </c>
      <c r="C33" s="19">
        <v>105114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0" t="s">
        <v>64</v>
      </c>
      <c r="B36" s="10"/>
      <c r="C36" s="61">
        <f aca="true" t="shared" si="6" ref="C36:Y36">SUM(C32:C35)</f>
        <v>16642738</v>
      </c>
      <c r="D36" s="61">
        <f>SUM(D32:D35)</f>
        <v>0</v>
      </c>
      <c r="E36" s="62">
        <f t="shared" si="6"/>
        <v>30166000</v>
      </c>
      <c r="F36" s="63">
        <f t="shared" si="6"/>
        <v>30166000</v>
      </c>
      <c r="G36" s="63">
        <f t="shared" si="6"/>
        <v>0</v>
      </c>
      <c r="H36" s="63">
        <f t="shared" si="6"/>
        <v>0</v>
      </c>
      <c r="I36" s="63">
        <f t="shared" si="6"/>
        <v>544521</v>
      </c>
      <c r="J36" s="63">
        <f t="shared" si="6"/>
        <v>544521</v>
      </c>
      <c r="K36" s="63">
        <f t="shared" si="6"/>
        <v>0</v>
      </c>
      <c r="L36" s="63">
        <f t="shared" si="6"/>
        <v>0</v>
      </c>
      <c r="M36" s="63">
        <f t="shared" si="6"/>
        <v>2123682</v>
      </c>
      <c r="N36" s="63">
        <f t="shared" si="6"/>
        <v>2123682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2668203</v>
      </c>
      <c r="X36" s="63">
        <f t="shared" si="6"/>
        <v>0</v>
      </c>
      <c r="Y36" s="63">
        <f t="shared" si="6"/>
        <v>2668203</v>
      </c>
      <c r="Z36" s="64">
        <f>+IF(X36&lt;&gt;0,+(Y36/X36)*100,0)</f>
        <v>0</v>
      </c>
      <c r="AA36" s="65">
        <f>SUM(AA32:AA35)</f>
        <v>30166000</v>
      </c>
    </row>
    <row r="37" spans="1:27" ht="12.75">
      <c r="A37" s="14" t="s">
        <v>97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808000</v>
      </c>
      <c r="F5" s="18">
        <f t="shared" si="0"/>
        <v>808000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403998</v>
      </c>
      <c r="Y5" s="18">
        <f t="shared" si="0"/>
        <v>-403998</v>
      </c>
      <c r="Z5" s="4">
        <f>+IF(X5&lt;&gt;0,+(Y5/X5)*100,0)</f>
        <v>-100</v>
      </c>
      <c r="AA5" s="16">
        <f>SUM(AA6:AA8)</f>
        <v>808000</v>
      </c>
    </row>
    <row r="6" spans="1:27" ht="12.75">
      <c r="A6" s="5" t="s">
        <v>32</v>
      </c>
      <c r="B6" s="3"/>
      <c r="C6" s="19"/>
      <c r="D6" s="19"/>
      <c r="E6" s="20">
        <v>700000</v>
      </c>
      <c r="F6" s="21">
        <v>700000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349998</v>
      </c>
      <c r="Y6" s="21">
        <v>-349998</v>
      </c>
      <c r="Z6" s="6">
        <v>-100</v>
      </c>
      <c r="AA6" s="28">
        <v>700000</v>
      </c>
    </row>
    <row r="7" spans="1:27" ht="12.75">
      <c r="A7" s="5" t="s">
        <v>33</v>
      </c>
      <c r="B7" s="3"/>
      <c r="C7" s="22"/>
      <c r="D7" s="22"/>
      <c r="E7" s="23">
        <v>108000</v>
      </c>
      <c r="F7" s="24">
        <v>108000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54000</v>
      </c>
      <c r="Y7" s="24">
        <v>-54000</v>
      </c>
      <c r="Z7" s="7">
        <v>-100</v>
      </c>
      <c r="AA7" s="29">
        <v>108000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13710750</v>
      </c>
      <c r="F9" s="18">
        <f t="shared" si="1"/>
        <v>13710750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6855378</v>
      </c>
      <c r="Y9" s="18">
        <f t="shared" si="1"/>
        <v>-6855378</v>
      </c>
      <c r="Z9" s="4">
        <f>+IF(X9&lt;&gt;0,+(Y9/X9)*100,0)</f>
        <v>-100</v>
      </c>
      <c r="AA9" s="30">
        <f>SUM(AA10:AA14)</f>
        <v>13710750</v>
      </c>
    </row>
    <row r="10" spans="1:27" ht="12.75">
      <c r="A10" s="5" t="s">
        <v>36</v>
      </c>
      <c r="B10" s="3"/>
      <c r="C10" s="19"/>
      <c r="D10" s="19"/>
      <c r="E10" s="20">
        <v>2000000</v>
      </c>
      <c r="F10" s="21">
        <v>2000000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1000002</v>
      </c>
      <c r="Y10" s="21">
        <v>-1000002</v>
      </c>
      <c r="Z10" s="6">
        <v>-100</v>
      </c>
      <c r="AA10" s="28">
        <v>2000000</v>
      </c>
    </row>
    <row r="11" spans="1:27" ht="12.75">
      <c r="A11" s="5" t="s">
        <v>37</v>
      </c>
      <c r="B11" s="3"/>
      <c r="C11" s="19"/>
      <c r="D11" s="19"/>
      <c r="E11" s="20">
        <v>11290750</v>
      </c>
      <c r="F11" s="21">
        <v>11290750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5645376</v>
      </c>
      <c r="Y11" s="21">
        <v>-5645376</v>
      </c>
      <c r="Z11" s="6">
        <v>-100</v>
      </c>
      <c r="AA11" s="28">
        <v>11290750</v>
      </c>
    </row>
    <row r="12" spans="1:27" ht="12.75">
      <c r="A12" s="5" t="s">
        <v>38</v>
      </c>
      <c r="B12" s="3"/>
      <c r="C12" s="19"/>
      <c r="D12" s="19"/>
      <c r="E12" s="20">
        <v>420000</v>
      </c>
      <c r="F12" s="21">
        <v>420000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210000</v>
      </c>
      <c r="Y12" s="21">
        <v>-210000</v>
      </c>
      <c r="Z12" s="6">
        <v>-100</v>
      </c>
      <c r="AA12" s="28">
        <v>420000</v>
      </c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12383427</v>
      </c>
      <c r="F15" s="18">
        <f t="shared" si="2"/>
        <v>12383427</v>
      </c>
      <c r="G15" s="18">
        <f t="shared" si="2"/>
        <v>0</v>
      </c>
      <c r="H15" s="18">
        <f t="shared" si="2"/>
        <v>2058528</v>
      </c>
      <c r="I15" s="18">
        <f t="shared" si="2"/>
        <v>0</v>
      </c>
      <c r="J15" s="18">
        <f t="shared" si="2"/>
        <v>2058528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2058528</v>
      </c>
      <c r="X15" s="18">
        <f t="shared" si="2"/>
        <v>6191712</v>
      </c>
      <c r="Y15" s="18">
        <f t="shared" si="2"/>
        <v>-4133184</v>
      </c>
      <c r="Z15" s="4">
        <f>+IF(X15&lt;&gt;0,+(Y15/X15)*100,0)</f>
        <v>-66.75349241049972</v>
      </c>
      <c r="AA15" s="30">
        <f>SUM(AA16:AA18)</f>
        <v>12383427</v>
      </c>
    </row>
    <row r="16" spans="1:27" ht="12.75">
      <c r="A16" s="5" t="s">
        <v>42</v>
      </c>
      <c r="B16" s="3"/>
      <c r="C16" s="19"/>
      <c r="D16" s="19"/>
      <c r="E16" s="20">
        <v>582000</v>
      </c>
      <c r="F16" s="21">
        <v>582000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291000</v>
      </c>
      <c r="Y16" s="21">
        <v>-291000</v>
      </c>
      <c r="Z16" s="6">
        <v>-100</v>
      </c>
      <c r="AA16" s="28">
        <v>582000</v>
      </c>
    </row>
    <row r="17" spans="1:27" ht="12.75">
      <c r="A17" s="5" t="s">
        <v>43</v>
      </c>
      <c r="B17" s="3"/>
      <c r="C17" s="19"/>
      <c r="D17" s="19"/>
      <c r="E17" s="20">
        <v>11801427</v>
      </c>
      <c r="F17" s="21">
        <v>11801427</v>
      </c>
      <c r="G17" s="21"/>
      <c r="H17" s="21">
        <v>2058528</v>
      </c>
      <c r="I17" s="21"/>
      <c r="J17" s="21">
        <v>2058528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2058528</v>
      </c>
      <c r="X17" s="21">
        <v>5900712</v>
      </c>
      <c r="Y17" s="21">
        <v>-3842184</v>
      </c>
      <c r="Z17" s="6">
        <v>-65.11</v>
      </c>
      <c r="AA17" s="28">
        <v>11801427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41988997</v>
      </c>
      <c r="F19" s="18">
        <f t="shared" si="3"/>
        <v>41988997</v>
      </c>
      <c r="G19" s="18">
        <f t="shared" si="3"/>
        <v>0</v>
      </c>
      <c r="H19" s="18">
        <f t="shared" si="3"/>
        <v>2646143</v>
      </c>
      <c r="I19" s="18">
        <f t="shared" si="3"/>
        <v>0</v>
      </c>
      <c r="J19" s="18">
        <f t="shared" si="3"/>
        <v>2646143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2646143</v>
      </c>
      <c r="X19" s="18">
        <f t="shared" si="3"/>
        <v>20994498</v>
      </c>
      <c r="Y19" s="18">
        <f t="shared" si="3"/>
        <v>-18348355</v>
      </c>
      <c r="Z19" s="4">
        <f>+IF(X19&lt;&gt;0,+(Y19/X19)*100,0)</f>
        <v>-87.3960168040217</v>
      </c>
      <c r="AA19" s="30">
        <f>SUM(AA20:AA23)</f>
        <v>41988997</v>
      </c>
    </row>
    <row r="20" spans="1:27" ht="12.75">
      <c r="A20" s="5" t="s">
        <v>46</v>
      </c>
      <c r="B20" s="3"/>
      <c r="C20" s="19"/>
      <c r="D20" s="19"/>
      <c r="E20" s="20">
        <v>4700000</v>
      </c>
      <c r="F20" s="21">
        <v>4700000</v>
      </c>
      <c r="G20" s="21"/>
      <c r="H20" s="21">
        <v>1073164</v>
      </c>
      <c r="I20" s="21"/>
      <c r="J20" s="21">
        <v>1073164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1073164</v>
      </c>
      <c r="X20" s="21">
        <v>2350002</v>
      </c>
      <c r="Y20" s="21">
        <v>-1276838</v>
      </c>
      <c r="Z20" s="6">
        <v>-54.33</v>
      </c>
      <c r="AA20" s="28">
        <v>4700000</v>
      </c>
    </row>
    <row r="21" spans="1:27" ht="12.75">
      <c r="A21" s="5" t="s">
        <v>47</v>
      </c>
      <c r="B21" s="3"/>
      <c r="C21" s="19"/>
      <c r="D21" s="19"/>
      <c r="E21" s="20">
        <v>26279665</v>
      </c>
      <c r="F21" s="21">
        <v>26279665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13139832</v>
      </c>
      <c r="Y21" s="21">
        <v>-13139832</v>
      </c>
      <c r="Z21" s="6">
        <v>-100</v>
      </c>
      <c r="AA21" s="28">
        <v>26279665</v>
      </c>
    </row>
    <row r="22" spans="1:27" ht="12.75">
      <c r="A22" s="5" t="s">
        <v>48</v>
      </c>
      <c r="B22" s="3"/>
      <c r="C22" s="22"/>
      <c r="D22" s="22"/>
      <c r="E22" s="23">
        <v>11009332</v>
      </c>
      <c r="F22" s="24">
        <v>11009332</v>
      </c>
      <c r="G22" s="24"/>
      <c r="H22" s="24">
        <v>1572979</v>
      </c>
      <c r="I22" s="24"/>
      <c r="J22" s="24">
        <v>1572979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1572979</v>
      </c>
      <c r="X22" s="24">
        <v>5504664</v>
      </c>
      <c r="Y22" s="24">
        <v>-3931685</v>
      </c>
      <c r="Z22" s="7">
        <v>-71.42</v>
      </c>
      <c r="AA22" s="29">
        <v>11009332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68891174</v>
      </c>
      <c r="F25" s="52">
        <f t="shared" si="4"/>
        <v>68891174</v>
      </c>
      <c r="G25" s="52">
        <f t="shared" si="4"/>
        <v>0</v>
      </c>
      <c r="H25" s="52">
        <f t="shared" si="4"/>
        <v>4704671</v>
      </c>
      <c r="I25" s="52">
        <f t="shared" si="4"/>
        <v>0</v>
      </c>
      <c r="J25" s="52">
        <f t="shared" si="4"/>
        <v>4704671</v>
      </c>
      <c r="K25" s="52">
        <f t="shared" si="4"/>
        <v>0</v>
      </c>
      <c r="L25" s="52">
        <f t="shared" si="4"/>
        <v>0</v>
      </c>
      <c r="M25" s="52">
        <f t="shared" si="4"/>
        <v>0</v>
      </c>
      <c r="N25" s="52">
        <f t="shared" si="4"/>
        <v>0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4704671</v>
      </c>
      <c r="X25" s="52">
        <f t="shared" si="4"/>
        <v>34445586</v>
      </c>
      <c r="Y25" s="52">
        <f t="shared" si="4"/>
        <v>-29740915</v>
      </c>
      <c r="Z25" s="53">
        <f>+IF(X25&lt;&gt;0,+(Y25/X25)*100,0)</f>
        <v>-86.34173040342527</v>
      </c>
      <c r="AA25" s="54">
        <f>+AA5+AA9+AA15+AA19+AA24</f>
        <v>68891174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/>
      <c r="D28" s="19"/>
      <c r="E28" s="20">
        <v>49601251</v>
      </c>
      <c r="F28" s="21">
        <v>49601251</v>
      </c>
      <c r="G28" s="21"/>
      <c r="H28" s="21">
        <v>3898317</v>
      </c>
      <c r="I28" s="21"/>
      <c r="J28" s="21">
        <v>3898317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3898317</v>
      </c>
      <c r="X28" s="21">
        <v>24800628</v>
      </c>
      <c r="Y28" s="21">
        <v>-20902311</v>
      </c>
      <c r="Z28" s="6">
        <v>-84.28</v>
      </c>
      <c r="AA28" s="19">
        <v>49601251</v>
      </c>
    </row>
    <row r="29" spans="1:27" ht="12.75">
      <c r="A29" s="56" t="s">
        <v>55</v>
      </c>
      <c r="B29" s="3"/>
      <c r="C29" s="19"/>
      <c r="D29" s="19"/>
      <c r="E29" s="20">
        <v>11290750</v>
      </c>
      <c r="F29" s="21">
        <v>11290750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5645376</v>
      </c>
      <c r="Y29" s="21">
        <v>-5645376</v>
      </c>
      <c r="Z29" s="6">
        <v>-100</v>
      </c>
      <c r="AA29" s="28">
        <v>11290750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>
        <v>806354</v>
      </c>
      <c r="I30" s="24"/>
      <c r="J30" s="24">
        <v>806354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806354</v>
      </c>
      <c r="X30" s="24"/>
      <c r="Y30" s="24">
        <v>806354</v>
      </c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60892001</v>
      </c>
      <c r="F32" s="27">
        <f t="shared" si="5"/>
        <v>60892001</v>
      </c>
      <c r="G32" s="27">
        <f t="shared" si="5"/>
        <v>0</v>
      </c>
      <c r="H32" s="27">
        <f t="shared" si="5"/>
        <v>4704671</v>
      </c>
      <c r="I32" s="27">
        <f t="shared" si="5"/>
        <v>0</v>
      </c>
      <c r="J32" s="27">
        <f t="shared" si="5"/>
        <v>4704671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4704671</v>
      </c>
      <c r="X32" s="27">
        <f t="shared" si="5"/>
        <v>30446004</v>
      </c>
      <c r="Y32" s="27">
        <f t="shared" si="5"/>
        <v>-25741333</v>
      </c>
      <c r="Z32" s="13">
        <f>+IF(X32&lt;&gt;0,+(Y32/X32)*100,0)</f>
        <v>-84.54749266931712</v>
      </c>
      <c r="AA32" s="31">
        <f>SUM(AA28:AA31)</f>
        <v>60892001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7999173</v>
      </c>
      <c r="F35" s="21">
        <v>7999173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3999588</v>
      </c>
      <c r="Y35" s="21">
        <v>-3999588</v>
      </c>
      <c r="Z35" s="6">
        <v>-100</v>
      </c>
      <c r="AA35" s="28">
        <v>7999173</v>
      </c>
    </row>
    <row r="36" spans="1:27" ht="12.75">
      <c r="A36" s="60" t="s">
        <v>64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68891174</v>
      </c>
      <c r="F36" s="63">
        <f t="shared" si="6"/>
        <v>68891174</v>
      </c>
      <c r="G36" s="63">
        <f t="shared" si="6"/>
        <v>0</v>
      </c>
      <c r="H36" s="63">
        <f t="shared" si="6"/>
        <v>4704671</v>
      </c>
      <c r="I36" s="63">
        <f t="shared" si="6"/>
        <v>0</v>
      </c>
      <c r="J36" s="63">
        <f t="shared" si="6"/>
        <v>4704671</v>
      </c>
      <c r="K36" s="63">
        <f t="shared" si="6"/>
        <v>0</v>
      </c>
      <c r="L36" s="63">
        <f t="shared" si="6"/>
        <v>0</v>
      </c>
      <c r="M36" s="63">
        <f t="shared" si="6"/>
        <v>0</v>
      </c>
      <c r="N36" s="63">
        <f t="shared" si="6"/>
        <v>0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4704671</v>
      </c>
      <c r="X36" s="63">
        <f t="shared" si="6"/>
        <v>34445592</v>
      </c>
      <c r="Y36" s="63">
        <f t="shared" si="6"/>
        <v>-29740921</v>
      </c>
      <c r="Z36" s="64">
        <f>+IF(X36&lt;&gt;0,+(Y36/X36)*100,0)</f>
        <v>-86.34173278252845</v>
      </c>
      <c r="AA36" s="65">
        <f>SUM(AA32:AA35)</f>
        <v>68891174</v>
      </c>
    </row>
    <row r="37" spans="1:27" ht="12.75">
      <c r="A37" s="14" t="s">
        <v>97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94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617914</v>
      </c>
      <c r="D5" s="16">
        <f>SUM(D6:D8)</f>
        <v>0</v>
      </c>
      <c r="E5" s="17">
        <f t="shared" si="0"/>
        <v>170350</v>
      </c>
      <c r="F5" s="18">
        <f t="shared" si="0"/>
        <v>170350</v>
      </c>
      <c r="G5" s="18">
        <f t="shared" si="0"/>
        <v>0</v>
      </c>
      <c r="H5" s="18">
        <f t="shared" si="0"/>
        <v>6082</v>
      </c>
      <c r="I5" s="18">
        <f t="shared" si="0"/>
        <v>54710</v>
      </c>
      <c r="J5" s="18">
        <f t="shared" si="0"/>
        <v>60792</v>
      </c>
      <c r="K5" s="18">
        <f t="shared" si="0"/>
        <v>145542</v>
      </c>
      <c r="L5" s="18">
        <f t="shared" si="0"/>
        <v>9052</v>
      </c>
      <c r="M5" s="18">
        <f t="shared" si="0"/>
        <v>8249</v>
      </c>
      <c r="N5" s="18">
        <f t="shared" si="0"/>
        <v>162843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223635</v>
      </c>
      <c r="X5" s="18">
        <f t="shared" si="0"/>
        <v>60350</v>
      </c>
      <c r="Y5" s="18">
        <f t="shared" si="0"/>
        <v>163285</v>
      </c>
      <c r="Z5" s="4">
        <f>+IF(X5&lt;&gt;0,+(Y5/X5)*100,0)</f>
        <v>270.5633802816902</v>
      </c>
      <c r="AA5" s="16">
        <f>SUM(AA6:AA8)</f>
        <v>170350</v>
      </c>
    </row>
    <row r="6" spans="1:27" ht="12.75">
      <c r="A6" s="5" t="s">
        <v>32</v>
      </c>
      <c r="B6" s="3"/>
      <c r="C6" s="19">
        <v>74100</v>
      </c>
      <c r="D6" s="19"/>
      <c r="E6" s="20">
        <v>147050</v>
      </c>
      <c r="F6" s="21">
        <v>147050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37050</v>
      </c>
      <c r="Y6" s="21">
        <v>-37050</v>
      </c>
      <c r="Z6" s="6">
        <v>-100</v>
      </c>
      <c r="AA6" s="28">
        <v>147050</v>
      </c>
    </row>
    <row r="7" spans="1:27" ht="12.75">
      <c r="A7" s="5" t="s">
        <v>33</v>
      </c>
      <c r="B7" s="3"/>
      <c r="C7" s="22">
        <v>543814</v>
      </c>
      <c r="D7" s="22"/>
      <c r="E7" s="23">
        <v>17300</v>
      </c>
      <c r="F7" s="24">
        <v>17300</v>
      </c>
      <c r="G7" s="24"/>
      <c r="H7" s="24">
        <v>1043</v>
      </c>
      <c r="I7" s="24"/>
      <c r="J7" s="24">
        <v>1043</v>
      </c>
      <c r="K7" s="24"/>
      <c r="L7" s="24">
        <v>3121</v>
      </c>
      <c r="M7" s="24"/>
      <c r="N7" s="24">
        <v>3121</v>
      </c>
      <c r="O7" s="24"/>
      <c r="P7" s="24"/>
      <c r="Q7" s="24"/>
      <c r="R7" s="24"/>
      <c r="S7" s="24"/>
      <c r="T7" s="24"/>
      <c r="U7" s="24"/>
      <c r="V7" s="24"/>
      <c r="W7" s="24">
        <v>4164</v>
      </c>
      <c r="X7" s="24">
        <v>17300</v>
      </c>
      <c r="Y7" s="24">
        <v>-13136</v>
      </c>
      <c r="Z7" s="7">
        <v>-75.93</v>
      </c>
      <c r="AA7" s="29">
        <v>17300</v>
      </c>
    </row>
    <row r="8" spans="1:27" ht="12.75">
      <c r="A8" s="5" t="s">
        <v>34</v>
      </c>
      <c r="B8" s="3"/>
      <c r="C8" s="19"/>
      <c r="D8" s="19"/>
      <c r="E8" s="20">
        <v>6000</v>
      </c>
      <c r="F8" s="21">
        <v>6000</v>
      </c>
      <c r="G8" s="21"/>
      <c r="H8" s="21">
        <v>5039</v>
      </c>
      <c r="I8" s="21">
        <v>54710</v>
      </c>
      <c r="J8" s="21">
        <v>59749</v>
      </c>
      <c r="K8" s="21">
        <v>145542</v>
      </c>
      <c r="L8" s="21">
        <v>5931</v>
      </c>
      <c r="M8" s="21">
        <v>8249</v>
      </c>
      <c r="N8" s="21">
        <v>159722</v>
      </c>
      <c r="O8" s="21"/>
      <c r="P8" s="21"/>
      <c r="Q8" s="21"/>
      <c r="R8" s="21"/>
      <c r="S8" s="21"/>
      <c r="T8" s="21"/>
      <c r="U8" s="21"/>
      <c r="V8" s="21"/>
      <c r="W8" s="21">
        <v>219471</v>
      </c>
      <c r="X8" s="21">
        <v>6000</v>
      </c>
      <c r="Y8" s="21">
        <v>213471</v>
      </c>
      <c r="Z8" s="6">
        <v>3557.85</v>
      </c>
      <c r="AA8" s="28">
        <v>6000</v>
      </c>
    </row>
    <row r="9" spans="1:27" ht="12.75">
      <c r="A9" s="2" t="s">
        <v>35</v>
      </c>
      <c r="B9" s="3"/>
      <c r="C9" s="16">
        <f aca="true" t="shared" si="1" ref="C9:Y9">SUM(C10:C14)</f>
        <v>3986</v>
      </c>
      <c r="D9" s="16">
        <f>SUM(D10:D14)</f>
        <v>0</v>
      </c>
      <c r="E9" s="17">
        <f t="shared" si="1"/>
        <v>3601500</v>
      </c>
      <c r="F9" s="18">
        <f t="shared" si="1"/>
        <v>3601500</v>
      </c>
      <c r="G9" s="18">
        <f t="shared" si="1"/>
        <v>0</v>
      </c>
      <c r="H9" s="18">
        <f t="shared" si="1"/>
        <v>873120</v>
      </c>
      <c r="I9" s="18">
        <f t="shared" si="1"/>
        <v>873120</v>
      </c>
      <c r="J9" s="18">
        <f t="shared" si="1"/>
        <v>1746240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1746240</v>
      </c>
      <c r="X9" s="18">
        <f t="shared" si="1"/>
        <v>640500</v>
      </c>
      <c r="Y9" s="18">
        <f t="shared" si="1"/>
        <v>1105740</v>
      </c>
      <c r="Z9" s="4">
        <f>+IF(X9&lt;&gt;0,+(Y9/X9)*100,0)</f>
        <v>172.63700234192038</v>
      </c>
      <c r="AA9" s="30">
        <f>SUM(AA10:AA14)</f>
        <v>3601500</v>
      </c>
    </row>
    <row r="10" spans="1:27" ht="12.75">
      <c r="A10" s="5" t="s">
        <v>36</v>
      </c>
      <c r="B10" s="3"/>
      <c r="C10" s="19"/>
      <c r="D10" s="19"/>
      <c r="E10" s="20">
        <v>3601500</v>
      </c>
      <c r="F10" s="21">
        <v>3601500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640500</v>
      </c>
      <c r="Y10" s="21">
        <v>-640500</v>
      </c>
      <c r="Z10" s="6">
        <v>-100</v>
      </c>
      <c r="AA10" s="28">
        <v>3601500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>
        <v>3986</v>
      </c>
      <c r="D12" s="19"/>
      <c r="E12" s="20"/>
      <c r="F12" s="21"/>
      <c r="G12" s="21"/>
      <c r="H12" s="21">
        <v>873120</v>
      </c>
      <c r="I12" s="21">
        <v>873120</v>
      </c>
      <c r="J12" s="21">
        <v>1746240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1746240</v>
      </c>
      <c r="X12" s="21"/>
      <c r="Y12" s="21">
        <v>1746240</v>
      </c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3243255</v>
      </c>
      <c r="D15" s="16">
        <f>SUM(D16:D18)</f>
        <v>0</v>
      </c>
      <c r="E15" s="17">
        <f t="shared" si="2"/>
        <v>4253800</v>
      </c>
      <c r="F15" s="18">
        <f t="shared" si="2"/>
        <v>4253800</v>
      </c>
      <c r="G15" s="18">
        <f t="shared" si="2"/>
        <v>697123</v>
      </c>
      <c r="H15" s="18">
        <f t="shared" si="2"/>
        <v>532491</v>
      </c>
      <c r="I15" s="18">
        <f t="shared" si="2"/>
        <v>623776</v>
      </c>
      <c r="J15" s="18">
        <f t="shared" si="2"/>
        <v>1853390</v>
      </c>
      <c r="K15" s="18">
        <f t="shared" si="2"/>
        <v>601210</v>
      </c>
      <c r="L15" s="18">
        <f t="shared" si="2"/>
        <v>325017</v>
      </c>
      <c r="M15" s="18">
        <f t="shared" si="2"/>
        <v>69685</v>
      </c>
      <c r="N15" s="18">
        <f t="shared" si="2"/>
        <v>995912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2849302</v>
      </c>
      <c r="X15" s="18">
        <f t="shared" si="2"/>
        <v>3463500</v>
      </c>
      <c r="Y15" s="18">
        <f t="shared" si="2"/>
        <v>-614198</v>
      </c>
      <c r="Z15" s="4">
        <f>+IF(X15&lt;&gt;0,+(Y15/X15)*100,0)</f>
        <v>-17.73344882344449</v>
      </c>
      <c r="AA15" s="30">
        <f>SUM(AA16:AA18)</f>
        <v>4253800</v>
      </c>
    </row>
    <row r="16" spans="1:27" ht="12.75">
      <c r="A16" s="5" t="s">
        <v>42</v>
      </c>
      <c r="B16" s="3"/>
      <c r="C16" s="19">
        <v>3240825</v>
      </c>
      <c r="D16" s="19"/>
      <c r="E16" s="20">
        <v>3467000</v>
      </c>
      <c r="F16" s="21">
        <v>3467000</v>
      </c>
      <c r="G16" s="21">
        <v>697123</v>
      </c>
      <c r="H16" s="21">
        <v>532491</v>
      </c>
      <c r="I16" s="21">
        <v>623776</v>
      </c>
      <c r="J16" s="21">
        <v>1853390</v>
      </c>
      <c r="K16" s="21">
        <v>601210</v>
      </c>
      <c r="L16" s="21">
        <v>325017</v>
      </c>
      <c r="M16" s="21">
        <v>68037</v>
      </c>
      <c r="N16" s="21">
        <v>994264</v>
      </c>
      <c r="O16" s="21"/>
      <c r="P16" s="21"/>
      <c r="Q16" s="21"/>
      <c r="R16" s="21"/>
      <c r="S16" s="21"/>
      <c r="T16" s="21"/>
      <c r="U16" s="21"/>
      <c r="V16" s="21"/>
      <c r="W16" s="21">
        <v>2847654</v>
      </c>
      <c r="X16" s="21">
        <v>3463500</v>
      </c>
      <c r="Y16" s="21">
        <v>-615846</v>
      </c>
      <c r="Z16" s="6">
        <v>-17.78</v>
      </c>
      <c r="AA16" s="28">
        <v>3467000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>
        <v>2430</v>
      </c>
      <c r="D18" s="19"/>
      <c r="E18" s="20">
        <v>786800</v>
      </c>
      <c r="F18" s="21">
        <v>786800</v>
      </c>
      <c r="G18" s="21"/>
      <c r="H18" s="21"/>
      <c r="I18" s="21"/>
      <c r="J18" s="21"/>
      <c r="K18" s="21"/>
      <c r="L18" s="21"/>
      <c r="M18" s="21">
        <v>1648</v>
      </c>
      <c r="N18" s="21">
        <v>1648</v>
      </c>
      <c r="O18" s="21"/>
      <c r="P18" s="21"/>
      <c r="Q18" s="21"/>
      <c r="R18" s="21"/>
      <c r="S18" s="21"/>
      <c r="T18" s="21"/>
      <c r="U18" s="21"/>
      <c r="V18" s="21"/>
      <c r="W18" s="21">
        <v>1648</v>
      </c>
      <c r="X18" s="21"/>
      <c r="Y18" s="21">
        <v>1648</v>
      </c>
      <c r="Z18" s="6"/>
      <c r="AA18" s="28">
        <v>786800</v>
      </c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>
        <v>24000</v>
      </c>
      <c r="F24" s="18">
        <v>24000</v>
      </c>
      <c r="G24" s="18"/>
      <c r="H24" s="18">
        <v>7149</v>
      </c>
      <c r="I24" s="18"/>
      <c r="J24" s="18">
        <v>7149</v>
      </c>
      <c r="K24" s="18"/>
      <c r="L24" s="18">
        <v>6573</v>
      </c>
      <c r="M24" s="18"/>
      <c r="N24" s="18">
        <v>6573</v>
      </c>
      <c r="O24" s="18"/>
      <c r="P24" s="18"/>
      <c r="Q24" s="18"/>
      <c r="R24" s="18"/>
      <c r="S24" s="18"/>
      <c r="T24" s="18"/>
      <c r="U24" s="18"/>
      <c r="V24" s="18"/>
      <c r="W24" s="18">
        <v>13722</v>
      </c>
      <c r="X24" s="18">
        <v>24000</v>
      </c>
      <c r="Y24" s="18">
        <v>-10278</v>
      </c>
      <c r="Z24" s="4">
        <v>-42.83</v>
      </c>
      <c r="AA24" s="30">
        <v>24000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3865155</v>
      </c>
      <c r="D25" s="50">
        <f>+D5+D9+D15+D19+D24</f>
        <v>0</v>
      </c>
      <c r="E25" s="51">
        <f t="shared" si="4"/>
        <v>8049650</v>
      </c>
      <c r="F25" s="52">
        <f t="shared" si="4"/>
        <v>8049650</v>
      </c>
      <c r="G25" s="52">
        <f t="shared" si="4"/>
        <v>697123</v>
      </c>
      <c r="H25" s="52">
        <f t="shared" si="4"/>
        <v>1418842</v>
      </c>
      <c r="I25" s="52">
        <f t="shared" si="4"/>
        <v>1551606</v>
      </c>
      <c r="J25" s="52">
        <f t="shared" si="4"/>
        <v>3667571</v>
      </c>
      <c r="K25" s="52">
        <f t="shared" si="4"/>
        <v>746752</v>
      </c>
      <c r="L25" s="52">
        <f t="shared" si="4"/>
        <v>340642</v>
      </c>
      <c r="M25" s="52">
        <f t="shared" si="4"/>
        <v>77934</v>
      </c>
      <c r="N25" s="52">
        <f t="shared" si="4"/>
        <v>1165328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4832899</v>
      </c>
      <c r="X25" s="52">
        <f t="shared" si="4"/>
        <v>4188350</v>
      </c>
      <c r="Y25" s="52">
        <f t="shared" si="4"/>
        <v>644549</v>
      </c>
      <c r="Z25" s="53">
        <f>+IF(X25&lt;&gt;0,+(Y25/X25)*100,0)</f>
        <v>15.389091169553643</v>
      </c>
      <c r="AA25" s="54">
        <f>+AA5+AA9+AA15+AA19+AA24</f>
        <v>8049650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3865155</v>
      </c>
      <c r="D35" s="19"/>
      <c r="E35" s="20">
        <v>8049650</v>
      </c>
      <c r="F35" s="21">
        <v>8049650</v>
      </c>
      <c r="G35" s="21">
        <v>697123</v>
      </c>
      <c r="H35" s="21">
        <v>1418842</v>
      </c>
      <c r="I35" s="21">
        <v>1551606</v>
      </c>
      <c r="J35" s="21">
        <v>3667571</v>
      </c>
      <c r="K35" s="21">
        <v>746752</v>
      </c>
      <c r="L35" s="21">
        <v>340642</v>
      </c>
      <c r="M35" s="21">
        <v>77934</v>
      </c>
      <c r="N35" s="21">
        <v>1165328</v>
      </c>
      <c r="O35" s="21"/>
      <c r="P35" s="21"/>
      <c r="Q35" s="21"/>
      <c r="R35" s="21"/>
      <c r="S35" s="21"/>
      <c r="T35" s="21"/>
      <c r="U35" s="21"/>
      <c r="V35" s="21"/>
      <c r="W35" s="21">
        <v>4832899</v>
      </c>
      <c r="X35" s="21">
        <v>4188350</v>
      </c>
      <c r="Y35" s="21">
        <v>644549</v>
      </c>
      <c r="Z35" s="6">
        <v>15.39</v>
      </c>
      <c r="AA35" s="28">
        <v>8049650</v>
      </c>
    </row>
    <row r="36" spans="1:27" ht="12.75">
      <c r="A36" s="60" t="s">
        <v>64</v>
      </c>
      <c r="B36" s="10"/>
      <c r="C36" s="61">
        <f aca="true" t="shared" si="6" ref="C36:Y36">SUM(C32:C35)</f>
        <v>3865155</v>
      </c>
      <c r="D36" s="61">
        <f>SUM(D32:D35)</f>
        <v>0</v>
      </c>
      <c r="E36" s="62">
        <f t="shared" si="6"/>
        <v>8049650</v>
      </c>
      <c r="F36" s="63">
        <f t="shared" si="6"/>
        <v>8049650</v>
      </c>
      <c r="G36" s="63">
        <f t="shared" si="6"/>
        <v>697123</v>
      </c>
      <c r="H36" s="63">
        <f t="shared" si="6"/>
        <v>1418842</v>
      </c>
      <c r="I36" s="63">
        <f t="shared" si="6"/>
        <v>1551606</v>
      </c>
      <c r="J36" s="63">
        <f t="shared" si="6"/>
        <v>3667571</v>
      </c>
      <c r="K36" s="63">
        <f t="shared" si="6"/>
        <v>746752</v>
      </c>
      <c r="L36" s="63">
        <f t="shared" si="6"/>
        <v>340642</v>
      </c>
      <c r="M36" s="63">
        <f t="shared" si="6"/>
        <v>77934</v>
      </c>
      <c r="N36" s="63">
        <f t="shared" si="6"/>
        <v>1165328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4832899</v>
      </c>
      <c r="X36" s="63">
        <f t="shared" si="6"/>
        <v>4188350</v>
      </c>
      <c r="Y36" s="63">
        <f t="shared" si="6"/>
        <v>644549</v>
      </c>
      <c r="Z36" s="64">
        <f>+IF(X36&lt;&gt;0,+(Y36/X36)*100,0)</f>
        <v>15.389091169553643</v>
      </c>
      <c r="AA36" s="65">
        <f>SUM(AA32:AA35)</f>
        <v>8049650</v>
      </c>
    </row>
    <row r="37" spans="1:27" ht="12.75">
      <c r="A37" s="14" t="s">
        <v>97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65316396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>
        <v>65316396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2147000</v>
      </c>
      <c r="F9" s="18">
        <f t="shared" si="1"/>
        <v>2147000</v>
      </c>
      <c r="G9" s="18">
        <f t="shared" si="1"/>
        <v>15433</v>
      </c>
      <c r="H9" s="18">
        <f t="shared" si="1"/>
        <v>0</v>
      </c>
      <c r="I9" s="18">
        <f t="shared" si="1"/>
        <v>0</v>
      </c>
      <c r="J9" s="18">
        <f t="shared" si="1"/>
        <v>15433</v>
      </c>
      <c r="K9" s="18">
        <f t="shared" si="1"/>
        <v>271862</v>
      </c>
      <c r="L9" s="18">
        <f t="shared" si="1"/>
        <v>0</v>
      </c>
      <c r="M9" s="18">
        <f t="shared" si="1"/>
        <v>0</v>
      </c>
      <c r="N9" s="18">
        <f t="shared" si="1"/>
        <v>271862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287295</v>
      </c>
      <c r="X9" s="18">
        <f t="shared" si="1"/>
        <v>1073502</v>
      </c>
      <c r="Y9" s="18">
        <f t="shared" si="1"/>
        <v>-786207</v>
      </c>
      <c r="Z9" s="4">
        <f>+IF(X9&lt;&gt;0,+(Y9/X9)*100,0)</f>
        <v>-73.23759061464254</v>
      </c>
      <c r="AA9" s="30">
        <f>SUM(AA10:AA14)</f>
        <v>2147000</v>
      </c>
    </row>
    <row r="10" spans="1:27" ht="12.75">
      <c r="A10" s="5" t="s">
        <v>36</v>
      </c>
      <c r="B10" s="3"/>
      <c r="C10" s="19"/>
      <c r="D10" s="19"/>
      <c r="E10" s="20">
        <v>912000</v>
      </c>
      <c r="F10" s="21">
        <v>912000</v>
      </c>
      <c r="G10" s="21">
        <v>15433</v>
      </c>
      <c r="H10" s="21"/>
      <c r="I10" s="21"/>
      <c r="J10" s="21">
        <v>15433</v>
      </c>
      <c r="K10" s="21">
        <v>271862</v>
      </c>
      <c r="L10" s="21"/>
      <c r="M10" s="21"/>
      <c r="N10" s="21">
        <v>271862</v>
      </c>
      <c r="O10" s="21"/>
      <c r="P10" s="21"/>
      <c r="Q10" s="21"/>
      <c r="R10" s="21"/>
      <c r="S10" s="21"/>
      <c r="T10" s="21"/>
      <c r="U10" s="21"/>
      <c r="V10" s="21"/>
      <c r="W10" s="21">
        <v>287295</v>
      </c>
      <c r="X10" s="21">
        <v>456000</v>
      </c>
      <c r="Y10" s="21">
        <v>-168705</v>
      </c>
      <c r="Z10" s="6">
        <v>-37</v>
      </c>
      <c r="AA10" s="28">
        <v>912000</v>
      </c>
    </row>
    <row r="11" spans="1:27" ht="12.75">
      <c r="A11" s="5" t="s">
        <v>37</v>
      </c>
      <c r="B11" s="3"/>
      <c r="C11" s="19"/>
      <c r="D11" s="19"/>
      <c r="E11" s="20">
        <v>1235000</v>
      </c>
      <c r="F11" s="21">
        <v>1235000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617502</v>
      </c>
      <c r="Y11" s="21">
        <v>-617502</v>
      </c>
      <c r="Z11" s="6">
        <v>-100</v>
      </c>
      <c r="AA11" s="28">
        <v>1235000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73335000</v>
      </c>
      <c r="F19" s="18">
        <f t="shared" si="3"/>
        <v>73335000</v>
      </c>
      <c r="G19" s="18">
        <f t="shared" si="3"/>
        <v>892955</v>
      </c>
      <c r="H19" s="18">
        <f t="shared" si="3"/>
        <v>7497891</v>
      </c>
      <c r="I19" s="18">
        <f t="shared" si="3"/>
        <v>1909850</v>
      </c>
      <c r="J19" s="18">
        <f t="shared" si="3"/>
        <v>10300696</v>
      </c>
      <c r="K19" s="18">
        <f t="shared" si="3"/>
        <v>0</v>
      </c>
      <c r="L19" s="18">
        <f t="shared" si="3"/>
        <v>2712281</v>
      </c>
      <c r="M19" s="18">
        <f t="shared" si="3"/>
        <v>438249</v>
      </c>
      <c r="N19" s="18">
        <f t="shared" si="3"/>
        <v>3150530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13451226</v>
      </c>
      <c r="X19" s="18">
        <f t="shared" si="3"/>
        <v>36667500</v>
      </c>
      <c r="Y19" s="18">
        <f t="shared" si="3"/>
        <v>-23216274</v>
      </c>
      <c r="Z19" s="4">
        <f>+IF(X19&lt;&gt;0,+(Y19/X19)*100,0)</f>
        <v>-63.31567191654736</v>
      </c>
      <c r="AA19" s="30">
        <f>SUM(AA20:AA23)</f>
        <v>73335000</v>
      </c>
    </row>
    <row r="20" spans="1:27" ht="12.75">
      <c r="A20" s="5" t="s">
        <v>46</v>
      </c>
      <c r="B20" s="3"/>
      <c r="C20" s="19"/>
      <c r="D20" s="19"/>
      <c r="E20" s="20">
        <v>18035000</v>
      </c>
      <c r="F20" s="21">
        <v>18035000</v>
      </c>
      <c r="G20" s="21">
        <v>892955</v>
      </c>
      <c r="H20" s="21">
        <v>7497891</v>
      </c>
      <c r="I20" s="21"/>
      <c r="J20" s="21">
        <v>8390846</v>
      </c>
      <c r="K20" s="21"/>
      <c r="L20" s="21">
        <v>1372117</v>
      </c>
      <c r="M20" s="21">
        <v>438249</v>
      </c>
      <c r="N20" s="21">
        <v>1810366</v>
      </c>
      <c r="O20" s="21"/>
      <c r="P20" s="21"/>
      <c r="Q20" s="21"/>
      <c r="R20" s="21"/>
      <c r="S20" s="21"/>
      <c r="T20" s="21"/>
      <c r="U20" s="21"/>
      <c r="V20" s="21"/>
      <c r="W20" s="21">
        <v>10201212</v>
      </c>
      <c r="X20" s="21">
        <v>9017502</v>
      </c>
      <c r="Y20" s="21">
        <v>1183710</v>
      </c>
      <c r="Z20" s="6">
        <v>13.13</v>
      </c>
      <c r="AA20" s="28">
        <v>18035000</v>
      </c>
    </row>
    <row r="21" spans="1:27" ht="12.75">
      <c r="A21" s="5" t="s">
        <v>47</v>
      </c>
      <c r="B21" s="3"/>
      <c r="C21" s="19"/>
      <c r="D21" s="19"/>
      <c r="E21" s="20">
        <v>41587000</v>
      </c>
      <c r="F21" s="21">
        <v>41587000</v>
      </c>
      <c r="G21" s="21"/>
      <c r="H21" s="21"/>
      <c r="I21" s="21">
        <v>1909850</v>
      </c>
      <c r="J21" s="21">
        <v>1909850</v>
      </c>
      <c r="K21" s="21"/>
      <c r="L21" s="21">
        <v>1340164</v>
      </c>
      <c r="M21" s="21"/>
      <c r="N21" s="21">
        <v>1340164</v>
      </c>
      <c r="O21" s="21"/>
      <c r="P21" s="21"/>
      <c r="Q21" s="21"/>
      <c r="R21" s="21"/>
      <c r="S21" s="21"/>
      <c r="T21" s="21"/>
      <c r="U21" s="21"/>
      <c r="V21" s="21"/>
      <c r="W21" s="21">
        <v>3250014</v>
      </c>
      <c r="X21" s="21">
        <v>20793498</v>
      </c>
      <c r="Y21" s="21">
        <v>-17543484</v>
      </c>
      <c r="Z21" s="6">
        <v>-84.37</v>
      </c>
      <c r="AA21" s="28">
        <v>41587000</v>
      </c>
    </row>
    <row r="22" spans="1:27" ht="12.75">
      <c r="A22" s="5" t="s">
        <v>48</v>
      </c>
      <c r="B22" s="3"/>
      <c r="C22" s="22"/>
      <c r="D22" s="22"/>
      <c r="E22" s="23">
        <v>13713000</v>
      </c>
      <c r="F22" s="24">
        <v>13713000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6856500</v>
      </c>
      <c r="Y22" s="24">
        <v>-6856500</v>
      </c>
      <c r="Z22" s="7">
        <v>-100</v>
      </c>
      <c r="AA22" s="29">
        <v>13713000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65316396</v>
      </c>
      <c r="D25" s="50">
        <f>+D5+D9+D15+D19+D24</f>
        <v>0</v>
      </c>
      <c r="E25" s="51">
        <f t="shared" si="4"/>
        <v>75482000</v>
      </c>
      <c r="F25" s="52">
        <f t="shared" si="4"/>
        <v>75482000</v>
      </c>
      <c r="G25" s="52">
        <f t="shared" si="4"/>
        <v>908388</v>
      </c>
      <c r="H25" s="52">
        <f t="shared" si="4"/>
        <v>7497891</v>
      </c>
      <c r="I25" s="52">
        <f t="shared" si="4"/>
        <v>1909850</v>
      </c>
      <c r="J25" s="52">
        <f t="shared" si="4"/>
        <v>10316129</v>
      </c>
      <c r="K25" s="52">
        <f t="shared" si="4"/>
        <v>271862</v>
      </c>
      <c r="L25" s="52">
        <f t="shared" si="4"/>
        <v>2712281</v>
      </c>
      <c r="M25" s="52">
        <f t="shared" si="4"/>
        <v>438249</v>
      </c>
      <c r="N25" s="52">
        <f t="shared" si="4"/>
        <v>3422392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13738521</v>
      </c>
      <c r="X25" s="52">
        <f t="shared" si="4"/>
        <v>37741002</v>
      </c>
      <c r="Y25" s="52">
        <f t="shared" si="4"/>
        <v>-24002481</v>
      </c>
      <c r="Z25" s="53">
        <f>+IF(X25&lt;&gt;0,+(Y25/X25)*100,0)</f>
        <v>-63.59789016730398</v>
      </c>
      <c r="AA25" s="54">
        <f>+AA5+AA9+AA15+AA19+AA24</f>
        <v>75482000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47994527</v>
      </c>
      <c r="D28" s="19"/>
      <c r="E28" s="20">
        <v>74570000</v>
      </c>
      <c r="F28" s="21">
        <v>74570000</v>
      </c>
      <c r="G28" s="21">
        <v>908388</v>
      </c>
      <c r="H28" s="21">
        <v>7497891</v>
      </c>
      <c r="I28" s="21">
        <v>1909850</v>
      </c>
      <c r="J28" s="21">
        <v>10316129</v>
      </c>
      <c r="K28" s="21">
        <v>271862</v>
      </c>
      <c r="L28" s="21">
        <v>2712281</v>
      </c>
      <c r="M28" s="21">
        <v>438249</v>
      </c>
      <c r="N28" s="21">
        <v>3422392</v>
      </c>
      <c r="O28" s="21"/>
      <c r="P28" s="21"/>
      <c r="Q28" s="21"/>
      <c r="R28" s="21"/>
      <c r="S28" s="21"/>
      <c r="T28" s="21"/>
      <c r="U28" s="21"/>
      <c r="V28" s="21"/>
      <c r="W28" s="21">
        <v>13738521</v>
      </c>
      <c r="X28" s="21">
        <v>45187000</v>
      </c>
      <c r="Y28" s="21">
        <v>-31448479</v>
      </c>
      <c r="Z28" s="6">
        <v>-69.6</v>
      </c>
      <c r="AA28" s="19">
        <v>74570000</v>
      </c>
    </row>
    <row r="29" spans="1:27" ht="12.75">
      <c r="A29" s="56" t="s">
        <v>55</v>
      </c>
      <c r="B29" s="3"/>
      <c r="C29" s="19">
        <v>509098</v>
      </c>
      <c r="D29" s="19"/>
      <c r="E29" s="20">
        <v>912000</v>
      </c>
      <c r="F29" s="21">
        <v>912000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912000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48503625</v>
      </c>
      <c r="D32" s="25">
        <f>SUM(D28:D31)</f>
        <v>0</v>
      </c>
      <c r="E32" s="26">
        <f t="shared" si="5"/>
        <v>75482000</v>
      </c>
      <c r="F32" s="27">
        <f t="shared" si="5"/>
        <v>75482000</v>
      </c>
      <c r="G32" s="27">
        <f t="shared" si="5"/>
        <v>908388</v>
      </c>
      <c r="H32" s="27">
        <f t="shared" si="5"/>
        <v>7497891</v>
      </c>
      <c r="I32" s="27">
        <f t="shared" si="5"/>
        <v>1909850</v>
      </c>
      <c r="J32" s="27">
        <f t="shared" si="5"/>
        <v>10316129</v>
      </c>
      <c r="K32" s="27">
        <f t="shared" si="5"/>
        <v>271862</v>
      </c>
      <c r="L32" s="27">
        <f t="shared" si="5"/>
        <v>2712281</v>
      </c>
      <c r="M32" s="27">
        <f t="shared" si="5"/>
        <v>438249</v>
      </c>
      <c r="N32" s="27">
        <f t="shared" si="5"/>
        <v>3422392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13738521</v>
      </c>
      <c r="X32" s="27">
        <f t="shared" si="5"/>
        <v>45187000</v>
      </c>
      <c r="Y32" s="27">
        <f t="shared" si="5"/>
        <v>-31448479</v>
      </c>
      <c r="Z32" s="13">
        <f>+IF(X32&lt;&gt;0,+(Y32/X32)*100,0)</f>
        <v>-69.59629760771904</v>
      </c>
      <c r="AA32" s="31">
        <f>SUM(AA28:AA31)</f>
        <v>75482000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16812771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0" t="s">
        <v>64</v>
      </c>
      <c r="B36" s="10"/>
      <c r="C36" s="61">
        <f aca="true" t="shared" si="6" ref="C36:Y36">SUM(C32:C35)</f>
        <v>65316396</v>
      </c>
      <c r="D36" s="61">
        <f>SUM(D32:D35)</f>
        <v>0</v>
      </c>
      <c r="E36" s="62">
        <f t="shared" si="6"/>
        <v>75482000</v>
      </c>
      <c r="F36" s="63">
        <f t="shared" si="6"/>
        <v>75482000</v>
      </c>
      <c r="G36" s="63">
        <f t="shared" si="6"/>
        <v>908388</v>
      </c>
      <c r="H36" s="63">
        <f t="shared" si="6"/>
        <v>7497891</v>
      </c>
      <c r="I36" s="63">
        <f t="shared" si="6"/>
        <v>1909850</v>
      </c>
      <c r="J36" s="63">
        <f t="shared" si="6"/>
        <v>10316129</v>
      </c>
      <c r="K36" s="63">
        <f t="shared" si="6"/>
        <v>271862</v>
      </c>
      <c r="L36" s="63">
        <f t="shared" si="6"/>
        <v>2712281</v>
      </c>
      <c r="M36" s="63">
        <f t="shared" si="6"/>
        <v>438249</v>
      </c>
      <c r="N36" s="63">
        <f t="shared" si="6"/>
        <v>3422392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13738521</v>
      </c>
      <c r="X36" s="63">
        <f t="shared" si="6"/>
        <v>45187000</v>
      </c>
      <c r="Y36" s="63">
        <f t="shared" si="6"/>
        <v>-31448479</v>
      </c>
      <c r="Z36" s="64">
        <f>+IF(X36&lt;&gt;0,+(Y36/X36)*100,0)</f>
        <v>-69.59629760771904</v>
      </c>
      <c r="AA36" s="65">
        <f>SUM(AA32:AA35)</f>
        <v>75482000</v>
      </c>
    </row>
    <row r="37" spans="1:27" ht="12.75">
      <c r="A37" s="14" t="s">
        <v>97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2170817</v>
      </c>
      <c r="D5" s="16">
        <f>SUM(D6:D8)</f>
        <v>0</v>
      </c>
      <c r="E5" s="17">
        <f t="shared" si="0"/>
        <v>508000</v>
      </c>
      <c r="F5" s="18">
        <f t="shared" si="0"/>
        <v>508000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108000</v>
      </c>
      <c r="Y5" s="18">
        <f t="shared" si="0"/>
        <v>-108000</v>
      </c>
      <c r="Z5" s="4">
        <f>+IF(X5&lt;&gt;0,+(Y5/X5)*100,0)</f>
        <v>-100</v>
      </c>
      <c r="AA5" s="16">
        <f>SUM(AA6:AA8)</f>
        <v>508000</v>
      </c>
    </row>
    <row r="6" spans="1:27" ht="12.75">
      <c r="A6" s="5" t="s">
        <v>32</v>
      </c>
      <c r="B6" s="3"/>
      <c r="C6" s="19">
        <v>75765</v>
      </c>
      <c r="D6" s="19"/>
      <c r="E6" s="20">
        <v>75000</v>
      </c>
      <c r="F6" s="21">
        <v>75000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75000</v>
      </c>
      <c r="Y6" s="21">
        <v>-75000</v>
      </c>
      <c r="Z6" s="6">
        <v>-100</v>
      </c>
      <c r="AA6" s="28">
        <v>75000</v>
      </c>
    </row>
    <row r="7" spans="1:27" ht="12.75">
      <c r="A7" s="5" t="s">
        <v>33</v>
      </c>
      <c r="B7" s="3"/>
      <c r="C7" s="22"/>
      <c r="D7" s="22"/>
      <c r="E7" s="23">
        <v>433000</v>
      </c>
      <c r="F7" s="24">
        <v>433000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33000</v>
      </c>
      <c r="Y7" s="24">
        <v>-33000</v>
      </c>
      <c r="Z7" s="7">
        <v>-100</v>
      </c>
      <c r="AA7" s="29">
        <v>433000</v>
      </c>
    </row>
    <row r="8" spans="1:27" ht="12.75">
      <c r="A8" s="5" t="s">
        <v>34</v>
      </c>
      <c r="B8" s="3"/>
      <c r="C8" s="19">
        <v>2095052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228551</v>
      </c>
      <c r="D9" s="16">
        <f>SUM(D10:D14)</f>
        <v>0</v>
      </c>
      <c r="E9" s="17">
        <f t="shared" si="1"/>
        <v>70000</v>
      </c>
      <c r="F9" s="18">
        <f t="shared" si="1"/>
        <v>70000</v>
      </c>
      <c r="G9" s="18">
        <f t="shared" si="1"/>
        <v>0</v>
      </c>
      <c r="H9" s="18">
        <f t="shared" si="1"/>
        <v>99000</v>
      </c>
      <c r="I9" s="18">
        <f t="shared" si="1"/>
        <v>48000</v>
      </c>
      <c r="J9" s="18">
        <f t="shared" si="1"/>
        <v>147000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147000</v>
      </c>
      <c r="X9" s="18">
        <f t="shared" si="1"/>
        <v>70000</v>
      </c>
      <c r="Y9" s="18">
        <f t="shared" si="1"/>
        <v>77000</v>
      </c>
      <c r="Z9" s="4">
        <f>+IF(X9&lt;&gt;0,+(Y9/X9)*100,0)</f>
        <v>110.00000000000001</v>
      </c>
      <c r="AA9" s="30">
        <f>SUM(AA10:AA14)</f>
        <v>70000</v>
      </c>
    </row>
    <row r="10" spans="1:27" ht="12.75">
      <c r="A10" s="5" t="s">
        <v>36</v>
      </c>
      <c r="B10" s="3"/>
      <c r="C10" s="19">
        <v>228551</v>
      </c>
      <c r="D10" s="19"/>
      <c r="E10" s="20">
        <v>70000</v>
      </c>
      <c r="F10" s="21">
        <v>70000</v>
      </c>
      <c r="G10" s="21"/>
      <c r="H10" s="21">
        <v>99000</v>
      </c>
      <c r="I10" s="21">
        <v>48000</v>
      </c>
      <c r="J10" s="21">
        <v>147000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147000</v>
      </c>
      <c r="X10" s="21">
        <v>70000</v>
      </c>
      <c r="Y10" s="21">
        <v>77000</v>
      </c>
      <c r="Z10" s="6">
        <v>110</v>
      </c>
      <c r="AA10" s="28">
        <v>70000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135000</v>
      </c>
      <c r="F15" s="18">
        <f t="shared" si="2"/>
        <v>135000</v>
      </c>
      <c r="G15" s="18">
        <f t="shared" si="2"/>
        <v>1650</v>
      </c>
      <c r="H15" s="18">
        <f t="shared" si="2"/>
        <v>0</v>
      </c>
      <c r="I15" s="18">
        <f t="shared" si="2"/>
        <v>0</v>
      </c>
      <c r="J15" s="18">
        <f t="shared" si="2"/>
        <v>1650</v>
      </c>
      <c r="K15" s="18">
        <f t="shared" si="2"/>
        <v>8951</v>
      </c>
      <c r="L15" s="18">
        <f t="shared" si="2"/>
        <v>0</v>
      </c>
      <c r="M15" s="18">
        <f t="shared" si="2"/>
        <v>0</v>
      </c>
      <c r="N15" s="18">
        <f t="shared" si="2"/>
        <v>8951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10601</v>
      </c>
      <c r="X15" s="18">
        <f t="shared" si="2"/>
        <v>135000</v>
      </c>
      <c r="Y15" s="18">
        <f t="shared" si="2"/>
        <v>-124399</v>
      </c>
      <c r="Z15" s="4">
        <f>+IF(X15&lt;&gt;0,+(Y15/X15)*100,0)</f>
        <v>-92.14740740740741</v>
      </c>
      <c r="AA15" s="30">
        <f>SUM(AA16:AA18)</f>
        <v>135000</v>
      </c>
    </row>
    <row r="16" spans="1:27" ht="12.75">
      <c r="A16" s="5" t="s">
        <v>42</v>
      </c>
      <c r="B16" s="3"/>
      <c r="C16" s="19"/>
      <c r="D16" s="19"/>
      <c r="E16" s="20">
        <v>135000</v>
      </c>
      <c r="F16" s="21">
        <v>135000</v>
      </c>
      <c r="G16" s="21">
        <v>1650</v>
      </c>
      <c r="H16" s="21"/>
      <c r="I16" s="21"/>
      <c r="J16" s="21">
        <v>1650</v>
      </c>
      <c r="K16" s="21">
        <v>8951</v>
      </c>
      <c r="L16" s="21"/>
      <c r="M16" s="21"/>
      <c r="N16" s="21">
        <v>8951</v>
      </c>
      <c r="O16" s="21"/>
      <c r="P16" s="21"/>
      <c r="Q16" s="21"/>
      <c r="R16" s="21"/>
      <c r="S16" s="21"/>
      <c r="T16" s="21"/>
      <c r="U16" s="21"/>
      <c r="V16" s="21"/>
      <c r="W16" s="21">
        <v>10601</v>
      </c>
      <c r="X16" s="21">
        <v>135000</v>
      </c>
      <c r="Y16" s="21">
        <v>-124399</v>
      </c>
      <c r="Z16" s="6">
        <v>-92.15</v>
      </c>
      <c r="AA16" s="28">
        <v>135000</v>
      </c>
    </row>
    <row r="17" spans="1:27" ht="12.7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2.7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2.7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>
        <v>57000</v>
      </c>
      <c r="F24" s="18">
        <v>57000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57000</v>
      </c>
      <c r="Y24" s="18">
        <v>-57000</v>
      </c>
      <c r="Z24" s="4">
        <v>-100</v>
      </c>
      <c r="AA24" s="30">
        <v>57000</v>
      </c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2399368</v>
      </c>
      <c r="D25" s="50">
        <f>+D5+D9+D15+D19+D24</f>
        <v>0</v>
      </c>
      <c r="E25" s="51">
        <f t="shared" si="4"/>
        <v>770000</v>
      </c>
      <c r="F25" s="52">
        <f t="shared" si="4"/>
        <v>770000</v>
      </c>
      <c r="G25" s="52">
        <f t="shared" si="4"/>
        <v>1650</v>
      </c>
      <c r="H25" s="52">
        <f t="shared" si="4"/>
        <v>99000</v>
      </c>
      <c r="I25" s="52">
        <f t="shared" si="4"/>
        <v>48000</v>
      </c>
      <c r="J25" s="52">
        <f t="shared" si="4"/>
        <v>148650</v>
      </c>
      <c r="K25" s="52">
        <f t="shared" si="4"/>
        <v>8951</v>
      </c>
      <c r="L25" s="52">
        <f t="shared" si="4"/>
        <v>0</v>
      </c>
      <c r="M25" s="52">
        <f t="shared" si="4"/>
        <v>0</v>
      </c>
      <c r="N25" s="52">
        <f t="shared" si="4"/>
        <v>8951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157601</v>
      </c>
      <c r="X25" s="52">
        <f t="shared" si="4"/>
        <v>370000</v>
      </c>
      <c r="Y25" s="52">
        <f t="shared" si="4"/>
        <v>-212399</v>
      </c>
      <c r="Z25" s="53">
        <f>+IF(X25&lt;&gt;0,+(Y25/X25)*100,0)</f>
        <v>-57.40513513513513</v>
      </c>
      <c r="AA25" s="54">
        <f>+AA5+AA9+AA15+AA19+AA24</f>
        <v>770000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2356567</v>
      </c>
      <c r="D28" s="19"/>
      <c r="E28" s="20">
        <v>700000</v>
      </c>
      <c r="F28" s="21">
        <v>700000</v>
      </c>
      <c r="G28" s="21">
        <v>1650</v>
      </c>
      <c r="H28" s="21"/>
      <c r="I28" s="21"/>
      <c r="J28" s="21">
        <v>1650</v>
      </c>
      <c r="K28" s="21">
        <v>8951</v>
      </c>
      <c r="L28" s="21"/>
      <c r="M28" s="21"/>
      <c r="N28" s="21">
        <v>8951</v>
      </c>
      <c r="O28" s="21"/>
      <c r="P28" s="21"/>
      <c r="Q28" s="21"/>
      <c r="R28" s="21"/>
      <c r="S28" s="21"/>
      <c r="T28" s="21"/>
      <c r="U28" s="21"/>
      <c r="V28" s="21"/>
      <c r="W28" s="21">
        <v>10601</v>
      </c>
      <c r="X28" s="21">
        <v>300000</v>
      </c>
      <c r="Y28" s="21">
        <v>-289399</v>
      </c>
      <c r="Z28" s="6">
        <v>-96.47</v>
      </c>
      <c r="AA28" s="19">
        <v>700000</v>
      </c>
    </row>
    <row r="29" spans="1:27" ht="12.75">
      <c r="A29" s="56" t="s">
        <v>55</v>
      </c>
      <c r="B29" s="3"/>
      <c r="C29" s="19">
        <v>42800</v>
      </c>
      <c r="D29" s="19"/>
      <c r="E29" s="20">
        <v>70000</v>
      </c>
      <c r="F29" s="21">
        <v>70000</v>
      </c>
      <c r="G29" s="21"/>
      <c r="H29" s="21">
        <v>99000</v>
      </c>
      <c r="I29" s="21">
        <v>48000</v>
      </c>
      <c r="J29" s="21">
        <v>147000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147000</v>
      </c>
      <c r="X29" s="21">
        <v>70000</v>
      </c>
      <c r="Y29" s="21">
        <v>77000</v>
      </c>
      <c r="Z29" s="6">
        <v>110</v>
      </c>
      <c r="AA29" s="28">
        <v>70000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2399367</v>
      </c>
      <c r="D32" s="25">
        <f>SUM(D28:D31)</f>
        <v>0</v>
      </c>
      <c r="E32" s="26">
        <f t="shared" si="5"/>
        <v>770000</v>
      </c>
      <c r="F32" s="27">
        <f t="shared" si="5"/>
        <v>770000</v>
      </c>
      <c r="G32" s="27">
        <f t="shared" si="5"/>
        <v>1650</v>
      </c>
      <c r="H32" s="27">
        <f t="shared" si="5"/>
        <v>99000</v>
      </c>
      <c r="I32" s="27">
        <f t="shared" si="5"/>
        <v>48000</v>
      </c>
      <c r="J32" s="27">
        <f t="shared" si="5"/>
        <v>148650</v>
      </c>
      <c r="K32" s="27">
        <f t="shared" si="5"/>
        <v>8951</v>
      </c>
      <c r="L32" s="27">
        <f t="shared" si="5"/>
        <v>0</v>
      </c>
      <c r="M32" s="27">
        <f t="shared" si="5"/>
        <v>0</v>
      </c>
      <c r="N32" s="27">
        <f t="shared" si="5"/>
        <v>8951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157601</v>
      </c>
      <c r="X32" s="27">
        <f t="shared" si="5"/>
        <v>370000</v>
      </c>
      <c r="Y32" s="27">
        <f t="shared" si="5"/>
        <v>-212399</v>
      </c>
      <c r="Z32" s="13">
        <f>+IF(X32&lt;&gt;0,+(Y32/X32)*100,0)</f>
        <v>-57.40513513513513</v>
      </c>
      <c r="AA32" s="31">
        <f>SUM(AA28:AA31)</f>
        <v>770000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0" t="s">
        <v>64</v>
      </c>
      <c r="B36" s="10"/>
      <c r="C36" s="61">
        <f aca="true" t="shared" si="6" ref="C36:Y36">SUM(C32:C35)</f>
        <v>2399367</v>
      </c>
      <c r="D36" s="61">
        <f>SUM(D32:D35)</f>
        <v>0</v>
      </c>
      <c r="E36" s="62">
        <f t="shared" si="6"/>
        <v>770000</v>
      </c>
      <c r="F36" s="63">
        <f t="shared" si="6"/>
        <v>770000</v>
      </c>
      <c r="G36" s="63">
        <f t="shared" si="6"/>
        <v>1650</v>
      </c>
      <c r="H36" s="63">
        <f t="shared" si="6"/>
        <v>99000</v>
      </c>
      <c r="I36" s="63">
        <f t="shared" si="6"/>
        <v>48000</v>
      </c>
      <c r="J36" s="63">
        <f t="shared" si="6"/>
        <v>148650</v>
      </c>
      <c r="K36" s="63">
        <f t="shared" si="6"/>
        <v>8951</v>
      </c>
      <c r="L36" s="63">
        <f t="shared" si="6"/>
        <v>0</v>
      </c>
      <c r="M36" s="63">
        <f t="shared" si="6"/>
        <v>0</v>
      </c>
      <c r="N36" s="63">
        <f t="shared" si="6"/>
        <v>8951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157601</v>
      </c>
      <c r="X36" s="63">
        <f t="shared" si="6"/>
        <v>370000</v>
      </c>
      <c r="Y36" s="63">
        <f t="shared" si="6"/>
        <v>-212399</v>
      </c>
      <c r="Z36" s="64">
        <f>+IF(X36&lt;&gt;0,+(Y36/X36)*100,0)</f>
        <v>-57.40513513513513</v>
      </c>
      <c r="AA36" s="65">
        <f>SUM(AA32:AA35)</f>
        <v>770000</v>
      </c>
    </row>
    <row r="37" spans="1:27" ht="12.75">
      <c r="A37" s="14" t="s">
        <v>97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149684</v>
      </c>
      <c r="D5" s="16">
        <f>SUM(D6:D8)</f>
        <v>0</v>
      </c>
      <c r="E5" s="17">
        <f t="shared" si="0"/>
        <v>72200</v>
      </c>
      <c r="F5" s="18">
        <f t="shared" si="0"/>
        <v>72200</v>
      </c>
      <c r="G5" s="18">
        <f t="shared" si="0"/>
        <v>14050</v>
      </c>
      <c r="H5" s="18">
        <f t="shared" si="0"/>
        <v>9870</v>
      </c>
      <c r="I5" s="18">
        <f t="shared" si="0"/>
        <v>0</v>
      </c>
      <c r="J5" s="18">
        <f t="shared" si="0"/>
        <v>23920</v>
      </c>
      <c r="K5" s="18">
        <f t="shared" si="0"/>
        <v>8415</v>
      </c>
      <c r="L5" s="18">
        <f t="shared" si="0"/>
        <v>27928</v>
      </c>
      <c r="M5" s="18">
        <f t="shared" si="0"/>
        <v>161864</v>
      </c>
      <c r="N5" s="18">
        <f t="shared" si="0"/>
        <v>198207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222127</v>
      </c>
      <c r="X5" s="18">
        <f t="shared" si="0"/>
        <v>36102</v>
      </c>
      <c r="Y5" s="18">
        <f t="shared" si="0"/>
        <v>186025</v>
      </c>
      <c r="Z5" s="4">
        <f>+IF(X5&lt;&gt;0,+(Y5/X5)*100,0)</f>
        <v>515.2761619854855</v>
      </c>
      <c r="AA5" s="16">
        <f>SUM(AA6:AA8)</f>
        <v>72200</v>
      </c>
    </row>
    <row r="6" spans="1:27" ht="12.75">
      <c r="A6" s="5" t="s">
        <v>32</v>
      </c>
      <c r="B6" s="3"/>
      <c r="C6" s="19">
        <v>149684</v>
      </c>
      <c r="D6" s="19"/>
      <c r="E6" s="20">
        <v>48000</v>
      </c>
      <c r="F6" s="21">
        <v>48000</v>
      </c>
      <c r="G6" s="21"/>
      <c r="H6" s="21">
        <v>9870</v>
      </c>
      <c r="I6" s="21"/>
      <c r="J6" s="21">
        <v>9870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9870</v>
      </c>
      <c r="X6" s="21">
        <v>24000</v>
      </c>
      <c r="Y6" s="21">
        <v>-14130</v>
      </c>
      <c r="Z6" s="6">
        <v>-58.88</v>
      </c>
      <c r="AA6" s="28">
        <v>48000</v>
      </c>
    </row>
    <row r="7" spans="1:27" ht="12.75">
      <c r="A7" s="5" t="s">
        <v>33</v>
      </c>
      <c r="B7" s="3"/>
      <c r="C7" s="22"/>
      <c r="D7" s="22"/>
      <c r="E7" s="23">
        <v>24200</v>
      </c>
      <c r="F7" s="24">
        <v>24200</v>
      </c>
      <c r="G7" s="24">
        <v>14050</v>
      </c>
      <c r="H7" s="24"/>
      <c r="I7" s="24"/>
      <c r="J7" s="24">
        <v>14050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14050</v>
      </c>
      <c r="X7" s="24">
        <v>12102</v>
      </c>
      <c r="Y7" s="24">
        <v>1948</v>
      </c>
      <c r="Z7" s="7">
        <v>16.1</v>
      </c>
      <c r="AA7" s="29">
        <v>24200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>
        <v>8415</v>
      </c>
      <c r="L8" s="21">
        <v>27928</v>
      </c>
      <c r="M8" s="21">
        <v>161864</v>
      </c>
      <c r="N8" s="21">
        <v>198207</v>
      </c>
      <c r="O8" s="21"/>
      <c r="P8" s="21"/>
      <c r="Q8" s="21"/>
      <c r="R8" s="21"/>
      <c r="S8" s="21"/>
      <c r="T8" s="21"/>
      <c r="U8" s="21"/>
      <c r="V8" s="21"/>
      <c r="W8" s="21">
        <v>198207</v>
      </c>
      <c r="X8" s="21"/>
      <c r="Y8" s="21">
        <v>198207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2500</v>
      </c>
      <c r="F9" s="18">
        <f t="shared" si="1"/>
        <v>2500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1248</v>
      </c>
      <c r="Y9" s="18">
        <f t="shared" si="1"/>
        <v>-1248</v>
      </c>
      <c r="Z9" s="4">
        <f>+IF(X9&lt;&gt;0,+(Y9/X9)*100,0)</f>
        <v>-100</v>
      </c>
      <c r="AA9" s="30">
        <f>SUM(AA10:AA14)</f>
        <v>2500</v>
      </c>
    </row>
    <row r="10" spans="1:27" ht="12.75">
      <c r="A10" s="5" t="s">
        <v>36</v>
      </c>
      <c r="B10" s="3"/>
      <c r="C10" s="19"/>
      <c r="D10" s="19"/>
      <c r="E10" s="20">
        <v>2500</v>
      </c>
      <c r="F10" s="21">
        <v>2500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1248</v>
      </c>
      <c r="Y10" s="21">
        <v>-1248</v>
      </c>
      <c r="Z10" s="6">
        <v>-100</v>
      </c>
      <c r="AA10" s="28">
        <v>2500</v>
      </c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640727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74268</v>
      </c>
      <c r="I15" s="18">
        <f t="shared" si="2"/>
        <v>0</v>
      </c>
      <c r="J15" s="18">
        <f t="shared" si="2"/>
        <v>74268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74268</v>
      </c>
      <c r="X15" s="18">
        <f t="shared" si="2"/>
        <v>0</v>
      </c>
      <c r="Y15" s="18">
        <f t="shared" si="2"/>
        <v>74268</v>
      </c>
      <c r="Z15" s="4">
        <f>+IF(X15&lt;&gt;0,+(Y15/X15)*100,0)</f>
        <v>0</v>
      </c>
      <c r="AA15" s="30">
        <f>SUM(AA16:AA18)</f>
        <v>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640727</v>
      </c>
      <c r="D17" s="19"/>
      <c r="E17" s="20"/>
      <c r="F17" s="21"/>
      <c r="G17" s="21"/>
      <c r="H17" s="21">
        <v>74268</v>
      </c>
      <c r="I17" s="21"/>
      <c r="J17" s="21">
        <v>74268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74268</v>
      </c>
      <c r="X17" s="21"/>
      <c r="Y17" s="21">
        <v>74268</v>
      </c>
      <c r="Z17" s="6"/>
      <c r="AA17" s="28"/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28582892</v>
      </c>
      <c r="D19" s="16">
        <f>SUM(D20:D23)</f>
        <v>0</v>
      </c>
      <c r="E19" s="17">
        <f t="shared" si="3"/>
        <v>26587000</v>
      </c>
      <c r="F19" s="18">
        <f t="shared" si="3"/>
        <v>26587000</v>
      </c>
      <c r="G19" s="18">
        <f t="shared" si="3"/>
        <v>1268</v>
      </c>
      <c r="H19" s="18">
        <f t="shared" si="3"/>
        <v>159670</v>
      </c>
      <c r="I19" s="18">
        <f t="shared" si="3"/>
        <v>450194</v>
      </c>
      <c r="J19" s="18">
        <f t="shared" si="3"/>
        <v>611132</v>
      </c>
      <c r="K19" s="18">
        <f t="shared" si="3"/>
        <v>56262</v>
      </c>
      <c r="L19" s="18">
        <f t="shared" si="3"/>
        <v>0</v>
      </c>
      <c r="M19" s="18">
        <f t="shared" si="3"/>
        <v>0</v>
      </c>
      <c r="N19" s="18">
        <f t="shared" si="3"/>
        <v>56262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667394</v>
      </c>
      <c r="X19" s="18">
        <f t="shared" si="3"/>
        <v>13293498</v>
      </c>
      <c r="Y19" s="18">
        <f t="shared" si="3"/>
        <v>-12626104</v>
      </c>
      <c r="Z19" s="4">
        <f>+IF(X19&lt;&gt;0,+(Y19/X19)*100,0)</f>
        <v>-94.97954563952995</v>
      </c>
      <c r="AA19" s="30">
        <f>SUM(AA20:AA23)</f>
        <v>26587000</v>
      </c>
    </row>
    <row r="20" spans="1:27" ht="12.75">
      <c r="A20" s="5" t="s">
        <v>46</v>
      </c>
      <c r="B20" s="3"/>
      <c r="C20" s="19">
        <v>5686796</v>
      </c>
      <c r="D20" s="19"/>
      <c r="E20" s="20">
        <v>4000000</v>
      </c>
      <c r="F20" s="21">
        <v>4000000</v>
      </c>
      <c r="G20" s="21"/>
      <c r="H20" s="21"/>
      <c r="I20" s="21">
        <v>450194</v>
      </c>
      <c r="J20" s="21">
        <v>450194</v>
      </c>
      <c r="K20" s="21">
        <v>50169</v>
      </c>
      <c r="L20" s="21"/>
      <c r="M20" s="21"/>
      <c r="N20" s="21">
        <v>50169</v>
      </c>
      <c r="O20" s="21"/>
      <c r="P20" s="21"/>
      <c r="Q20" s="21"/>
      <c r="R20" s="21"/>
      <c r="S20" s="21"/>
      <c r="T20" s="21"/>
      <c r="U20" s="21"/>
      <c r="V20" s="21"/>
      <c r="W20" s="21">
        <v>500363</v>
      </c>
      <c r="X20" s="21">
        <v>1999998</v>
      </c>
      <c r="Y20" s="21">
        <v>-1499635</v>
      </c>
      <c r="Z20" s="6">
        <v>-74.98</v>
      </c>
      <c r="AA20" s="28">
        <v>4000000</v>
      </c>
    </row>
    <row r="21" spans="1:27" ht="12.75">
      <c r="A21" s="5" t="s">
        <v>47</v>
      </c>
      <c r="B21" s="3"/>
      <c r="C21" s="19">
        <v>19072791</v>
      </c>
      <c r="D21" s="19"/>
      <c r="E21" s="20">
        <v>15000000</v>
      </c>
      <c r="F21" s="21">
        <v>15000000</v>
      </c>
      <c r="G21" s="21">
        <v>1268</v>
      </c>
      <c r="H21" s="21">
        <v>159670</v>
      </c>
      <c r="I21" s="21"/>
      <c r="J21" s="21">
        <v>160938</v>
      </c>
      <c r="K21" s="21">
        <v>6093</v>
      </c>
      <c r="L21" s="21"/>
      <c r="M21" s="21"/>
      <c r="N21" s="21">
        <v>6093</v>
      </c>
      <c r="O21" s="21"/>
      <c r="P21" s="21"/>
      <c r="Q21" s="21"/>
      <c r="R21" s="21"/>
      <c r="S21" s="21"/>
      <c r="T21" s="21"/>
      <c r="U21" s="21"/>
      <c r="V21" s="21"/>
      <c r="W21" s="21">
        <v>167031</v>
      </c>
      <c r="X21" s="21">
        <v>7500000</v>
      </c>
      <c r="Y21" s="21">
        <v>-7332969</v>
      </c>
      <c r="Z21" s="6">
        <v>-97.77</v>
      </c>
      <c r="AA21" s="28">
        <v>15000000</v>
      </c>
    </row>
    <row r="22" spans="1:27" ht="12.75">
      <c r="A22" s="5" t="s">
        <v>48</v>
      </c>
      <c r="B22" s="3"/>
      <c r="C22" s="22">
        <v>3823305</v>
      </c>
      <c r="D22" s="22"/>
      <c r="E22" s="23">
        <v>7487000</v>
      </c>
      <c r="F22" s="24">
        <v>7487000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3743502</v>
      </c>
      <c r="Y22" s="24">
        <v>-3743502</v>
      </c>
      <c r="Z22" s="7">
        <v>-100</v>
      </c>
      <c r="AA22" s="29">
        <v>7487000</v>
      </c>
    </row>
    <row r="23" spans="1:27" ht="12.75">
      <c r="A23" s="5" t="s">
        <v>49</v>
      </c>
      <c r="B23" s="3"/>
      <c r="C23" s="19"/>
      <c r="D23" s="19"/>
      <c r="E23" s="20">
        <v>100000</v>
      </c>
      <c r="F23" s="21">
        <v>100000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49998</v>
      </c>
      <c r="Y23" s="21">
        <v>-49998</v>
      </c>
      <c r="Z23" s="6">
        <v>-100</v>
      </c>
      <c r="AA23" s="28">
        <v>100000</v>
      </c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29373303</v>
      </c>
      <c r="D25" s="50">
        <f>+D5+D9+D15+D19+D24</f>
        <v>0</v>
      </c>
      <c r="E25" s="51">
        <f t="shared" si="4"/>
        <v>26661700</v>
      </c>
      <c r="F25" s="52">
        <f t="shared" si="4"/>
        <v>26661700</v>
      </c>
      <c r="G25" s="52">
        <f t="shared" si="4"/>
        <v>15318</v>
      </c>
      <c r="H25" s="52">
        <f t="shared" si="4"/>
        <v>243808</v>
      </c>
      <c r="I25" s="52">
        <f t="shared" si="4"/>
        <v>450194</v>
      </c>
      <c r="J25" s="52">
        <f t="shared" si="4"/>
        <v>709320</v>
      </c>
      <c r="K25" s="52">
        <f t="shared" si="4"/>
        <v>64677</v>
      </c>
      <c r="L25" s="52">
        <f t="shared" si="4"/>
        <v>27928</v>
      </c>
      <c r="M25" s="52">
        <f t="shared" si="4"/>
        <v>161864</v>
      </c>
      <c r="N25" s="52">
        <f t="shared" si="4"/>
        <v>254469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963789</v>
      </c>
      <c r="X25" s="52">
        <f t="shared" si="4"/>
        <v>13330848</v>
      </c>
      <c r="Y25" s="52">
        <f t="shared" si="4"/>
        <v>-12367059</v>
      </c>
      <c r="Z25" s="53">
        <f>+IF(X25&lt;&gt;0,+(Y25/X25)*100,0)</f>
        <v>-92.7702348717801</v>
      </c>
      <c r="AA25" s="54">
        <f>+AA5+AA9+AA15+AA19+AA24</f>
        <v>26661700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29373303</v>
      </c>
      <c r="D28" s="19"/>
      <c r="E28" s="20">
        <v>26287000</v>
      </c>
      <c r="F28" s="21">
        <v>26287000</v>
      </c>
      <c r="G28" s="21"/>
      <c r="H28" s="21">
        <v>233938</v>
      </c>
      <c r="I28" s="21">
        <v>450194</v>
      </c>
      <c r="J28" s="21">
        <v>684132</v>
      </c>
      <c r="K28" s="21">
        <v>50169</v>
      </c>
      <c r="L28" s="21"/>
      <c r="M28" s="21"/>
      <c r="N28" s="21">
        <v>50169</v>
      </c>
      <c r="O28" s="21"/>
      <c r="P28" s="21"/>
      <c r="Q28" s="21"/>
      <c r="R28" s="21"/>
      <c r="S28" s="21"/>
      <c r="T28" s="21"/>
      <c r="U28" s="21"/>
      <c r="V28" s="21"/>
      <c r="W28" s="21">
        <v>734301</v>
      </c>
      <c r="X28" s="21">
        <v>13143498</v>
      </c>
      <c r="Y28" s="21">
        <v>-12409197</v>
      </c>
      <c r="Z28" s="6">
        <v>-94.41</v>
      </c>
      <c r="AA28" s="19">
        <v>26287000</v>
      </c>
    </row>
    <row r="29" spans="1:27" ht="12.75">
      <c r="A29" s="56" t="s">
        <v>55</v>
      </c>
      <c r="B29" s="3"/>
      <c r="C29" s="19"/>
      <c r="D29" s="19"/>
      <c r="E29" s="20">
        <v>300000</v>
      </c>
      <c r="F29" s="21">
        <v>300000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150000</v>
      </c>
      <c r="Y29" s="21">
        <v>-150000</v>
      </c>
      <c r="Z29" s="6">
        <v>-100</v>
      </c>
      <c r="AA29" s="28">
        <v>300000</v>
      </c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29373303</v>
      </c>
      <c r="D32" s="25">
        <f>SUM(D28:D31)</f>
        <v>0</v>
      </c>
      <c r="E32" s="26">
        <f t="shared" si="5"/>
        <v>26587000</v>
      </c>
      <c r="F32" s="27">
        <f t="shared" si="5"/>
        <v>26587000</v>
      </c>
      <c r="G32" s="27">
        <f t="shared" si="5"/>
        <v>0</v>
      </c>
      <c r="H32" s="27">
        <f t="shared" si="5"/>
        <v>233938</v>
      </c>
      <c r="I32" s="27">
        <f t="shared" si="5"/>
        <v>450194</v>
      </c>
      <c r="J32" s="27">
        <f t="shared" si="5"/>
        <v>684132</v>
      </c>
      <c r="K32" s="27">
        <f t="shared" si="5"/>
        <v>50169</v>
      </c>
      <c r="L32" s="27">
        <f t="shared" si="5"/>
        <v>0</v>
      </c>
      <c r="M32" s="27">
        <f t="shared" si="5"/>
        <v>0</v>
      </c>
      <c r="N32" s="27">
        <f t="shared" si="5"/>
        <v>50169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734301</v>
      </c>
      <c r="X32" s="27">
        <f t="shared" si="5"/>
        <v>13293498</v>
      </c>
      <c r="Y32" s="27">
        <f t="shared" si="5"/>
        <v>-12559197</v>
      </c>
      <c r="Z32" s="13">
        <f>+IF(X32&lt;&gt;0,+(Y32/X32)*100,0)</f>
        <v>-94.47623943675322</v>
      </c>
      <c r="AA32" s="31">
        <f>SUM(AA28:AA31)</f>
        <v>26587000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/>
      <c r="D35" s="19"/>
      <c r="E35" s="20">
        <v>74700</v>
      </c>
      <c r="F35" s="21">
        <v>74700</v>
      </c>
      <c r="G35" s="21">
        <v>15318</v>
      </c>
      <c r="H35" s="21">
        <v>9870</v>
      </c>
      <c r="I35" s="21"/>
      <c r="J35" s="21">
        <v>25188</v>
      </c>
      <c r="K35" s="21">
        <v>14508</v>
      </c>
      <c r="L35" s="21">
        <v>27928</v>
      </c>
      <c r="M35" s="21">
        <v>161864</v>
      </c>
      <c r="N35" s="21">
        <v>204300</v>
      </c>
      <c r="O35" s="21"/>
      <c r="P35" s="21"/>
      <c r="Q35" s="21"/>
      <c r="R35" s="21"/>
      <c r="S35" s="21"/>
      <c r="T35" s="21"/>
      <c r="U35" s="21"/>
      <c r="V35" s="21"/>
      <c r="W35" s="21">
        <v>229488</v>
      </c>
      <c r="X35" s="21">
        <v>37350</v>
      </c>
      <c r="Y35" s="21">
        <v>192138</v>
      </c>
      <c r="Z35" s="6">
        <v>514.43</v>
      </c>
      <c r="AA35" s="28">
        <v>74700</v>
      </c>
    </row>
    <row r="36" spans="1:27" ht="12.75">
      <c r="A36" s="60" t="s">
        <v>64</v>
      </c>
      <c r="B36" s="10"/>
      <c r="C36" s="61">
        <f aca="true" t="shared" si="6" ref="C36:Y36">SUM(C32:C35)</f>
        <v>29373303</v>
      </c>
      <c r="D36" s="61">
        <f>SUM(D32:D35)</f>
        <v>0</v>
      </c>
      <c r="E36" s="62">
        <f t="shared" si="6"/>
        <v>26661700</v>
      </c>
      <c r="F36" s="63">
        <f t="shared" si="6"/>
        <v>26661700</v>
      </c>
      <c r="G36" s="63">
        <f t="shared" si="6"/>
        <v>15318</v>
      </c>
      <c r="H36" s="63">
        <f t="shared" si="6"/>
        <v>243808</v>
      </c>
      <c r="I36" s="63">
        <f t="shared" si="6"/>
        <v>450194</v>
      </c>
      <c r="J36" s="63">
        <f t="shared" si="6"/>
        <v>709320</v>
      </c>
      <c r="K36" s="63">
        <f t="shared" si="6"/>
        <v>64677</v>
      </c>
      <c r="L36" s="63">
        <f t="shared" si="6"/>
        <v>27928</v>
      </c>
      <c r="M36" s="63">
        <f t="shared" si="6"/>
        <v>161864</v>
      </c>
      <c r="N36" s="63">
        <f t="shared" si="6"/>
        <v>254469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963789</v>
      </c>
      <c r="X36" s="63">
        <f t="shared" si="6"/>
        <v>13330848</v>
      </c>
      <c r="Y36" s="63">
        <f t="shared" si="6"/>
        <v>-12367059</v>
      </c>
      <c r="Z36" s="64">
        <f>+IF(X36&lt;&gt;0,+(Y36/X36)*100,0)</f>
        <v>-92.7702348717801</v>
      </c>
      <c r="AA36" s="65">
        <f>SUM(AA32:AA35)</f>
        <v>26661700</v>
      </c>
    </row>
    <row r="37" spans="1:27" ht="12.75">
      <c r="A37" s="14" t="s">
        <v>97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189077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>
        <v>189077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3902000</v>
      </c>
      <c r="F15" s="18">
        <f t="shared" si="2"/>
        <v>3902000</v>
      </c>
      <c r="G15" s="18">
        <f t="shared" si="2"/>
        <v>0</v>
      </c>
      <c r="H15" s="18">
        <f t="shared" si="2"/>
        <v>0</v>
      </c>
      <c r="I15" s="18">
        <f t="shared" si="2"/>
        <v>402554</v>
      </c>
      <c r="J15" s="18">
        <f t="shared" si="2"/>
        <v>402554</v>
      </c>
      <c r="K15" s="18">
        <f t="shared" si="2"/>
        <v>0</v>
      </c>
      <c r="L15" s="18">
        <f t="shared" si="2"/>
        <v>0</v>
      </c>
      <c r="M15" s="18">
        <f t="shared" si="2"/>
        <v>418532</v>
      </c>
      <c r="N15" s="18">
        <f t="shared" si="2"/>
        <v>418532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821086</v>
      </c>
      <c r="X15" s="18">
        <f t="shared" si="2"/>
        <v>1951002</v>
      </c>
      <c r="Y15" s="18">
        <f t="shared" si="2"/>
        <v>-1129916</v>
      </c>
      <c r="Z15" s="4">
        <f>+IF(X15&lt;&gt;0,+(Y15/X15)*100,0)</f>
        <v>-57.914651035724205</v>
      </c>
      <c r="AA15" s="30">
        <f>SUM(AA16:AA18)</f>
        <v>3902000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/>
      <c r="D17" s="19"/>
      <c r="E17" s="20">
        <v>3902000</v>
      </c>
      <c r="F17" s="21">
        <v>3902000</v>
      </c>
      <c r="G17" s="21"/>
      <c r="H17" s="21"/>
      <c r="I17" s="21">
        <v>402554</v>
      </c>
      <c r="J17" s="21">
        <v>402554</v>
      </c>
      <c r="K17" s="21"/>
      <c r="L17" s="21"/>
      <c r="M17" s="21">
        <v>418532</v>
      </c>
      <c r="N17" s="21">
        <v>418532</v>
      </c>
      <c r="O17" s="21"/>
      <c r="P17" s="21"/>
      <c r="Q17" s="21"/>
      <c r="R17" s="21"/>
      <c r="S17" s="21"/>
      <c r="T17" s="21"/>
      <c r="U17" s="21"/>
      <c r="V17" s="21"/>
      <c r="W17" s="21">
        <v>821086</v>
      </c>
      <c r="X17" s="21">
        <v>1951002</v>
      </c>
      <c r="Y17" s="21">
        <v>-1129916</v>
      </c>
      <c r="Z17" s="6">
        <v>-57.91</v>
      </c>
      <c r="AA17" s="28">
        <v>3902000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22462262</v>
      </c>
      <c r="D19" s="16">
        <f>SUM(D20:D23)</f>
        <v>0</v>
      </c>
      <c r="E19" s="17">
        <f t="shared" si="3"/>
        <v>19482000</v>
      </c>
      <c r="F19" s="18">
        <f t="shared" si="3"/>
        <v>19482000</v>
      </c>
      <c r="G19" s="18">
        <f t="shared" si="3"/>
        <v>781292</v>
      </c>
      <c r="H19" s="18">
        <f t="shared" si="3"/>
        <v>2704884</v>
      </c>
      <c r="I19" s="18">
        <f t="shared" si="3"/>
        <v>216360</v>
      </c>
      <c r="J19" s="18">
        <f t="shared" si="3"/>
        <v>3702536</v>
      </c>
      <c r="K19" s="18">
        <f t="shared" si="3"/>
        <v>750667</v>
      </c>
      <c r="L19" s="18">
        <f t="shared" si="3"/>
        <v>782286</v>
      </c>
      <c r="M19" s="18">
        <f t="shared" si="3"/>
        <v>1128562</v>
      </c>
      <c r="N19" s="18">
        <f t="shared" si="3"/>
        <v>2661515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6364051</v>
      </c>
      <c r="X19" s="18">
        <f t="shared" si="3"/>
        <v>9741000</v>
      </c>
      <c r="Y19" s="18">
        <f t="shared" si="3"/>
        <v>-3376949</v>
      </c>
      <c r="Z19" s="4">
        <f>+IF(X19&lt;&gt;0,+(Y19/X19)*100,0)</f>
        <v>-34.66737501283236</v>
      </c>
      <c r="AA19" s="30">
        <f>SUM(AA20:AA23)</f>
        <v>19482000</v>
      </c>
    </row>
    <row r="20" spans="1:27" ht="12.75">
      <c r="A20" s="5" t="s">
        <v>46</v>
      </c>
      <c r="B20" s="3"/>
      <c r="C20" s="19">
        <v>22462262</v>
      </c>
      <c r="D20" s="19"/>
      <c r="E20" s="20">
        <v>4000000</v>
      </c>
      <c r="F20" s="21">
        <v>4000000</v>
      </c>
      <c r="G20" s="21"/>
      <c r="H20" s="21">
        <v>1562634</v>
      </c>
      <c r="I20" s="21"/>
      <c r="J20" s="21">
        <v>1562634</v>
      </c>
      <c r="K20" s="21">
        <v>714451</v>
      </c>
      <c r="L20" s="21">
        <v>151681</v>
      </c>
      <c r="M20" s="21">
        <v>367853</v>
      </c>
      <c r="N20" s="21">
        <v>1233985</v>
      </c>
      <c r="O20" s="21"/>
      <c r="P20" s="21"/>
      <c r="Q20" s="21"/>
      <c r="R20" s="21"/>
      <c r="S20" s="21"/>
      <c r="T20" s="21"/>
      <c r="U20" s="21"/>
      <c r="V20" s="21"/>
      <c r="W20" s="21">
        <v>2796619</v>
      </c>
      <c r="X20" s="21">
        <v>1999998</v>
      </c>
      <c r="Y20" s="21">
        <v>796621</v>
      </c>
      <c r="Z20" s="6">
        <v>39.83</v>
      </c>
      <c r="AA20" s="28">
        <v>4000000</v>
      </c>
    </row>
    <row r="21" spans="1:27" ht="12.75">
      <c r="A21" s="5" t="s">
        <v>47</v>
      </c>
      <c r="B21" s="3"/>
      <c r="C21" s="19"/>
      <c r="D21" s="19"/>
      <c r="E21" s="20">
        <v>7250000</v>
      </c>
      <c r="F21" s="21">
        <v>7250000</v>
      </c>
      <c r="G21" s="21">
        <v>129118</v>
      </c>
      <c r="H21" s="21">
        <v>44476</v>
      </c>
      <c r="I21" s="21">
        <v>216360</v>
      </c>
      <c r="J21" s="21">
        <v>389954</v>
      </c>
      <c r="K21" s="21">
        <v>36216</v>
      </c>
      <c r="L21" s="21">
        <v>446877</v>
      </c>
      <c r="M21" s="21">
        <v>760709</v>
      </c>
      <c r="N21" s="21">
        <v>1243802</v>
      </c>
      <c r="O21" s="21"/>
      <c r="P21" s="21"/>
      <c r="Q21" s="21"/>
      <c r="R21" s="21"/>
      <c r="S21" s="21"/>
      <c r="T21" s="21"/>
      <c r="U21" s="21"/>
      <c r="V21" s="21"/>
      <c r="W21" s="21">
        <v>1633756</v>
      </c>
      <c r="X21" s="21">
        <v>3625002</v>
      </c>
      <c r="Y21" s="21">
        <v>-1991246</v>
      </c>
      <c r="Z21" s="6">
        <v>-54.93</v>
      </c>
      <c r="AA21" s="28">
        <v>7250000</v>
      </c>
    </row>
    <row r="22" spans="1:27" ht="12.75">
      <c r="A22" s="5" t="s">
        <v>48</v>
      </c>
      <c r="B22" s="3"/>
      <c r="C22" s="22"/>
      <c r="D22" s="22"/>
      <c r="E22" s="23">
        <v>8232000</v>
      </c>
      <c r="F22" s="24">
        <v>8232000</v>
      </c>
      <c r="G22" s="24">
        <v>652174</v>
      </c>
      <c r="H22" s="24">
        <v>1097774</v>
      </c>
      <c r="I22" s="24"/>
      <c r="J22" s="24">
        <v>1749948</v>
      </c>
      <c r="K22" s="24"/>
      <c r="L22" s="24">
        <v>183728</v>
      </c>
      <c r="M22" s="24"/>
      <c r="N22" s="24">
        <v>183728</v>
      </c>
      <c r="O22" s="24"/>
      <c r="P22" s="24"/>
      <c r="Q22" s="24"/>
      <c r="R22" s="24"/>
      <c r="S22" s="24"/>
      <c r="T22" s="24"/>
      <c r="U22" s="24"/>
      <c r="V22" s="24"/>
      <c r="W22" s="24">
        <v>1933676</v>
      </c>
      <c r="X22" s="24">
        <v>4116000</v>
      </c>
      <c r="Y22" s="24">
        <v>-2182324</v>
      </c>
      <c r="Z22" s="7">
        <v>-53.02</v>
      </c>
      <c r="AA22" s="29">
        <v>8232000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22651339</v>
      </c>
      <c r="D25" s="50">
        <f>+D5+D9+D15+D19+D24</f>
        <v>0</v>
      </c>
      <c r="E25" s="51">
        <f t="shared" si="4"/>
        <v>23384000</v>
      </c>
      <c r="F25" s="52">
        <f t="shared" si="4"/>
        <v>23384000</v>
      </c>
      <c r="G25" s="52">
        <f t="shared" si="4"/>
        <v>781292</v>
      </c>
      <c r="H25" s="52">
        <f t="shared" si="4"/>
        <v>2704884</v>
      </c>
      <c r="I25" s="52">
        <f t="shared" si="4"/>
        <v>618914</v>
      </c>
      <c r="J25" s="52">
        <f t="shared" si="4"/>
        <v>4105090</v>
      </c>
      <c r="K25" s="52">
        <f t="shared" si="4"/>
        <v>750667</v>
      </c>
      <c r="L25" s="52">
        <f t="shared" si="4"/>
        <v>782286</v>
      </c>
      <c r="M25" s="52">
        <f t="shared" si="4"/>
        <v>1547094</v>
      </c>
      <c r="N25" s="52">
        <f t="shared" si="4"/>
        <v>3080047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7185137</v>
      </c>
      <c r="X25" s="52">
        <f t="shared" si="4"/>
        <v>11692002</v>
      </c>
      <c r="Y25" s="52">
        <f t="shared" si="4"/>
        <v>-4506865</v>
      </c>
      <c r="Z25" s="53">
        <f>+IF(X25&lt;&gt;0,+(Y25/X25)*100,0)</f>
        <v>-38.54656371081702</v>
      </c>
      <c r="AA25" s="54">
        <f>+AA5+AA9+AA15+AA19+AA24</f>
        <v>23384000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22462262</v>
      </c>
      <c r="D28" s="19"/>
      <c r="E28" s="20">
        <v>23384000</v>
      </c>
      <c r="F28" s="21">
        <v>23384000</v>
      </c>
      <c r="G28" s="21">
        <v>781292</v>
      </c>
      <c r="H28" s="21">
        <v>2704884</v>
      </c>
      <c r="I28" s="21">
        <v>618914</v>
      </c>
      <c r="J28" s="21">
        <v>4105090</v>
      </c>
      <c r="K28" s="21">
        <v>750667</v>
      </c>
      <c r="L28" s="21">
        <v>782286</v>
      </c>
      <c r="M28" s="21">
        <v>1547094</v>
      </c>
      <c r="N28" s="21">
        <v>3080047</v>
      </c>
      <c r="O28" s="21"/>
      <c r="P28" s="21"/>
      <c r="Q28" s="21"/>
      <c r="R28" s="21"/>
      <c r="S28" s="21"/>
      <c r="T28" s="21"/>
      <c r="U28" s="21"/>
      <c r="V28" s="21"/>
      <c r="W28" s="21">
        <v>7185137</v>
      </c>
      <c r="X28" s="21">
        <v>11692002</v>
      </c>
      <c r="Y28" s="21">
        <v>-4506865</v>
      </c>
      <c r="Z28" s="6">
        <v>-38.55</v>
      </c>
      <c r="AA28" s="19">
        <v>23384000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22462262</v>
      </c>
      <c r="D32" s="25">
        <f>SUM(D28:D31)</f>
        <v>0</v>
      </c>
      <c r="E32" s="26">
        <f t="shared" si="5"/>
        <v>23384000</v>
      </c>
      <c r="F32" s="27">
        <f t="shared" si="5"/>
        <v>23384000</v>
      </c>
      <c r="G32" s="27">
        <f t="shared" si="5"/>
        <v>781292</v>
      </c>
      <c r="H32" s="27">
        <f t="shared" si="5"/>
        <v>2704884</v>
      </c>
      <c r="I32" s="27">
        <f t="shared" si="5"/>
        <v>618914</v>
      </c>
      <c r="J32" s="27">
        <f t="shared" si="5"/>
        <v>4105090</v>
      </c>
      <c r="K32" s="27">
        <f t="shared" si="5"/>
        <v>750667</v>
      </c>
      <c r="L32" s="27">
        <f t="shared" si="5"/>
        <v>782286</v>
      </c>
      <c r="M32" s="27">
        <f t="shared" si="5"/>
        <v>1547094</v>
      </c>
      <c r="N32" s="27">
        <f t="shared" si="5"/>
        <v>3080047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7185137</v>
      </c>
      <c r="X32" s="27">
        <f t="shared" si="5"/>
        <v>11692002</v>
      </c>
      <c r="Y32" s="27">
        <f t="shared" si="5"/>
        <v>-4506865</v>
      </c>
      <c r="Z32" s="13">
        <f>+IF(X32&lt;&gt;0,+(Y32/X32)*100,0)</f>
        <v>-38.54656371081702</v>
      </c>
      <c r="AA32" s="31">
        <f>SUM(AA28:AA31)</f>
        <v>23384000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189077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2.75">
      <c r="A36" s="60" t="s">
        <v>64</v>
      </c>
      <c r="B36" s="10"/>
      <c r="C36" s="61">
        <f aca="true" t="shared" si="6" ref="C36:Y36">SUM(C32:C35)</f>
        <v>22651339</v>
      </c>
      <c r="D36" s="61">
        <f>SUM(D32:D35)</f>
        <v>0</v>
      </c>
      <c r="E36" s="62">
        <f t="shared" si="6"/>
        <v>23384000</v>
      </c>
      <c r="F36" s="63">
        <f t="shared" si="6"/>
        <v>23384000</v>
      </c>
      <c r="G36" s="63">
        <f t="shared" si="6"/>
        <v>781292</v>
      </c>
      <c r="H36" s="63">
        <f t="shared" si="6"/>
        <v>2704884</v>
      </c>
      <c r="I36" s="63">
        <f t="shared" si="6"/>
        <v>618914</v>
      </c>
      <c r="J36" s="63">
        <f t="shared" si="6"/>
        <v>4105090</v>
      </c>
      <c r="K36" s="63">
        <f t="shared" si="6"/>
        <v>750667</v>
      </c>
      <c r="L36" s="63">
        <f t="shared" si="6"/>
        <v>782286</v>
      </c>
      <c r="M36" s="63">
        <f t="shared" si="6"/>
        <v>1547094</v>
      </c>
      <c r="N36" s="63">
        <f t="shared" si="6"/>
        <v>3080047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7185137</v>
      </c>
      <c r="X36" s="63">
        <f t="shared" si="6"/>
        <v>11692002</v>
      </c>
      <c r="Y36" s="63">
        <f t="shared" si="6"/>
        <v>-4506865</v>
      </c>
      <c r="Z36" s="64">
        <f>+IF(X36&lt;&gt;0,+(Y36/X36)*100,0)</f>
        <v>-38.54656371081702</v>
      </c>
      <c r="AA36" s="65">
        <f>SUM(AA32:AA35)</f>
        <v>23384000</v>
      </c>
    </row>
    <row r="37" spans="1:27" ht="12.75">
      <c r="A37" s="14" t="s">
        <v>97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29441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2.75">
      <c r="A6" s="5" t="s">
        <v>32</v>
      </c>
      <c r="B6" s="3"/>
      <c r="C6" s="19">
        <v>29441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4370000</v>
      </c>
      <c r="F9" s="18">
        <f t="shared" si="1"/>
        <v>4370000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6190835</v>
      </c>
      <c r="Y9" s="18">
        <f t="shared" si="1"/>
        <v>-6190835</v>
      </c>
      <c r="Z9" s="4">
        <f>+IF(X9&lt;&gt;0,+(Y9/X9)*100,0)</f>
        <v>-100</v>
      </c>
      <c r="AA9" s="30">
        <f>SUM(AA10:AA14)</f>
        <v>4370000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/>
      <c r="D11" s="19"/>
      <c r="E11" s="20">
        <v>4370000</v>
      </c>
      <c r="F11" s="21">
        <v>4370000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6190835</v>
      </c>
      <c r="Y11" s="21">
        <v>-6190835</v>
      </c>
      <c r="Z11" s="6">
        <v>-100</v>
      </c>
      <c r="AA11" s="28">
        <v>4370000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801320</v>
      </c>
      <c r="D15" s="16">
        <f>SUM(D16:D18)</f>
        <v>0</v>
      </c>
      <c r="E15" s="17">
        <f t="shared" si="2"/>
        <v>1000000</v>
      </c>
      <c r="F15" s="18">
        <f t="shared" si="2"/>
        <v>1000000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999332</v>
      </c>
      <c r="Y15" s="18">
        <f t="shared" si="2"/>
        <v>-999332</v>
      </c>
      <c r="Z15" s="4">
        <f>+IF(X15&lt;&gt;0,+(Y15/X15)*100,0)</f>
        <v>-100</v>
      </c>
      <c r="AA15" s="30">
        <f>SUM(AA16:AA18)</f>
        <v>1000000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801320</v>
      </c>
      <c r="D17" s="19"/>
      <c r="E17" s="20">
        <v>1000000</v>
      </c>
      <c r="F17" s="21">
        <v>1000000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>
        <v>999332</v>
      </c>
      <c r="Y17" s="21">
        <v>-999332</v>
      </c>
      <c r="Z17" s="6">
        <v>-100</v>
      </c>
      <c r="AA17" s="28">
        <v>1000000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17486198</v>
      </c>
      <c r="D19" s="16">
        <f>SUM(D20:D23)</f>
        <v>0</v>
      </c>
      <c r="E19" s="17">
        <f t="shared" si="3"/>
        <v>14775000</v>
      </c>
      <c r="F19" s="18">
        <f t="shared" si="3"/>
        <v>14775000</v>
      </c>
      <c r="G19" s="18">
        <f t="shared" si="3"/>
        <v>0</v>
      </c>
      <c r="H19" s="18">
        <f t="shared" si="3"/>
        <v>1249383</v>
      </c>
      <c r="I19" s="18">
        <f t="shared" si="3"/>
        <v>1406781</v>
      </c>
      <c r="J19" s="18">
        <f t="shared" si="3"/>
        <v>2656164</v>
      </c>
      <c r="K19" s="18">
        <f t="shared" si="3"/>
        <v>1558689</v>
      </c>
      <c r="L19" s="18">
        <f t="shared" si="3"/>
        <v>1543748</v>
      </c>
      <c r="M19" s="18">
        <f t="shared" si="3"/>
        <v>1631147</v>
      </c>
      <c r="N19" s="18">
        <f t="shared" si="3"/>
        <v>4733584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7389748</v>
      </c>
      <c r="X19" s="18">
        <f t="shared" si="3"/>
        <v>10129625</v>
      </c>
      <c r="Y19" s="18">
        <f t="shared" si="3"/>
        <v>-2739877</v>
      </c>
      <c r="Z19" s="4">
        <f>+IF(X19&lt;&gt;0,+(Y19/X19)*100,0)</f>
        <v>-27.04815824870121</v>
      </c>
      <c r="AA19" s="30">
        <f>SUM(AA20:AA23)</f>
        <v>14775000</v>
      </c>
    </row>
    <row r="20" spans="1:27" ht="12.75">
      <c r="A20" s="5" t="s">
        <v>46</v>
      </c>
      <c r="B20" s="3"/>
      <c r="C20" s="19"/>
      <c r="D20" s="19"/>
      <c r="E20" s="20">
        <v>838000</v>
      </c>
      <c r="F20" s="21">
        <v>838000</v>
      </c>
      <c r="G20" s="21"/>
      <c r="H20" s="21"/>
      <c r="I20" s="21"/>
      <c r="J20" s="21"/>
      <c r="K20" s="21"/>
      <c r="L20" s="21"/>
      <c r="M20" s="21">
        <v>67793</v>
      </c>
      <c r="N20" s="21">
        <v>67793</v>
      </c>
      <c r="O20" s="21"/>
      <c r="P20" s="21"/>
      <c r="Q20" s="21"/>
      <c r="R20" s="21"/>
      <c r="S20" s="21"/>
      <c r="T20" s="21"/>
      <c r="U20" s="21"/>
      <c r="V20" s="21"/>
      <c r="W20" s="21">
        <v>67793</v>
      </c>
      <c r="X20" s="21">
        <v>838000</v>
      </c>
      <c r="Y20" s="21">
        <v>-770207</v>
      </c>
      <c r="Z20" s="6">
        <v>-91.91</v>
      </c>
      <c r="AA20" s="28">
        <v>838000</v>
      </c>
    </row>
    <row r="21" spans="1:27" ht="12.75">
      <c r="A21" s="5" t="s">
        <v>47</v>
      </c>
      <c r="B21" s="3"/>
      <c r="C21" s="19">
        <v>17486198</v>
      </c>
      <c r="D21" s="19"/>
      <c r="E21" s="20">
        <v>13937000</v>
      </c>
      <c r="F21" s="21">
        <v>13937000</v>
      </c>
      <c r="G21" s="21"/>
      <c r="H21" s="21">
        <v>1249383</v>
      </c>
      <c r="I21" s="21">
        <v>1406781</v>
      </c>
      <c r="J21" s="21">
        <v>2656164</v>
      </c>
      <c r="K21" s="21">
        <v>1558689</v>
      </c>
      <c r="L21" s="21">
        <v>1543748</v>
      </c>
      <c r="M21" s="21">
        <v>1563354</v>
      </c>
      <c r="N21" s="21">
        <v>4665791</v>
      </c>
      <c r="O21" s="21"/>
      <c r="P21" s="21"/>
      <c r="Q21" s="21"/>
      <c r="R21" s="21"/>
      <c r="S21" s="21"/>
      <c r="T21" s="21"/>
      <c r="U21" s="21"/>
      <c r="V21" s="21"/>
      <c r="W21" s="21">
        <v>7321955</v>
      </c>
      <c r="X21" s="21">
        <v>9291625</v>
      </c>
      <c r="Y21" s="21">
        <v>-1969670</v>
      </c>
      <c r="Z21" s="6">
        <v>-21.2</v>
      </c>
      <c r="AA21" s="28">
        <v>13937000</v>
      </c>
    </row>
    <row r="22" spans="1:27" ht="12.7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18316959</v>
      </c>
      <c r="D25" s="50">
        <f>+D5+D9+D15+D19+D24</f>
        <v>0</v>
      </c>
      <c r="E25" s="51">
        <f t="shared" si="4"/>
        <v>20145000</v>
      </c>
      <c r="F25" s="52">
        <f t="shared" si="4"/>
        <v>20145000</v>
      </c>
      <c r="G25" s="52">
        <f t="shared" si="4"/>
        <v>0</v>
      </c>
      <c r="H25" s="52">
        <f t="shared" si="4"/>
        <v>1249383</v>
      </c>
      <c r="I25" s="52">
        <f t="shared" si="4"/>
        <v>1406781</v>
      </c>
      <c r="J25" s="52">
        <f t="shared" si="4"/>
        <v>2656164</v>
      </c>
      <c r="K25" s="52">
        <f t="shared" si="4"/>
        <v>1558689</v>
      </c>
      <c r="L25" s="52">
        <f t="shared" si="4"/>
        <v>1543748</v>
      </c>
      <c r="M25" s="52">
        <f t="shared" si="4"/>
        <v>1631147</v>
      </c>
      <c r="N25" s="52">
        <f t="shared" si="4"/>
        <v>4733584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7389748</v>
      </c>
      <c r="X25" s="52">
        <f t="shared" si="4"/>
        <v>17319792</v>
      </c>
      <c r="Y25" s="52">
        <f t="shared" si="4"/>
        <v>-9930044</v>
      </c>
      <c r="Z25" s="53">
        <f>+IF(X25&lt;&gt;0,+(Y25/X25)*100,0)</f>
        <v>-57.333506083675836</v>
      </c>
      <c r="AA25" s="54">
        <f>+AA5+AA9+AA15+AA19+AA24</f>
        <v>20145000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13101000</v>
      </c>
      <c r="D28" s="19"/>
      <c r="E28" s="20">
        <v>19566882</v>
      </c>
      <c r="F28" s="21">
        <v>19566882</v>
      </c>
      <c r="G28" s="21"/>
      <c r="H28" s="21">
        <v>1249383</v>
      </c>
      <c r="I28" s="21">
        <v>1406781</v>
      </c>
      <c r="J28" s="21">
        <v>2656164</v>
      </c>
      <c r="K28" s="21">
        <v>1558689</v>
      </c>
      <c r="L28" s="21">
        <v>1543748</v>
      </c>
      <c r="M28" s="21">
        <v>1631147</v>
      </c>
      <c r="N28" s="21">
        <v>4733584</v>
      </c>
      <c r="O28" s="21"/>
      <c r="P28" s="21"/>
      <c r="Q28" s="21"/>
      <c r="R28" s="21"/>
      <c r="S28" s="21"/>
      <c r="T28" s="21"/>
      <c r="U28" s="21"/>
      <c r="V28" s="21"/>
      <c r="W28" s="21">
        <v>7389748</v>
      </c>
      <c r="X28" s="21">
        <v>21688332</v>
      </c>
      <c r="Y28" s="21">
        <v>-14298584</v>
      </c>
      <c r="Z28" s="6">
        <v>-65.93</v>
      </c>
      <c r="AA28" s="19">
        <v>19566882</v>
      </c>
    </row>
    <row r="29" spans="1:27" ht="12.75">
      <c r="A29" s="56" t="s">
        <v>55</v>
      </c>
      <c r="B29" s="3"/>
      <c r="C29" s="19">
        <v>5186518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18287518</v>
      </c>
      <c r="D32" s="25">
        <f>SUM(D28:D31)</f>
        <v>0</v>
      </c>
      <c r="E32" s="26">
        <f t="shared" si="5"/>
        <v>19566882</v>
      </c>
      <c r="F32" s="27">
        <f t="shared" si="5"/>
        <v>19566882</v>
      </c>
      <c r="G32" s="27">
        <f t="shared" si="5"/>
        <v>0</v>
      </c>
      <c r="H32" s="27">
        <f t="shared" si="5"/>
        <v>1249383</v>
      </c>
      <c r="I32" s="27">
        <f t="shared" si="5"/>
        <v>1406781</v>
      </c>
      <c r="J32" s="27">
        <f t="shared" si="5"/>
        <v>2656164</v>
      </c>
      <c r="K32" s="27">
        <f t="shared" si="5"/>
        <v>1558689</v>
      </c>
      <c r="L32" s="27">
        <f t="shared" si="5"/>
        <v>1543748</v>
      </c>
      <c r="M32" s="27">
        <f t="shared" si="5"/>
        <v>1631147</v>
      </c>
      <c r="N32" s="27">
        <f t="shared" si="5"/>
        <v>4733584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7389748</v>
      </c>
      <c r="X32" s="27">
        <f t="shared" si="5"/>
        <v>21688332</v>
      </c>
      <c r="Y32" s="27">
        <f t="shared" si="5"/>
        <v>-14298584</v>
      </c>
      <c r="Z32" s="13">
        <f>+IF(X32&lt;&gt;0,+(Y32/X32)*100,0)</f>
        <v>-65.92754113133273</v>
      </c>
      <c r="AA32" s="31">
        <f>SUM(AA28:AA31)</f>
        <v>19566882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29441</v>
      </c>
      <c r="D35" s="19"/>
      <c r="E35" s="20">
        <v>578118</v>
      </c>
      <c r="F35" s="21">
        <v>578118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578118</v>
      </c>
    </row>
    <row r="36" spans="1:27" ht="12.75">
      <c r="A36" s="60" t="s">
        <v>64</v>
      </c>
      <c r="B36" s="10"/>
      <c r="C36" s="61">
        <f aca="true" t="shared" si="6" ref="C36:Y36">SUM(C32:C35)</f>
        <v>18316959</v>
      </c>
      <c r="D36" s="61">
        <f>SUM(D32:D35)</f>
        <v>0</v>
      </c>
      <c r="E36" s="62">
        <f t="shared" si="6"/>
        <v>20145000</v>
      </c>
      <c r="F36" s="63">
        <f t="shared" si="6"/>
        <v>20145000</v>
      </c>
      <c r="G36" s="63">
        <f t="shared" si="6"/>
        <v>0</v>
      </c>
      <c r="H36" s="63">
        <f t="shared" si="6"/>
        <v>1249383</v>
      </c>
      <c r="I36" s="63">
        <f t="shared" si="6"/>
        <v>1406781</v>
      </c>
      <c r="J36" s="63">
        <f t="shared" si="6"/>
        <v>2656164</v>
      </c>
      <c r="K36" s="63">
        <f t="shared" si="6"/>
        <v>1558689</v>
      </c>
      <c r="L36" s="63">
        <f t="shared" si="6"/>
        <v>1543748</v>
      </c>
      <c r="M36" s="63">
        <f t="shared" si="6"/>
        <v>1631147</v>
      </c>
      <c r="N36" s="63">
        <f t="shared" si="6"/>
        <v>4733584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7389748</v>
      </c>
      <c r="X36" s="63">
        <f t="shared" si="6"/>
        <v>21688332</v>
      </c>
      <c r="Y36" s="63">
        <f t="shared" si="6"/>
        <v>-14298584</v>
      </c>
      <c r="Z36" s="64">
        <f>+IF(X36&lt;&gt;0,+(Y36/X36)*100,0)</f>
        <v>-65.92754113133273</v>
      </c>
      <c r="AA36" s="65">
        <f>SUM(AA32:AA35)</f>
        <v>20145000</v>
      </c>
    </row>
    <row r="37" spans="1:27" ht="12.75">
      <c r="A37" s="14" t="s">
        <v>97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101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2.7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2.75">
      <c r="A5" s="2" t="s">
        <v>31</v>
      </c>
      <c r="B5" s="3"/>
      <c r="C5" s="16">
        <f aca="true" t="shared" si="0" ref="C5:Y5">SUM(C6:C8)</f>
        <v>491718</v>
      </c>
      <c r="D5" s="16">
        <f>SUM(D6:D8)</f>
        <v>0</v>
      </c>
      <c r="E5" s="17">
        <f t="shared" si="0"/>
        <v>365000</v>
      </c>
      <c r="F5" s="18">
        <f t="shared" si="0"/>
        <v>365000</v>
      </c>
      <c r="G5" s="18">
        <f t="shared" si="0"/>
        <v>0</v>
      </c>
      <c r="H5" s="18">
        <f t="shared" si="0"/>
        <v>18188</v>
      </c>
      <c r="I5" s="18">
        <f t="shared" si="0"/>
        <v>8000</v>
      </c>
      <c r="J5" s="18">
        <f t="shared" si="0"/>
        <v>26188</v>
      </c>
      <c r="K5" s="18">
        <f t="shared" si="0"/>
        <v>29522</v>
      </c>
      <c r="L5" s="18">
        <f t="shared" si="0"/>
        <v>54910</v>
      </c>
      <c r="M5" s="18">
        <f t="shared" si="0"/>
        <v>0</v>
      </c>
      <c r="N5" s="18">
        <f t="shared" si="0"/>
        <v>84432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110620</v>
      </c>
      <c r="X5" s="18">
        <f t="shared" si="0"/>
        <v>182496</v>
      </c>
      <c r="Y5" s="18">
        <f t="shared" si="0"/>
        <v>-71876</v>
      </c>
      <c r="Z5" s="4">
        <f>+IF(X5&lt;&gt;0,+(Y5/X5)*100,0)</f>
        <v>-39.38497282132211</v>
      </c>
      <c r="AA5" s="16">
        <f>SUM(AA6:AA8)</f>
        <v>365000</v>
      </c>
    </row>
    <row r="6" spans="1:27" ht="12.7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2.75">
      <c r="A7" s="5" t="s">
        <v>33</v>
      </c>
      <c r="B7" s="3"/>
      <c r="C7" s="22">
        <v>491718</v>
      </c>
      <c r="D7" s="22"/>
      <c r="E7" s="23">
        <v>365000</v>
      </c>
      <c r="F7" s="24">
        <v>365000</v>
      </c>
      <c r="G7" s="24"/>
      <c r="H7" s="24">
        <v>18188</v>
      </c>
      <c r="I7" s="24">
        <v>8000</v>
      </c>
      <c r="J7" s="24">
        <v>26188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26188</v>
      </c>
      <c r="X7" s="24">
        <v>182496</v>
      </c>
      <c r="Y7" s="24">
        <v>-156308</v>
      </c>
      <c r="Z7" s="7">
        <v>-85.65</v>
      </c>
      <c r="AA7" s="29">
        <v>365000</v>
      </c>
    </row>
    <row r="8" spans="1:27" ht="12.7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>
        <v>29522</v>
      </c>
      <c r="L8" s="21">
        <v>54910</v>
      </c>
      <c r="M8" s="21"/>
      <c r="N8" s="21">
        <v>84432</v>
      </c>
      <c r="O8" s="21"/>
      <c r="P8" s="21"/>
      <c r="Q8" s="21"/>
      <c r="R8" s="21"/>
      <c r="S8" s="21"/>
      <c r="T8" s="21"/>
      <c r="U8" s="21"/>
      <c r="V8" s="21"/>
      <c r="W8" s="21">
        <v>84432</v>
      </c>
      <c r="X8" s="21"/>
      <c r="Y8" s="21">
        <v>84432</v>
      </c>
      <c r="Z8" s="6"/>
      <c r="AA8" s="28"/>
    </row>
    <row r="9" spans="1:27" ht="12.75">
      <c r="A9" s="2" t="s">
        <v>35</v>
      </c>
      <c r="B9" s="3"/>
      <c r="C9" s="16">
        <f aca="true" t="shared" si="1" ref="C9:Y9">SUM(C10:C14)</f>
        <v>5973929</v>
      </c>
      <c r="D9" s="16">
        <f>SUM(D10:D14)</f>
        <v>0</v>
      </c>
      <c r="E9" s="17">
        <f t="shared" si="1"/>
        <v>3065000</v>
      </c>
      <c r="F9" s="18">
        <f t="shared" si="1"/>
        <v>3065000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1532502</v>
      </c>
      <c r="Y9" s="18">
        <f t="shared" si="1"/>
        <v>-1532502</v>
      </c>
      <c r="Z9" s="4">
        <f>+IF(X9&lt;&gt;0,+(Y9/X9)*100,0)</f>
        <v>-100</v>
      </c>
      <c r="AA9" s="30">
        <f>SUM(AA10:AA14)</f>
        <v>3065000</v>
      </c>
    </row>
    <row r="10" spans="1:27" ht="12.7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2.75">
      <c r="A11" s="5" t="s">
        <v>37</v>
      </c>
      <c r="B11" s="3"/>
      <c r="C11" s="19">
        <v>5973929</v>
      </c>
      <c r="D11" s="19"/>
      <c r="E11" s="20">
        <v>3065000</v>
      </c>
      <c r="F11" s="21">
        <v>3065000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1532502</v>
      </c>
      <c r="Y11" s="21">
        <v>-1532502</v>
      </c>
      <c r="Z11" s="6">
        <v>-100</v>
      </c>
      <c r="AA11" s="28">
        <v>3065000</v>
      </c>
    </row>
    <row r="12" spans="1:27" ht="12.7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2.7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2.7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2.75">
      <c r="A15" s="2" t="s">
        <v>41</v>
      </c>
      <c r="B15" s="8"/>
      <c r="C15" s="16">
        <f aca="true" t="shared" si="2" ref="C15:Y15">SUM(C16:C18)</f>
        <v>3548330</v>
      </c>
      <c r="D15" s="16">
        <f>SUM(D16:D18)</f>
        <v>0</v>
      </c>
      <c r="E15" s="17">
        <f t="shared" si="2"/>
        <v>2549091</v>
      </c>
      <c r="F15" s="18">
        <f t="shared" si="2"/>
        <v>2549091</v>
      </c>
      <c r="G15" s="18">
        <f t="shared" si="2"/>
        <v>0</v>
      </c>
      <c r="H15" s="18">
        <f t="shared" si="2"/>
        <v>409841</v>
      </c>
      <c r="I15" s="18">
        <f t="shared" si="2"/>
        <v>0</v>
      </c>
      <c r="J15" s="18">
        <f t="shared" si="2"/>
        <v>409841</v>
      </c>
      <c r="K15" s="18">
        <f t="shared" si="2"/>
        <v>0</v>
      </c>
      <c r="L15" s="18">
        <f t="shared" si="2"/>
        <v>641046</v>
      </c>
      <c r="M15" s="18">
        <f t="shared" si="2"/>
        <v>0</v>
      </c>
      <c r="N15" s="18">
        <f t="shared" si="2"/>
        <v>641046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1050887</v>
      </c>
      <c r="X15" s="18">
        <f t="shared" si="2"/>
        <v>1274544</v>
      </c>
      <c r="Y15" s="18">
        <f t="shared" si="2"/>
        <v>-223657</v>
      </c>
      <c r="Z15" s="4">
        <f>+IF(X15&lt;&gt;0,+(Y15/X15)*100,0)</f>
        <v>-17.548001481314103</v>
      </c>
      <c r="AA15" s="30">
        <f>SUM(AA16:AA18)</f>
        <v>2549091</v>
      </c>
    </row>
    <row r="16" spans="1:27" ht="12.7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2.75">
      <c r="A17" s="5" t="s">
        <v>43</v>
      </c>
      <c r="B17" s="3"/>
      <c r="C17" s="19">
        <v>3548330</v>
      </c>
      <c r="D17" s="19"/>
      <c r="E17" s="20">
        <v>2549091</v>
      </c>
      <c r="F17" s="21">
        <v>2549091</v>
      </c>
      <c r="G17" s="21"/>
      <c r="H17" s="21">
        <v>409841</v>
      </c>
      <c r="I17" s="21"/>
      <c r="J17" s="21">
        <v>409841</v>
      </c>
      <c r="K17" s="21"/>
      <c r="L17" s="21">
        <v>641046</v>
      </c>
      <c r="M17" s="21"/>
      <c r="N17" s="21">
        <v>641046</v>
      </c>
      <c r="O17" s="21"/>
      <c r="P17" s="21"/>
      <c r="Q17" s="21"/>
      <c r="R17" s="21"/>
      <c r="S17" s="21"/>
      <c r="T17" s="21"/>
      <c r="U17" s="21"/>
      <c r="V17" s="21"/>
      <c r="W17" s="21">
        <v>1050887</v>
      </c>
      <c r="X17" s="21">
        <v>1274544</v>
      </c>
      <c r="Y17" s="21">
        <v>-223657</v>
      </c>
      <c r="Z17" s="6">
        <v>-17.55</v>
      </c>
      <c r="AA17" s="28">
        <v>2549091</v>
      </c>
    </row>
    <row r="18" spans="1:27" ht="12.7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2.75">
      <c r="A19" s="2" t="s">
        <v>45</v>
      </c>
      <c r="B19" s="8"/>
      <c r="C19" s="16">
        <f aca="true" t="shared" si="3" ref="C19:Y19">SUM(C20:C23)</f>
        <v>85860568</v>
      </c>
      <c r="D19" s="16">
        <f>SUM(D20:D23)</f>
        <v>0</v>
      </c>
      <c r="E19" s="17">
        <f t="shared" si="3"/>
        <v>56223909</v>
      </c>
      <c r="F19" s="18">
        <f t="shared" si="3"/>
        <v>56223909</v>
      </c>
      <c r="G19" s="18">
        <f t="shared" si="3"/>
        <v>0</v>
      </c>
      <c r="H19" s="18">
        <f t="shared" si="3"/>
        <v>2132195</v>
      </c>
      <c r="I19" s="18">
        <f t="shared" si="3"/>
        <v>2542258</v>
      </c>
      <c r="J19" s="18">
        <f t="shared" si="3"/>
        <v>4674453</v>
      </c>
      <c r="K19" s="18">
        <f t="shared" si="3"/>
        <v>1515118</v>
      </c>
      <c r="L19" s="18">
        <f t="shared" si="3"/>
        <v>690520</v>
      </c>
      <c r="M19" s="18">
        <f t="shared" si="3"/>
        <v>395140</v>
      </c>
      <c r="N19" s="18">
        <f t="shared" si="3"/>
        <v>2600778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7275231</v>
      </c>
      <c r="X19" s="18">
        <f t="shared" si="3"/>
        <v>28111950</v>
      </c>
      <c r="Y19" s="18">
        <f t="shared" si="3"/>
        <v>-20836719</v>
      </c>
      <c r="Z19" s="4">
        <f>+IF(X19&lt;&gt;0,+(Y19/X19)*100,0)</f>
        <v>-74.12050391381601</v>
      </c>
      <c r="AA19" s="30">
        <f>SUM(AA20:AA23)</f>
        <v>56223909</v>
      </c>
    </row>
    <row r="20" spans="1:27" ht="12.75">
      <c r="A20" s="5" t="s">
        <v>46</v>
      </c>
      <c r="B20" s="3"/>
      <c r="C20" s="19">
        <v>476981</v>
      </c>
      <c r="D20" s="19"/>
      <c r="E20" s="20">
        <v>25000</v>
      </c>
      <c r="F20" s="21">
        <v>25000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12498</v>
      </c>
      <c r="Y20" s="21">
        <v>-12498</v>
      </c>
      <c r="Z20" s="6">
        <v>-100</v>
      </c>
      <c r="AA20" s="28">
        <v>25000</v>
      </c>
    </row>
    <row r="21" spans="1:27" ht="12.75">
      <c r="A21" s="5" t="s">
        <v>47</v>
      </c>
      <c r="B21" s="3"/>
      <c r="C21" s="19">
        <v>79747868</v>
      </c>
      <c r="D21" s="19"/>
      <c r="E21" s="20">
        <v>51772000</v>
      </c>
      <c r="F21" s="21">
        <v>51772000</v>
      </c>
      <c r="G21" s="21"/>
      <c r="H21" s="21"/>
      <c r="I21" s="21">
        <v>2542258</v>
      </c>
      <c r="J21" s="21">
        <v>2542258</v>
      </c>
      <c r="K21" s="21">
        <v>1515118</v>
      </c>
      <c r="L21" s="21">
        <v>690520</v>
      </c>
      <c r="M21" s="21">
        <v>395140</v>
      </c>
      <c r="N21" s="21">
        <v>2600778</v>
      </c>
      <c r="O21" s="21"/>
      <c r="P21" s="21"/>
      <c r="Q21" s="21"/>
      <c r="R21" s="21"/>
      <c r="S21" s="21"/>
      <c r="T21" s="21"/>
      <c r="U21" s="21"/>
      <c r="V21" s="21"/>
      <c r="W21" s="21">
        <v>5143036</v>
      </c>
      <c r="X21" s="21">
        <v>25885998</v>
      </c>
      <c r="Y21" s="21">
        <v>-20742962</v>
      </c>
      <c r="Z21" s="6">
        <v>-80.13</v>
      </c>
      <c r="AA21" s="28">
        <v>51772000</v>
      </c>
    </row>
    <row r="22" spans="1:27" ht="12.75">
      <c r="A22" s="5" t="s">
        <v>48</v>
      </c>
      <c r="B22" s="3"/>
      <c r="C22" s="22">
        <v>5635719</v>
      </c>
      <c r="D22" s="22"/>
      <c r="E22" s="23">
        <v>4426909</v>
      </c>
      <c r="F22" s="24">
        <v>4426909</v>
      </c>
      <c r="G22" s="24"/>
      <c r="H22" s="24">
        <v>2132195</v>
      </c>
      <c r="I22" s="24"/>
      <c r="J22" s="24">
        <v>2132195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2132195</v>
      </c>
      <c r="X22" s="24">
        <v>2213454</v>
      </c>
      <c r="Y22" s="24">
        <v>-81259</v>
      </c>
      <c r="Z22" s="7">
        <v>-3.67</v>
      </c>
      <c r="AA22" s="29">
        <v>4426909</v>
      </c>
    </row>
    <row r="23" spans="1:27" ht="12.7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2.7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2.75">
      <c r="A25" s="9" t="s">
        <v>51</v>
      </c>
      <c r="B25" s="10" t="s">
        <v>52</v>
      </c>
      <c r="C25" s="50">
        <f aca="true" t="shared" si="4" ref="C25:Y25">+C5+C9+C15+C19+C24</f>
        <v>95874545</v>
      </c>
      <c r="D25" s="50">
        <f>+D5+D9+D15+D19+D24</f>
        <v>0</v>
      </c>
      <c r="E25" s="51">
        <f t="shared" si="4"/>
        <v>62203000</v>
      </c>
      <c r="F25" s="52">
        <f t="shared" si="4"/>
        <v>62203000</v>
      </c>
      <c r="G25" s="52">
        <f t="shared" si="4"/>
        <v>0</v>
      </c>
      <c r="H25" s="52">
        <f t="shared" si="4"/>
        <v>2560224</v>
      </c>
      <c r="I25" s="52">
        <f t="shared" si="4"/>
        <v>2550258</v>
      </c>
      <c r="J25" s="52">
        <f t="shared" si="4"/>
        <v>5110482</v>
      </c>
      <c r="K25" s="52">
        <f t="shared" si="4"/>
        <v>1544640</v>
      </c>
      <c r="L25" s="52">
        <f t="shared" si="4"/>
        <v>1386476</v>
      </c>
      <c r="M25" s="52">
        <f t="shared" si="4"/>
        <v>395140</v>
      </c>
      <c r="N25" s="52">
        <f t="shared" si="4"/>
        <v>3326256</v>
      </c>
      <c r="O25" s="52">
        <f t="shared" si="4"/>
        <v>0</v>
      </c>
      <c r="P25" s="52">
        <f t="shared" si="4"/>
        <v>0</v>
      </c>
      <c r="Q25" s="52">
        <f t="shared" si="4"/>
        <v>0</v>
      </c>
      <c r="R25" s="52">
        <f t="shared" si="4"/>
        <v>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8436738</v>
      </c>
      <c r="X25" s="52">
        <f t="shared" si="4"/>
        <v>31101492</v>
      </c>
      <c r="Y25" s="52">
        <f t="shared" si="4"/>
        <v>-22664754</v>
      </c>
      <c r="Z25" s="53">
        <f>+IF(X25&lt;&gt;0,+(Y25/X25)*100,0)</f>
        <v>-72.87352645332899</v>
      </c>
      <c r="AA25" s="54">
        <f>+AA5+AA9+AA15+AA19+AA24</f>
        <v>62203000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2.7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2.75">
      <c r="A28" s="56" t="s">
        <v>54</v>
      </c>
      <c r="B28" s="3"/>
      <c r="C28" s="19">
        <v>95382827</v>
      </c>
      <c r="D28" s="19"/>
      <c r="E28" s="20">
        <v>61403000</v>
      </c>
      <c r="F28" s="21">
        <v>61403000</v>
      </c>
      <c r="G28" s="21"/>
      <c r="H28" s="21">
        <v>2542036</v>
      </c>
      <c r="I28" s="21">
        <v>2542258</v>
      </c>
      <c r="J28" s="21">
        <v>5084294</v>
      </c>
      <c r="K28" s="21">
        <v>1515118</v>
      </c>
      <c r="L28" s="21">
        <v>1331566</v>
      </c>
      <c r="M28" s="21">
        <v>395140</v>
      </c>
      <c r="N28" s="21">
        <v>3241824</v>
      </c>
      <c r="O28" s="21"/>
      <c r="P28" s="21"/>
      <c r="Q28" s="21"/>
      <c r="R28" s="21"/>
      <c r="S28" s="21"/>
      <c r="T28" s="21"/>
      <c r="U28" s="21"/>
      <c r="V28" s="21"/>
      <c r="W28" s="21">
        <v>8326118</v>
      </c>
      <c r="X28" s="21">
        <v>30701496</v>
      </c>
      <c r="Y28" s="21">
        <v>-22375378</v>
      </c>
      <c r="Z28" s="6">
        <v>-72.88</v>
      </c>
      <c r="AA28" s="19">
        <v>61403000</v>
      </c>
    </row>
    <row r="29" spans="1:27" ht="12.7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2.7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2.7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2.75">
      <c r="A32" s="58" t="s">
        <v>58</v>
      </c>
      <c r="B32" s="3"/>
      <c r="C32" s="25">
        <f aca="true" t="shared" si="5" ref="C32:Y32">SUM(C28:C31)</f>
        <v>95382827</v>
      </c>
      <c r="D32" s="25">
        <f>SUM(D28:D31)</f>
        <v>0</v>
      </c>
      <c r="E32" s="26">
        <f t="shared" si="5"/>
        <v>61403000</v>
      </c>
      <c r="F32" s="27">
        <f t="shared" si="5"/>
        <v>61403000</v>
      </c>
      <c r="G32" s="27">
        <f t="shared" si="5"/>
        <v>0</v>
      </c>
      <c r="H32" s="27">
        <f t="shared" si="5"/>
        <v>2542036</v>
      </c>
      <c r="I32" s="27">
        <f t="shared" si="5"/>
        <v>2542258</v>
      </c>
      <c r="J32" s="27">
        <f t="shared" si="5"/>
        <v>5084294</v>
      </c>
      <c r="K32" s="27">
        <f t="shared" si="5"/>
        <v>1515118</v>
      </c>
      <c r="L32" s="27">
        <f t="shared" si="5"/>
        <v>1331566</v>
      </c>
      <c r="M32" s="27">
        <f t="shared" si="5"/>
        <v>395140</v>
      </c>
      <c r="N32" s="27">
        <f t="shared" si="5"/>
        <v>3241824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8326118</v>
      </c>
      <c r="X32" s="27">
        <f t="shared" si="5"/>
        <v>30701496</v>
      </c>
      <c r="Y32" s="27">
        <f t="shared" si="5"/>
        <v>-22375378</v>
      </c>
      <c r="Z32" s="13">
        <f>+IF(X32&lt;&gt;0,+(Y32/X32)*100,0)</f>
        <v>-72.8804159901524</v>
      </c>
      <c r="AA32" s="31">
        <f>SUM(AA28:AA31)</f>
        <v>61403000</v>
      </c>
    </row>
    <row r="33" spans="1:27" ht="12.75">
      <c r="A33" s="59" t="s">
        <v>59</v>
      </c>
      <c r="B33" s="3" t="s">
        <v>60</v>
      </c>
      <c r="C33" s="19"/>
      <c r="D33" s="19"/>
      <c r="E33" s="20"/>
      <c r="F33" s="21"/>
      <c r="G33" s="21"/>
      <c r="H33" s="21">
        <v>18188</v>
      </c>
      <c r="I33" s="21"/>
      <c r="J33" s="21">
        <v>18188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18188</v>
      </c>
      <c r="X33" s="21"/>
      <c r="Y33" s="21">
        <v>18188</v>
      </c>
      <c r="Z33" s="6"/>
      <c r="AA33" s="28"/>
    </row>
    <row r="34" spans="1:27" ht="12.75">
      <c r="A34" s="59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2.75">
      <c r="A35" s="59" t="s">
        <v>63</v>
      </c>
      <c r="B35" s="3"/>
      <c r="C35" s="19">
        <v>491718</v>
      </c>
      <c r="D35" s="19"/>
      <c r="E35" s="20">
        <v>800000</v>
      </c>
      <c r="F35" s="21">
        <v>800000</v>
      </c>
      <c r="G35" s="21"/>
      <c r="H35" s="21"/>
      <c r="I35" s="21">
        <v>8000</v>
      </c>
      <c r="J35" s="21">
        <v>8000</v>
      </c>
      <c r="K35" s="21">
        <v>29522</v>
      </c>
      <c r="L35" s="21">
        <v>54910</v>
      </c>
      <c r="M35" s="21"/>
      <c r="N35" s="21">
        <v>84432</v>
      </c>
      <c r="O35" s="21"/>
      <c r="P35" s="21"/>
      <c r="Q35" s="21"/>
      <c r="R35" s="21"/>
      <c r="S35" s="21"/>
      <c r="T35" s="21"/>
      <c r="U35" s="21"/>
      <c r="V35" s="21"/>
      <c r="W35" s="21">
        <v>92432</v>
      </c>
      <c r="X35" s="21">
        <v>399996</v>
      </c>
      <c r="Y35" s="21">
        <v>-307564</v>
      </c>
      <c r="Z35" s="6">
        <v>-76.89</v>
      </c>
      <c r="AA35" s="28">
        <v>800000</v>
      </c>
    </row>
    <row r="36" spans="1:27" ht="12.75">
      <c r="A36" s="60" t="s">
        <v>64</v>
      </c>
      <c r="B36" s="10"/>
      <c r="C36" s="61">
        <f aca="true" t="shared" si="6" ref="C36:Y36">SUM(C32:C35)</f>
        <v>95874545</v>
      </c>
      <c r="D36" s="61">
        <f>SUM(D32:D35)</f>
        <v>0</v>
      </c>
      <c r="E36" s="62">
        <f t="shared" si="6"/>
        <v>62203000</v>
      </c>
      <c r="F36" s="63">
        <f t="shared" si="6"/>
        <v>62203000</v>
      </c>
      <c r="G36" s="63">
        <f t="shared" si="6"/>
        <v>0</v>
      </c>
      <c r="H36" s="63">
        <f t="shared" si="6"/>
        <v>2560224</v>
      </c>
      <c r="I36" s="63">
        <f t="shared" si="6"/>
        <v>2550258</v>
      </c>
      <c r="J36" s="63">
        <f t="shared" si="6"/>
        <v>5110482</v>
      </c>
      <c r="K36" s="63">
        <f t="shared" si="6"/>
        <v>1544640</v>
      </c>
      <c r="L36" s="63">
        <f t="shared" si="6"/>
        <v>1386476</v>
      </c>
      <c r="M36" s="63">
        <f t="shared" si="6"/>
        <v>395140</v>
      </c>
      <c r="N36" s="63">
        <f t="shared" si="6"/>
        <v>3326256</v>
      </c>
      <c r="O36" s="63">
        <f t="shared" si="6"/>
        <v>0</v>
      </c>
      <c r="P36" s="63">
        <f t="shared" si="6"/>
        <v>0</v>
      </c>
      <c r="Q36" s="63">
        <f t="shared" si="6"/>
        <v>0</v>
      </c>
      <c r="R36" s="63">
        <f t="shared" si="6"/>
        <v>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8436738</v>
      </c>
      <c r="X36" s="63">
        <f t="shared" si="6"/>
        <v>31101492</v>
      </c>
      <c r="Y36" s="63">
        <f t="shared" si="6"/>
        <v>-22664754</v>
      </c>
      <c r="Z36" s="64">
        <f>+IF(X36&lt;&gt;0,+(Y36/X36)*100,0)</f>
        <v>-72.87352645332899</v>
      </c>
      <c r="AA36" s="65">
        <f>SUM(AA32:AA35)</f>
        <v>62203000</v>
      </c>
    </row>
    <row r="37" spans="1:27" ht="12.75">
      <c r="A37" s="14" t="s">
        <v>97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67" t="s">
        <v>98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2.75">
      <c r="A39" s="15" t="s">
        <v>99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2.75">
      <c r="A40" s="15" t="s">
        <v>100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2019-02-04T14:48:55Z</dcterms:created>
  <dcterms:modified xsi:type="dcterms:W3CDTF">2019-02-04T14:54:44Z</dcterms:modified>
  <cp:category/>
  <cp:version/>
  <cp:contentType/>
  <cp:contentStatus/>
</cp:coreProperties>
</file>