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'DC37'!$A$1:$AA$45</definedName>
    <definedName name="_xlnm.Print_Area" localSheetId="12">'DC38'!$A$1:$AA$45</definedName>
    <definedName name="_xlnm.Print_Area" localSheetId="18">'DC39'!$A$1:$AA$45</definedName>
    <definedName name="_xlnm.Print_Area" localSheetId="22">'DC40'!$A$1:$AA$45</definedName>
    <definedName name="_xlnm.Print_Area" localSheetId="1">'NW371'!$A$1:$AA$45</definedName>
    <definedName name="_xlnm.Print_Area" localSheetId="2">'NW372'!$A$1:$AA$45</definedName>
    <definedName name="_xlnm.Print_Area" localSheetId="3">'NW373'!$A$1:$AA$45</definedName>
    <definedName name="_xlnm.Print_Area" localSheetId="4">'NW374'!$A$1:$AA$45</definedName>
    <definedName name="_xlnm.Print_Area" localSheetId="5">'NW375'!$A$1:$AA$45</definedName>
    <definedName name="_xlnm.Print_Area" localSheetId="7">'NW381'!$A$1:$AA$45</definedName>
    <definedName name="_xlnm.Print_Area" localSheetId="8">'NW382'!$A$1:$AA$45</definedName>
    <definedName name="_xlnm.Print_Area" localSheetId="9">'NW383'!$A$1:$AA$45</definedName>
    <definedName name="_xlnm.Print_Area" localSheetId="10">'NW384'!$A$1:$AA$45</definedName>
    <definedName name="_xlnm.Print_Area" localSheetId="11">'NW385'!$A$1:$AA$45</definedName>
    <definedName name="_xlnm.Print_Area" localSheetId="13">'NW392'!$A$1:$AA$45</definedName>
    <definedName name="_xlnm.Print_Area" localSheetId="14">'NW393'!$A$1:$AA$45</definedName>
    <definedName name="_xlnm.Print_Area" localSheetId="15">'NW394'!$A$1:$AA$45</definedName>
    <definedName name="_xlnm.Print_Area" localSheetId="16">'NW396'!$A$1:$AA$45</definedName>
    <definedName name="_xlnm.Print_Area" localSheetId="17">'NW397'!$A$1:$AA$45</definedName>
    <definedName name="_xlnm.Print_Area" localSheetId="19">'NW403'!$A$1:$AA$45</definedName>
    <definedName name="_xlnm.Print_Area" localSheetId="20">'NW404'!$A$1:$AA$45</definedName>
    <definedName name="_xlnm.Print_Area" localSheetId="21">'NW405'!$A$1:$AA$45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<sst xmlns="http://schemas.openxmlformats.org/spreadsheetml/2006/main" count="1633" uniqueCount="93">
  <si>
    <t>North West: Moretele(NW371)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</si>
  <si>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</si>
  <si>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</si>
  <si>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</si>
  <si>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</si>
  <si>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</si>
  <si>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</si>
  <si>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</si>
  <si>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</si>
  <si>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</si>
  <si>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</si>
  <si>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</si>
  <si>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</si>
  <si>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</si>
  <si>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</si>
  <si>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</si>
  <si>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</si>
  <si>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</si>
  <si>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</si>
  <si>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</si>
  <si>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</si>
  <si>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</si>
  <si>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</si>
  <si>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</si>
  <si>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</si>
  <si>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</si>
  <si>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</si>
  <si>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</si>
  <si>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</si>
  <si>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</si>
  <si>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</si>
  <si>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</si>
  <si>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</si>
  <si>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</si>
  <si>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</si>
  <si>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</si>
  <si>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</si>
  <si>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</si>
  <si>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</si>
  <si>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</si>
  <si>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</si>
  <si>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</si>
  <si>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</si>
  <si>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</si>
  <si>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</si>
  <si>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</si>
  <si>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</si>
  <si>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</si>
  <si>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</si>
  <si>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</si>
  <si>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</si>
  <si>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</si>
  <si>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</si>
  <si>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</si>
  <si>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</si>
  <si>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</si>
  <si>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</si>
  <si>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</si>
  <si>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</si>
  <si>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</si>
  <si>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</si>
  <si>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</si>
  <si>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</si>
  <si>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</si>
  <si>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</si>
  <si>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 West: Madibeng(NW372) - Table C5 Quarterly Budget Statement - Capital Expenditure by Standard Classification and Funding for 2nd Quarter ended 31 December 2018 (Figures Finalised as at 2019/01/30)</t>
  </si>
  <si>
    <t>North West: Rustenburg(NW373) - Table C5 Quarterly Budget Statement - Capital Expenditure by Standard Classification and Funding for 2nd Quarter ended 31 December 2018 (Figures Finalised as at 2019/01/30)</t>
  </si>
  <si>
    <t>North West: Kgetlengrivier(NW374) - Table C5 Quarterly Budget Statement - Capital Expenditure by Standard Classification and Funding for 2nd Quarter ended 31 December 2018 (Figures Finalised as at 2019/01/30)</t>
  </si>
  <si>
    <t>North West: Moses Kotane(NW375) - Table C5 Quarterly Budget Statement - Capital Expenditure by Standard Classification and Funding for 2nd Quarter ended 31 December 2018 (Figures Finalised as at 2019/01/30)</t>
  </si>
  <si>
    <t>North West: Bojanala Platinum(DC37) - Table C5 Quarterly Budget Statement - Capital Expenditure by Standard Classification and Funding for 2nd Quarter ended 31 December 2018 (Figures Finalised as at 2019/01/30)</t>
  </si>
  <si>
    <t>North West: Ratlou(NW381) - Table C5 Quarterly Budget Statement - Capital Expenditure by Standard Classification and Funding for 2nd Quarter ended 31 December 2018 (Figures Finalised as at 2019/01/30)</t>
  </si>
  <si>
    <t>North West: Tswaing(NW382) - Table C5 Quarterly Budget Statement - Capital Expenditure by Standard Classification and Funding for 2nd Quarter ended 31 December 2018 (Figures Finalised as at 2019/01/30)</t>
  </si>
  <si>
    <t>North West: Mafikeng(NW383) - Table C5 Quarterly Budget Statement - Capital Expenditure by Standard Classification and Funding for 2nd Quarter ended 31 December 2018 (Figures Finalised as at 2019/01/30)</t>
  </si>
  <si>
    <t>North West: Ditsobotla(NW384) - Table C5 Quarterly Budget Statement - Capital Expenditure by Standard Classification and Funding for 2nd Quarter ended 31 December 2018 (Figures Finalised as at 2019/01/30)</t>
  </si>
  <si>
    <t>North West: Ramotshere Moiloa(NW385) - Table C5 Quarterly Budget Statement - Capital Expenditure by Standard Classification and Funding for 2nd Quarter ended 31 December 2018 (Figures Finalised as at 2019/01/30)</t>
  </si>
  <si>
    <t>North West: Ngaka Modiri Molema(DC38) - Table C5 Quarterly Budget Statement - Capital Expenditure by Standard Classification and Funding for 2nd Quarter ended 31 December 2018 (Figures Finalised as at 2019/01/30)</t>
  </si>
  <si>
    <t>North West: Naledi (NW)(NW392) - Table C5 Quarterly Budget Statement - Capital Expenditure by Standard Classification and Funding for 2nd Quarter ended 31 December 2018 (Figures Finalised as at 2019/01/30)</t>
  </si>
  <si>
    <t>North West: Mamusa(NW393) - Table C5 Quarterly Budget Statement - Capital Expenditure by Standard Classification and Funding for 2nd Quarter ended 31 December 2018 (Figures Finalised as at 2019/01/30)</t>
  </si>
  <si>
    <t>North West: Greater Taung(NW394) - Table C5 Quarterly Budget Statement - Capital Expenditure by Standard Classification and Funding for 2nd Quarter ended 31 December 2018 (Figures Finalised as at 2019/01/30)</t>
  </si>
  <si>
    <t>North West: Lekwa-Teemane(NW396) - Table C5 Quarterly Budget Statement - Capital Expenditure by Standard Classification and Funding for 2nd Quarter ended 31 December 2018 (Figures Finalised as at 2019/01/30)</t>
  </si>
  <si>
    <t>North West: Kagisano-Molopo(NW397) - Table C5 Quarterly Budget Statement - Capital Expenditure by Standard Classification and Funding for 2nd Quarter ended 31 December 2018 (Figures Finalised as at 2019/01/30)</t>
  </si>
  <si>
    <t>North West: Dr Ruth Segomotsi Mompati(DC39) - Table C5 Quarterly Budget Statement - Capital Expenditure by Standard Classification and Funding for 2nd Quarter ended 31 December 2018 (Figures Finalised as at 2019/01/30)</t>
  </si>
  <si>
    <t>North West: City of Matlosana(NW403) - Table C5 Quarterly Budget Statement - Capital Expenditure by Standard Classification and Funding for 2nd Quarter ended 31 December 2018 (Figures Finalised as at 2019/01/30)</t>
  </si>
  <si>
    <t>North West: Maquassi Hills(NW404) - Table C5 Quarterly Budget Statement - Capital Expenditure by Standard Classification and Funding for 2nd Quarter ended 31 December 2018 (Figures Finalised as at 2019/01/30)</t>
  </si>
  <si>
    <t>North West: J B Marks(NW405) - Table C5 Quarterly Budget Statement - Capital Expenditure by Standard Classification and Funding for 2nd Quarter ended 31 December 2018 (Figures Finalised as at 2019/01/30)</t>
  </si>
  <si>
    <t>North West: Dr Kenneth Kaunda(DC40)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</si>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</sst>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87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227877012</v>
      </c>
      <c r="D5" s="16">
        <f>SUM(D6:D8)</f>
        <v>0</v>
      </c>
      <c r="E5" s="17">
        <f t="shared" si="0"/>
        <v>166782228</v>
      </c>
      <c r="F5" s="18">
        <f t="shared" si="0"/>
        <v>166782228</v>
      </c>
      <c r="G5" s="18">
        <f t="shared" si="0"/>
        <v>3321645</v>
      </c>
      <c r="H5" s="18">
        <f t="shared" si="0"/>
        <v>1272590</v>
      </c>
      <c r="I5" s="18">
        <f t="shared" si="0"/>
        <v>4193594</v>
      </c>
      <c r="J5" s="18">
        <f t="shared" si="0"/>
        <v>8787829</v>
      </c>
      <c r="K5" s="18">
        <f t="shared" si="0"/>
        <v>3568762</v>
      </c>
      <c r="L5" s="18">
        <f t="shared" si="0"/>
        <v>4762356</v>
      </c>
      <c r="M5" s="18">
        <f t="shared" si="0"/>
        <v>27943594</v>
      </c>
      <c r="N5" s="18">
        <f t="shared" si="0"/>
        <v>36274712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45062541</v>
      </c>
      <c r="X5" s="18">
        <f t="shared" si="0"/>
        <v>77048953</v>
      </c>
      <c r="Y5" s="18">
        <f t="shared" si="0"/>
        <v>-31986412</v>
      </c>
      <c r="Z5" s="4">
        <f>+IF(X5&lt;&gt;0,+(Y5/X5)*100,0)</f>
        <v>-41.51440188940659</v>
      </c>
      <c r="AA5" s="16">
        <f>SUM(AA6:AA8)</f>
        <v>166782228</v>
      </c>
    </row>
    <row r="6" spans="1:27" ht="12.75">
      <c r="A6" s="5" t="s">
        <v>32</v>
      </c>
      <c r="B6" s="3"/>
      <c r="C6" s="19">
        <v>103506554</v>
      </c>
      <c r="D6" s="19"/>
      <c r="E6" s="20">
        <v>71421834</v>
      </c>
      <c r="F6" s="21">
        <v>71421834</v>
      </c>
      <c r="G6" s="21">
        <v>3307072</v>
      </c>
      <c r="H6" s="21">
        <v>1168077</v>
      </c>
      <c r="I6" s="21">
        <v>3995350</v>
      </c>
      <c r="J6" s="21">
        <v>8470499</v>
      </c>
      <c r="K6" s="21">
        <v>1557465</v>
      </c>
      <c r="L6" s="21">
        <v>1972629</v>
      </c>
      <c r="M6" s="21">
        <v>143519</v>
      </c>
      <c r="N6" s="21">
        <v>3673613</v>
      </c>
      <c r="O6" s="21"/>
      <c r="P6" s="21"/>
      <c r="Q6" s="21"/>
      <c r="R6" s="21"/>
      <c r="S6" s="21"/>
      <c r="T6" s="21"/>
      <c r="U6" s="21"/>
      <c r="V6" s="21"/>
      <c r="W6" s="21">
        <v>12144112</v>
      </c>
      <c r="X6" s="21">
        <v>47667252</v>
      </c>
      <c r="Y6" s="21">
        <v>-35523140</v>
      </c>
      <c r="Z6" s="6">
        <v>-74.52</v>
      </c>
      <c r="AA6" s="28">
        <v>71421834</v>
      </c>
    </row>
    <row r="7" spans="1:27" ht="12.75">
      <c r="A7" s="5" t="s">
        <v>33</v>
      </c>
      <c r="B7" s="3"/>
      <c r="C7" s="22">
        <v>20451014</v>
      </c>
      <c r="D7" s="22"/>
      <c r="E7" s="23">
        <v>95190394</v>
      </c>
      <c r="F7" s="24">
        <v>95190394</v>
      </c>
      <c r="G7" s="24">
        <v>600</v>
      </c>
      <c r="H7" s="24">
        <v>104513</v>
      </c>
      <c r="I7" s="24">
        <v>66019</v>
      </c>
      <c r="J7" s="24">
        <v>171132</v>
      </c>
      <c r="K7" s="24">
        <v>84770</v>
      </c>
      <c r="L7" s="24">
        <v>308400</v>
      </c>
      <c r="M7" s="24">
        <v>110257</v>
      </c>
      <c r="N7" s="24">
        <v>503427</v>
      </c>
      <c r="O7" s="24"/>
      <c r="P7" s="24"/>
      <c r="Q7" s="24"/>
      <c r="R7" s="24"/>
      <c r="S7" s="24"/>
      <c r="T7" s="24"/>
      <c r="U7" s="24"/>
      <c r="V7" s="24"/>
      <c r="W7" s="24">
        <v>674559</v>
      </c>
      <c r="X7" s="24">
        <v>29271701</v>
      </c>
      <c r="Y7" s="24">
        <v>-28597142</v>
      </c>
      <c r="Z7" s="7">
        <v>-97.7</v>
      </c>
      <c r="AA7" s="29">
        <v>95190394</v>
      </c>
    </row>
    <row r="8" spans="1:27" ht="12.75">
      <c r="A8" s="5" t="s">
        <v>34</v>
      </c>
      <c r="B8" s="3"/>
      <c r="C8" s="19">
        <v>103919444</v>
      </c>
      <c r="D8" s="19"/>
      <c r="E8" s="20">
        <v>170000</v>
      </c>
      <c r="F8" s="21">
        <v>170000</v>
      </c>
      <c r="G8" s="21">
        <v>13973</v>
      </c>
      <c r="H8" s="21"/>
      <c r="I8" s="21">
        <v>132225</v>
      </c>
      <c r="J8" s="21">
        <v>146198</v>
      </c>
      <c r="K8" s="21">
        <v>1926527</v>
      </c>
      <c r="L8" s="21">
        <v>2481327</v>
      </c>
      <c r="M8" s="21">
        <v>27689818</v>
      </c>
      <c r="N8" s="21">
        <v>32097672</v>
      </c>
      <c r="O8" s="21"/>
      <c r="P8" s="21"/>
      <c r="Q8" s="21"/>
      <c r="R8" s="21"/>
      <c r="S8" s="21"/>
      <c r="T8" s="21"/>
      <c r="U8" s="21"/>
      <c r="V8" s="21"/>
      <c r="W8" s="21">
        <v>32243870</v>
      </c>
      <c r="X8" s="21">
        <v>110000</v>
      </c>
      <c r="Y8" s="21">
        <v>32133870</v>
      </c>
      <c r="Z8" s="6">
        <v>29212.61</v>
      </c>
      <c r="AA8" s="28">
        <v>170000</v>
      </c>
    </row>
    <row r="9" spans="1:27" ht="12.75">
      <c r="A9" s="2" t="s">
        <v>35</v>
      </c>
      <c r="B9" s="3"/>
      <c r="C9" s="16">
        <f aca="true" t="shared" si="1" ref="C9:Y9">SUM(C10:C14)</f>
        <v>179213552</v>
      </c>
      <c r="D9" s="16">
        <f>SUM(D10:D14)</f>
        <v>0</v>
      </c>
      <c r="E9" s="17">
        <f t="shared" si="1"/>
        <v>253689879</v>
      </c>
      <c r="F9" s="18">
        <f t="shared" si="1"/>
        <v>253689879</v>
      </c>
      <c r="G9" s="18">
        <f t="shared" si="1"/>
        <v>953867</v>
      </c>
      <c r="H9" s="18">
        <f t="shared" si="1"/>
        <v>3547704</v>
      </c>
      <c r="I9" s="18">
        <f t="shared" si="1"/>
        <v>3161402</v>
      </c>
      <c r="J9" s="18">
        <f t="shared" si="1"/>
        <v>7662973</v>
      </c>
      <c r="K9" s="18">
        <f t="shared" si="1"/>
        <v>2018712</v>
      </c>
      <c r="L9" s="18">
        <f t="shared" si="1"/>
        <v>4484605</v>
      </c>
      <c r="M9" s="18">
        <f t="shared" si="1"/>
        <v>5101921</v>
      </c>
      <c r="N9" s="18">
        <f t="shared" si="1"/>
        <v>11605238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19268211</v>
      </c>
      <c r="X9" s="18">
        <f t="shared" si="1"/>
        <v>154615041</v>
      </c>
      <c r="Y9" s="18">
        <f t="shared" si="1"/>
        <v>-135346830</v>
      </c>
      <c r="Z9" s="4">
        <f>+IF(X9&lt;&gt;0,+(Y9/X9)*100,0)</f>
        <v>-87.53794528955304</v>
      </c>
      <c r="AA9" s="30">
        <f>SUM(AA10:AA14)</f>
        <v>253689879</v>
      </c>
    </row>
    <row r="10" spans="1:27" ht="12.75">
      <c r="A10" s="5" t="s">
        <v>36</v>
      </c>
      <c r="B10" s="3"/>
      <c r="C10" s="19">
        <v>99081462</v>
      </c>
      <c r="D10" s="19"/>
      <c r="E10" s="20">
        <v>112610951</v>
      </c>
      <c r="F10" s="21">
        <v>112610951</v>
      </c>
      <c r="G10" s="21">
        <v>952968</v>
      </c>
      <c r="H10" s="21">
        <v>1217335</v>
      </c>
      <c r="I10" s="21">
        <v>35645</v>
      </c>
      <c r="J10" s="21">
        <v>2205948</v>
      </c>
      <c r="K10" s="21"/>
      <c r="L10" s="21">
        <v>1156186</v>
      </c>
      <c r="M10" s="21">
        <v>2509696</v>
      </c>
      <c r="N10" s="21">
        <v>3665882</v>
      </c>
      <c r="O10" s="21"/>
      <c r="P10" s="21"/>
      <c r="Q10" s="21"/>
      <c r="R10" s="21"/>
      <c r="S10" s="21"/>
      <c r="T10" s="21"/>
      <c r="U10" s="21"/>
      <c r="V10" s="21"/>
      <c r="W10" s="21">
        <v>5871830</v>
      </c>
      <c r="X10" s="21">
        <v>73618446</v>
      </c>
      <c r="Y10" s="21">
        <v>-67746616</v>
      </c>
      <c r="Z10" s="6">
        <v>-92.02</v>
      </c>
      <c r="AA10" s="28">
        <v>112610951</v>
      </c>
    </row>
    <row r="11" spans="1:27" ht="12.75">
      <c r="A11" s="5" t="s">
        <v>37</v>
      </c>
      <c r="B11" s="3"/>
      <c r="C11" s="19">
        <v>17608363</v>
      </c>
      <c r="D11" s="19"/>
      <c r="E11" s="20">
        <v>89373553</v>
      </c>
      <c r="F11" s="21">
        <v>89373553</v>
      </c>
      <c r="G11" s="21"/>
      <c r="H11" s="21"/>
      <c r="I11" s="21">
        <v>799817</v>
      </c>
      <c r="J11" s="21">
        <v>799817</v>
      </c>
      <c r="K11" s="21">
        <v>48000</v>
      </c>
      <c r="L11" s="21">
        <v>716435</v>
      </c>
      <c r="M11" s="21">
        <v>1763397</v>
      </c>
      <c r="N11" s="21">
        <v>2527832</v>
      </c>
      <c r="O11" s="21"/>
      <c r="P11" s="21"/>
      <c r="Q11" s="21"/>
      <c r="R11" s="21"/>
      <c r="S11" s="21"/>
      <c r="T11" s="21"/>
      <c r="U11" s="21"/>
      <c r="V11" s="21"/>
      <c r="W11" s="21">
        <v>3327649</v>
      </c>
      <c r="X11" s="21">
        <v>50462912</v>
      </c>
      <c r="Y11" s="21">
        <v>-47135263</v>
      </c>
      <c r="Z11" s="6">
        <v>-93.41</v>
      </c>
      <c r="AA11" s="28">
        <v>89373553</v>
      </c>
    </row>
    <row r="12" spans="1:27" ht="12.75">
      <c r="A12" s="5" t="s">
        <v>38</v>
      </c>
      <c r="B12" s="3"/>
      <c r="C12" s="19">
        <v>62177470</v>
      </c>
      <c r="D12" s="19"/>
      <c r="E12" s="20">
        <v>44994775</v>
      </c>
      <c r="F12" s="21">
        <v>44994775</v>
      </c>
      <c r="G12" s="21">
        <v>899</v>
      </c>
      <c r="H12" s="21">
        <v>2330369</v>
      </c>
      <c r="I12" s="21">
        <v>2325940</v>
      </c>
      <c r="J12" s="21">
        <v>4657208</v>
      </c>
      <c r="K12" s="21">
        <v>1970712</v>
      </c>
      <c r="L12" s="21">
        <v>2611984</v>
      </c>
      <c r="M12" s="21">
        <v>828828</v>
      </c>
      <c r="N12" s="21">
        <v>5411524</v>
      </c>
      <c r="O12" s="21"/>
      <c r="P12" s="21"/>
      <c r="Q12" s="21"/>
      <c r="R12" s="21"/>
      <c r="S12" s="21"/>
      <c r="T12" s="21"/>
      <c r="U12" s="21"/>
      <c r="V12" s="21"/>
      <c r="W12" s="21">
        <v>10068732</v>
      </c>
      <c r="X12" s="21">
        <v>26448000</v>
      </c>
      <c r="Y12" s="21">
        <v>-16379268</v>
      </c>
      <c r="Z12" s="6">
        <v>-61.93</v>
      </c>
      <c r="AA12" s="28">
        <v>44994775</v>
      </c>
    </row>
    <row r="13" spans="1:27" ht="12.75">
      <c r="A13" s="5" t="s">
        <v>39</v>
      </c>
      <c r="B13" s="3"/>
      <c r="C13" s="19">
        <v>346257</v>
      </c>
      <c r="D13" s="19"/>
      <c r="E13" s="20">
        <v>6500000</v>
      </c>
      <c r="F13" s="21">
        <v>6500000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3913029</v>
      </c>
      <c r="Y13" s="21">
        <v>-3913029</v>
      </c>
      <c r="Z13" s="6">
        <v>-100</v>
      </c>
      <c r="AA13" s="28">
        <v>6500000</v>
      </c>
    </row>
    <row r="14" spans="1:27" ht="12.75">
      <c r="A14" s="5" t="s">
        <v>40</v>
      </c>
      <c r="B14" s="3"/>
      <c r="C14" s="22"/>
      <c r="D14" s="22"/>
      <c r="E14" s="23">
        <v>210600</v>
      </c>
      <c r="F14" s="24">
        <v>210600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172654</v>
      </c>
      <c r="Y14" s="24">
        <v>-172654</v>
      </c>
      <c r="Z14" s="7">
        <v>-100</v>
      </c>
      <c r="AA14" s="29">
        <v>210600</v>
      </c>
    </row>
    <row r="15" spans="1:27" ht="12.75">
      <c r="A15" s="2" t="s">
        <v>41</v>
      </c>
      <c r="B15" s="8"/>
      <c r="C15" s="16">
        <f aca="true" t="shared" si="2" ref="C15:Y15">SUM(C16:C18)</f>
        <v>1183570687</v>
      </c>
      <c r="D15" s="16">
        <f>SUM(D16:D18)</f>
        <v>0</v>
      </c>
      <c r="E15" s="17">
        <f t="shared" si="2"/>
        <v>818421997</v>
      </c>
      <c r="F15" s="18">
        <f t="shared" si="2"/>
        <v>818421997</v>
      </c>
      <c r="G15" s="18">
        <f t="shared" si="2"/>
        <v>66078802</v>
      </c>
      <c r="H15" s="18">
        <f t="shared" si="2"/>
        <v>88331822</v>
      </c>
      <c r="I15" s="18">
        <f t="shared" si="2"/>
        <v>48364669</v>
      </c>
      <c r="J15" s="18">
        <f t="shared" si="2"/>
        <v>202775293</v>
      </c>
      <c r="K15" s="18">
        <f t="shared" si="2"/>
        <v>71715737</v>
      </c>
      <c r="L15" s="18">
        <f t="shared" si="2"/>
        <v>48832074</v>
      </c>
      <c r="M15" s="18">
        <f t="shared" si="2"/>
        <v>86509201</v>
      </c>
      <c r="N15" s="18">
        <f t="shared" si="2"/>
        <v>207057012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409832305</v>
      </c>
      <c r="X15" s="18">
        <f t="shared" si="2"/>
        <v>392820674</v>
      </c>
      <c r="Y15" s="18">
        <f t="shared" si="2"/>
        <v>17011631</v>
      </c>
      <c r="Z15" s="4">
        <f>+IF(X15&lt;&gt;0,+(Y15/X15)*100,0)</f>
        <v>4.330635357547399</v>
      </c>
      <c r="AA15" s="30">
        <f>SUM(AA16:AA18)</f>
        <v>818421997</v>
      </c>
    </row>
    <row r="16" spans="1:27" ht="12.75">
      <c r="A16" s="5" t="s">
        <v>42</v>
      </c>
      <c r="B16" s="3"/>
      <c r="C16" s="19">
        <v>74719224</v>
      </c>
      <c r="D16" s="19"/>
      <c r="E16" s="20">
        <v>84337100</v>
      </c>
      <c r="F16" s="21">
        <v>84337100</v>
      </c>
      <c r="G16" s="21">
        <v>15796145</v>
      </c>
      <c r="H16" s="21">
        <v>34012953</v>
      </c>
      <c r="I16" s="21">
        <v>9550100</v>
      </c>
      <c r="J16" s="21">
        <v>59359198</v>
      </c>
      <c r="K16" s="21">
        <v>20757232</v>
      </c>
      <c r="L16" s="21">
        <v>14709501</v>
      </c>
      <c r="M16" s="21">
        <v>9042497</v>
      </c>
      <c r="N16" s="21">
        <v>44509230</v>
      </c>
      <c r="O16" s="21"/>
      <c r="P16" s="21"/>
      <c r="Q16" s="21"/>
      <c r="R16" s="21"/>
      <c r="S16" s="21"/>
      <c r="T16" s="21"/>
      <c r="U16" s="21"/>
      <c r="V16" s="21"/>
      <c r="W16" s="21">
        <v>103868428</v>
      </c>
      <c r="X16" s="21">
        <v>46770914</v>
      </c>
      <c r="Y16" s="21">
        <v>57097514</v>
      </c>
      <c r="Z16" s="6">
        <v>122.08</v>
      </c>
      <c r="AA16" s="28">
        <v>84337100</v>
      </c>
    </row>
    <row r="17" spans="1:27" ht="12.75">
      <c r="A17" s="5" t="s">
        <v>43</v>
      </c>
      <c r="B17" s="3"/>
      <c r="C17" s="19">
        <v>1107185245</v>
      </c>
      <c r="D17" s="19"/>
      <c r="E17" s="20">
        <v>720870637</v>
      </c>
      <c r="F17" s="21">
        <v>720870637</v>
      </c>
      <c r="G17" s="21">
        <v>50282657</v>
      </c>
      <c r="H17" s="21">
        <v>54318869</v>
      </c>
      <c r="I17" s="21">
        <v>38814569</v>
      </c>
      <c r="J17" s="21">
        <v>143416095</v>
      </c>
      <c r="K17" s="21">
        <v>50953505</v>
      </c>
      <c r="L17" s="21">
        <v>34107633</v>
      </c>
      <c r="M17" s="21">
        <v>77466704</v>
      </c>
      <c r="N17" s="21">
        <v>162527842</v>
      </c>
      <c r="O17" s="21"/>
      <c r="P17" s="21"/>
      <c r="Q17" s="21"/>
      <c r="R17" s="21"/>
      <c r="S17" s="21"/>
      <c r="T17" s="21"/>
      <c r="U17" s="21"/>
      <c r="V17" s="21"/>
      <c r="W17" s="21">
        <v>305943937</v>
      </c>
      <c r="X17" s="21">
        <v>337882389</v>
      </c>
      <c r="Y17" s="21">
        <v>-31938452</v>
      </c>
      <c r="Z17" s="6">
        <v>-9.45</v>
      </c>
      <c r="AA17" s="28">
        <v>720870637</v>
      </c>
    </row>
    <row r="18" spans="1:27" ht="12.75">
      <c r="A18" s="5" t="s">
        <v>44</v>
      </c>
      <c r="B18" s="3"/>
      <c r="C18" s="19">
        <v>1666218</v>
      </c>
      <c r="D18" s="19"/>
      <c r="E18" s="20">
        <v>13214260</v>
      </c>
      <c r="F18" s="21">
        <v>13214260</v>
      </c>
      <c r="G18" s="21"/>
      <c r="H18" s="21"/>
      <c r="I18" s="21"/>
      <c r="J18" s="21"/>
      <c r="K18" s="21">
        <v>5000</v>
      </c>
      <c r="L18" s="21">
        <v>14940</v>
      </c>
      <c r="M18" s="21"/>
      <c r="N18" s="21">
        <v>19940</v>
      </c>
      <c r="O18" s="21"/>
      <c r="P18" s="21"/>
      <c r="Q18" s="21"/>
      <c r="R18" s="21"/>
      <c r="S18" s="21"/>
      <c r="T18" s="21"/>
      <c r="U18" s="21"/>
      <c r="V18" s="21"/>
      <c r="W18" s="21">
        <v>19940</v>
      </c>
      <c r="X18" s="21">
        <v>8167371</v>
      </c>
      <c r="Y18" s="21">
        <v>-8147431</v>
      </c>
      <c r="Z18" s="6">
        <v>-99.76</v>
      </c>
      <c r="AA18" s="28">
        <v>13214260</v>
      </c>
    </row>
    <row r="19" spans="1:27" ht="12.75">
      <c r="A19" s="2" t="s">
        <v>45</v>
      </c>
      <c r="B19" s="8"/>
      <c r="C19" s="16">
        <f aca="true" t="shared" si="3" ref="C19:Y19">SUM(C20:C23)</f>
        <v>1165601048</v>
      </c>
      <c r="D19" s="16">
        <f>SUM(D20:D23)</f>
        <v>0</v>
      </c>
      <c r="E19" s="17">
        <f t="shared" si="3"/>
        <v>1907697958</v>
      </c>
      <c r="F19" s="18">
        <f t="shared" si="3"/>
        <v>1907697958</v>
      </c>
      <c r="G19" s="18">
        <f t="shared" si="3"/>
        <v>26747520</v>
      </c>
      <c r="H19" s="18">
        <f t="shared" si="3"/>
        <v>61722712</v>
      </c>
      <c r="I19" s="18">
        <f t="shared" si="3"/>
        <v>94063774</v>
      </c>
      <c r="J19" s="18">
        <f t="shared" si="3"/>
        <v>182534006</v>
      </c>
      <c r="K19" s="18">
        <f t="shared" si="3"/>
        <v>105475157</v>
      </c>
      <c r="L19" s="18">
        <f t="shared" si="3"/>
        <v>128400374</v>
      </c>
      <c r="M19" s="18">
        <f t="shared" si="3"/>
        <v>182817910</v>
      </c>
      <c r="N19" s="18">
        <f t="shared" si="3"/>
        <v>416693441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599227447</v>
      </c>
      <c r="X19" s="18">
        <f t="shared" si="3"/>
        <v>1050908589</v>
      </c>
      <c r="Y19" s="18">
        <f t="shared" si="3"/>
        <v>-451681142</v>
      </c>
      <c r="Z19" s="4">
        <f>+IF(X19&lt;&gt;0,+(Y19/X19)*100,0)</f>
        <v>-42.980059990736265</v>
      </c>
      <c r="AA19" s="30">
        <f>SUM(AA20:AA23)</f>
        <v>1907697958</v>
      </c>
    </row>
    <row r="20" spans="1:27" ht="12.75">
      <c r="A20" s="5" t="s">
        <v>46</v>
      </c>
      <c r="B20" s="3"/>
      <c r="C20" s="19">
        <v>76250497</v>
      </c>
      <c r="D20" s="19"/>
      <c r="E20" s="20">
        <v>216406312</v>
      </c>
      <c r="F20" s="21">
        <v>216406312</v>
      </c>
      <c r="G20" s="21">
        <v>4547879</v>
      </c>
      <c r="H20" s="21">
        <v>1609597</v>
      </c>
      <c r="I20" s="21">
        <v>4189034</v>
      </c>
      <c r="J20" s="21">
        <v>10346510</v>
      </c>
      <c r="K20" s="21">
        <v>1892545</v>
      </c>
      <c r="L20" s="21">
        <v>17227556</v>
      </c>
      <c r="M20" s="21">
        <v>9788323</v>
      </c>
      <c r="N20" s="21">
        <v>28908424</v>
      </c>
      <c r="O20" s="21"/>
      <c r="P20" s="21"/>
      <c r="Q20" s="21"/>
      <c r="R20" s="21"/>
      <c r="S20" s="21"/>
      <c r="T20" s="21"/>
      <c r="U20" s="21"/>
      <c r="V20" s="21"/>
      <c r="W20" s="21">
        <v>39254934</v>
      </c>
      <c r="X20" s="21">
        <v>106774522</v>
      </c>
      <c r="Y20" s="21">
        <v>-67519588</v>
      </c>
      <c r="Z20" s="6">
        <v>-63.24</v>
      </c>
      <c r="AA20" s="28">
        <v>216406312</v>
      </c>
    </row>
    <row r="21" spans="1:27" ht="12.75">
      <c r="A21" s="5" t="s">
        <v>47</v>
      </c>
      <c r="B21" s="3"/>
      <c r="C21" s="19">
        <v>957796222</v>
      </c>
      <c r="D21" s="19"/>
      <c r="E21" s="20">
        <v>1194645078</v>
      </c>
      <c r="F21" s="21">
        <v>1194645078</v>
      </c>
      <c r="G21" s="21">
        <v>13789843</v>
      </c>
      <c r="H21" s="21">
        <v>43563696</v>
      </c>
      <c r="I21" s="21">
        <v>68143195</v>
      </c>
      <c r="J21" s="21">
        <v>125496734</v>
      </c>
      <c r="K21" s="21">
        <v>82637931</v>
      </c>
      <c r="L21" s="21">
        <v>95711005</v>
      </c>
      <c r="M21" s="21">
        <v>96033477</v>
      </c>
      <c r="N21" s="21">
        <v>274382413</v>
      </c>
      <c r="O21" s="21"/>
      <c r="P21" s="21"/>
      <c r="Q21" s="21"/>
      <c r="R21" s="21"/>
      <c r="S21" s="21"/>
      <c r="T21" s="21"/>
      <c r="U21" s="21"/>
      <c r="V21" s="21"/>
      <c r="W21" s="21">
        <v>399879147</v>
      </c>
      <c r="X21" s="21">
        <v>632054209</v>
      </c>
      <c r="Y21" s="21">
        <v>-232175062</v>
      </c>
      <c r="Z21" s="6">
        <v>-36.73</v>
      </c>
      <c r="AA21" s="28">
        <v>1194645078</v>
      </c>
    </row>
    <row r="22" spans="1:27" ht="12.75">
      <c r="A22" s="5" t="s">
        <v>48</v>
      </c>
      <c r="B22" s="3"/>
      <c r="C22" s="22">
        <v>113108869</v>
      </c>
      <c r="D22" s="22"/>
      <c r="E22" s="23">
        <v>471306585</v>
      </c>
      <c r="F22" s="24">
        <v>471306585</v>
      </c>
      <c r="G22" s="24">
        <v>5344960</v>
      </c>
      <c r="H22" s="24">
        <v>14966775</v>
      </c>
      <c r="I22" s="24">
        <v>20318874</v>
      </c>
      <c r="J22" s="24">
        <v>40630609</v>
      </c>
      <c r="K22" s="24">
        <v>19347557</v>
      </c>
      <c r="L22" s="24">
        <v>15461813</v>
      </c>
      <c r="M22" s="24">
        <v>73593497</v>
      </c>
      <c r="N22" s="24">
        <v>108402867</v>
      </c>
      <c r="O22" s="24"/>
      <c r="P22" s="24"/>
      <c r="Q22" s="24"/>
      <c r="R22" s="24"/>
      <c r="S22" s="24"/>
      <c r="T22" s="24"/>
      <c r="U22" s="24"/>
      <c r="V22" s="24"/>
      <c r="W22" s="24">
        <v>149033476</v>
      </c>
      <c r="X22" s="24">
        <v>298094864</v>
      </c>
      <c r="Y22" s="24">
        <v>-149061388</v>
      </c>
      <c r="Z22" s="7">
        <v>-50</v>
      </c>
      <c r="AA22" s="29">
        <v>471306585</v>
      </c>
    </row>
    <row r="23" spans="1:27" ht="12.75">
      <c r="A23" s="5" t="s">
        <v>49</v>
      </c>
      <c r="B23" s="3"/>
      <c r="C23" s="19">
        <v>18445460</v>
      </c>
      <c r="D23" s="19"/>
      <c r="E23" s="20">
        <v>25339983</v>
      </c>
      <c r="F23" s="21">
        <v>25339983</v>
      </c>
      <c r="G23" s="21">
        <v>3064838</v>
      </c>
      <c r="H23" s="21">
        <v>1582644</v>
      </c>
      <c r="I23" s="21">
        <v>1412671</v>
      </c>
      <c r="J23" s="21">
        <v>6060153</v>
      </c>
      <c r="K23" s="21">
        <v>1597124</v>
      </c>
      <c r="L23" s="21"/>
      <c r="M23" s="21">
        <v>3402613</v>
      </c>
      <c r="N23" s="21">
        <v>4999737</v>
      </c>
      <c r="O23" s="21"/>
      <c r="P23" s="21"/>
      <c r="Q23" s="21"/>
      <c r="R23" s="21"/>
      <c r="S23" s="21"/>
      <c r="T23" s="21"/>
      <c r="U23" s="21"/>
      <c r="V23" s="21"/>
      <c r="W23" s="21">
        <v>11059890</v>
      </c>
      <c r="X23" s="21">
        <v>13984994</v>
      </c>
      <c r="Y23" s="21">
        <v>-2925104</v>
      </c>
      <c r="Z23" s="6">
        <v>-20.92</v>
      </c>
      <c r="AA23" s="28">
        <v>25339983</v>
      </c>
    </row>
    <row r="24" spans="1:27" ht="12.75">
      <c r="A24" s="2" t="s">
        <v>50</v>
      </c>
      <c r="B24" s="8"/>
      <c r="C24" s="16">
        <v>45065</v>
      </c>
      <c r="D24" s="16"/>
      <c r="E24" s="17">
        <v>128889998</v>
      </c>
      <c r="F24" s="18">
        <v>128889998</v>
      </c>
      <c r="G24" s="18"/>
      <c r="H24" s="18"/>
      <c r="I24" s="18">
        <v>16275</v>
      </c>
      <c r="J24" s="18">
        <v>16275</v>
      </c>
      <c r="K24" s="18">
        <v>22700</v>
      </c>
      <c r="L24" s="18"/>
      <c r="M24" s="18"/>
      <c r="N24" s="18">
        <v>22700</v>
      </c>
      <c r="O24" s="18"/>
      <c r="P24" s="18"/>
      <c r="Q24" s="18"/>
      <c r="R24" s="18"/>
      <c r="S24" s="18"/>
      <c r="T24" s="18"/>
      <c r="U24" s="18"/>
      <c r="V24" s="18"/>
      <c r="W24" s="18">
        <v>38975</v>
      </c>
      <c r="X24" s="18">
        <v>65753972</v>
      </c>
      <c r="Y24" s="18">
        <v>-65714997</v>
      </c>
      <c r="Z24" s="4">
        <v>-99.94</v>
      </c>
      <c r="AA24" s="30">
        <v>128889998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2756307364</v>
      </c>
      <c r="D25" s="50">
        <f>+D5+D9+D15+D19+D24</f>
        <v>0</v>
      </c>
      <c r="E25" s="51">
        <f t="shared" si="4"/>
        <v>3275482060</v>
      </c>
      <c r="F25" s="52">
        <f t="shared" si="4"/>
        <v>3275482060</v>
      </c>
      <c r="G25" s="52">
        <f t="shared" si="4"/>
        <v>97101834</v>
      </c>
      <c r="H25" s="52">
        <f t="shared" si="4"/>
        <v>154874828</v>
      </c>
      <c r="I25" s="52">
        <f t="shared" si="4"/>
        <v>149799714</v>
      </c>
      <c r="J25" s="52">
        <f t="shared" si="4"/>
        <v>401776376</v>
      </c>
      <c r="K25" s="52">
        <f t="shared" si="4"/>
        <v>182801068</v>
      </c>
      <c r="L25" s="52">
        <f t="shared" si="4"/>
        <v>186479409</v>
      </c>
      <c r="M25" s="52">
        <f t="shared" si="4"/>
        <v>302372626</v>
      </c>
      <c r="N25" s="52">
        <f t="shared" si="4"/>
        <v>671653103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1073429479</v>
      </c>
      <c r="X25" s="52">
        <f t="shared" si="4"/>
        <v>1741147229</v>
      </c>
      <c r="Y25" s="52">
        <f t="shared" si="4"/>
        <v>-667717750</v>
      </c>
      <c r="Z25" s="53">
        <f>+IF(X25&lt;&gt;0,+(Y25/X25)*100,0)</f>
        <v>-38.34929860489127</v>
      </c>
      <c r="AA25" s="54">
        <f>+AA5+AA9+AA15+AA19+AA24</f>
        <v>3275482060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2254181678</v>
      </c>
      <c r="D28" s="19"/>
      <c r="E28" s="20">
        <v>2552003819</v>
      </c>
      <c r="F28" s="21">
        <v>2552003819</v>
      </c>
      <c r="G28" s="21">
        <v>88213112</v>
      </c>
      <c r="H28" s="21">
        <v>146827907</v>
      </c>
      <c r="I28" s="21">
        <v>132900871</v>
      </c>
      <c r="J28" s="21">
        <v>367941890</v>
      </c>
      <c r="K28" s="21">
        <v>164229457</v>
      </c>
      <c r="L28" s="21">
        <v>173169510</v>
      </c>
      <c r="M28" s="21">
        <v>259182343</v>
      </c>
      <c r="N28" s="21">
        <v>596581310</v>
      </c>
      <c r="O28" s="21"/>
      <c r="P28" s="21"/>
      <c r="Q28" s="21"/>
      <c r="R28" s="21"/>
      <c r="S28" s="21"/>
      <c r="T28" s="21"/>
      <c r="U28" s="21"/>
      <c r="V28" s="21"/>
      <c r="W28" s="21">
        <v>964523200</v>
      </c>
      <c r="X28" s="21">
        <v>1171109650</v>
      </c>
      <c r="Y28" s="21">
        <v>-206586450</v>
      </c>
      <c r="Z28" s="6">
        <v>-17.64</v>
      </c>
      <c r="AA28" s="19">
        <v>2552003819</v>
      </c>
    </row>
    <row r="29" spans="1:27" ht="12.75">
      <c r="A29" s="56" t="s">
        <v>55</v>
      </c>
      <c r="B29" s="3"/>
      <c r="C29" s="19">
        <v>105941910</v>
      </c>
      <c r="D29" s="19"/>
      <c r="E29" s="20">
        <v>81666000</v>
      </c>
      <c r="F29" s="21">
        <v>81666000</v>
      </c>
      <c r="G29" s="21"/>
      <c r="H29" s="21">
        <v>2250560</v>
      </c>
      <c r="I29" s="21"/>
      <c r="J29" s="21">
        <v>2250560</v>
      </c>
      <c r="K29" s="21"/>
      <c r="L29" s="21">
        <v>737306</v>
      </c>
      <c r="M29" s="21"/>
      <c r="N29" s="21">
        <v>737306</v>
      </c>
      <c r="O29" s="21"/>
      <c r="P29" s="21"/>
      <c r="Q29" s="21"/>
      <c r="R29" s="21"/>
      <c r="S29" s="21"/>
      <c r="T29" s="21"/>
      <c r="U29" s="21"/>
      <c r="V29" s="21"/>
      <c r="W29" s="21">
        <v>2987866</v>
      </c>
      <c r="X29" s="21">
        <v>51749994</v>
      </c>
      <c r="Y29" s="21">
        <v>-48762128</v>
      </c>
      <c r="Z29" s="6">
        <v>-94.23</v>
      </c>
      <c r="AA29" s="28">
        <v>81666000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1200000</v>
      </c>
      <c r="F31" s="21">
        <v>1200000</v>
      </c>
      <c r="G31" s="21">
        <v>2494400</v>
      </c>
      <c r="H31" s="21">
        <v>-462935</v>
      </c>
      <c r="I31" s="21">
        <v>4714494</v>
      </c>
      <c r="J31" s="21">
        <v>6745959</v>
      </c>
      <c r="K31" s="21">
        <v>13174172</v>
      </c>
      <c r="L31" s="21">
        <v>5161009</v>
      </c>
      <c r="M31" s="21">
        <v>3270818</v>
      </c>
      <c r="N31" s="21">
        <v>21605999</v>
      </c>
      <c r="O31" s="21"/>
      <c r="P31" s="21"/>
      <c r="Q31" s="21"/>
      <c r="R31" s="21"/>
      <c r="S31" s="21"/>
      <c r="T31" s="21"/>
      <c r="U31" s="21"/>
      <c r="V31" s="21"/>
      <c r="W31" s="21">
        <v>28351958</v>
      </c>
      <c r="X31" s="21"/>
      <c r="Y31" s="21">
        <v>28351958</v>
      </c>
      <c r="Z31" s="6"/>
      <c r="AA31" s="28">
        <v>1200000</v>
      </c>
    </row>
    <row r="32" spans="1:27" ht="12.75">
      <c r="A32" s="58" t="s">
        <v>58</v>
      </c>
      <c r="B32" s="3"/>
      <c r="C32" s="25">
        <f aca="true" t="shared" si="5" ref="C32:Y32">SUM(C28:C31)</f>
        <v>2360123588</v>
      </c>
      <c r="D32" s="25">
        <f>SUM(D28:D31)</f>
        <v>0</v>
      </c>
      <c r="E32" s="26">
        <f t="shared" si="5"/>
        <v>2634869819</v>
      </c>
      <c r="F32" s="27">
        <f t="shared" si="5"/>
        <v>2634869819</v>
      </c>
      <c r="G32" s="27">
        <f t="shared" si="5"/>
        <v>90707512</v>
      </c>
      <c r="H32" s="27">
        <f t="shared" si="5"/>
        <v>148615532</v>
      </c>
      <c r="I32" s="27">
        <f t="shared" si="5"/>
        <v>137615365</v>
      </c>
      <c r="J32" s="27">
        <f t="shared" si="5"/>
        <v>376938409</v>
      </c>
      <c r="K32" s="27">
        <f t="shared" si="5"/>
        <v>177403629</v>
      </c>
      <c r="L32" s="27">
        <f t="shared" si="5"/>
        <v>179067825</v>
      </c>
      <c r="M32" s="27">
        <f t="shared" si="5"/>
        <v>262453161</v>
      </c>
      <c r="N32" s="27">
        <f t="shared" si="5"/>
        <v>618924615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995863024</v>
      </c>
      <c r="X32" s="27">
        <f t="shared" si="5"/>
        <v>1222859644</v>
      </c>
      <c r="Y32" s="27">
        <f t="shared" si="5"/>
        <v>-226996620</v>
      </c>
      <c r="Z32" s="13">
        <f>+IF(X32&lt;&gt;0,+(Y32/X32)*100,0)</f>
        <v>-18.562769743344315</v>
      </c>
      <c r="AA32" s="31">
        <f>SUM(AA28:AA31)</f>
        <v>2634869819</v>
      </c>
    </row>
    <row r="33" spans="1:27" ht="12.75">
      <c r="A33" s="59" t="s">
        <v>59</v>
      </c>
      <c r="B33" s="3" t="s">
        <v>60</v>
      </c>
      <c r="C33" s="19">
        <v>74564194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303640000</v>
      </c>
      <c r="F34" s="21">
        <v>303640000</v>
      </c>
      <c r="G34" s="21"/>
      <c r="H34" s="21"/>
      <c r="I34" s="21"/>
      <c r="J34" s="21"/>
      <c r="K34" s="21"/>
      <c r="L34" s="21">
        <v>1578950</v>
      </c>
      <c r="M34" s="21"/>
      <c r="N34" s="21">
        <v>1578950</v>
      </c>
      <c r="O34" s="21"/>
      <c r="P34" s="21"/>
      <c r="Q34" s="21"/>
      <c r="R34" s="21"/>
      <c r="S34" s="21"/>
      <c r="T34" s="21"/>
      <c r="U34" s="21"/>
      <c r="V34" s="21"/>
      <c r="W34" s="21">
        <v>1578950</v>
      </c>
      <c r="X34" s="21">
        <v>118226000</v>
      </c>
      <c r="Y34" s="21">
        <v>-116647050</v>
      </c>
      <c r="Z34" s="6">
        <v>-98.66</v>
      </c>
      <c r="AA34" s="28">
        <v>303640000</v>
      </c>
    </row>
    <row r="35" spans="1:27" ht="12.75">
      <c r="A35" s="59" t="s">
        <v>63</v>
      </c>
      <c r="B35" s="3"/>
      <c r="C35" s="19">
        <v>321619583</v>
      </c>
      <c r="D35" s="19"/>
      <c r="E35" s="20">
        <v>336972240</v>
      </c>
      <c r="F35" s="21">
        <v>336972240</v>
      </c>
      <c r="G35" s="21">
        <v>6394322</v>
      </c>
      <c r="H35" s="21">
        <v>6259296</v>
      </c>
      <c r="I35" s="21">
        <v>12184349</v>
      </c>
      <c r="J35" s="21">
        <v>24837967</v>
      </c>
      <c r="K35" s="21">
        <v>5397441</v>
      </c>
      <c r="L35" s="21">
        <v>5832634</v>
      </c>
      <c r="M35" s="21">
        <v>39919465</v>
      </c>
      <c r="N35" s="21">
        <v>51149540</v>
      </c>
      <c r="O35" s="21"/>
      <c r="P35" s="21"/>
      <c r="Q35" s="21"/>
      <c r="R35" s="21"/>
      <c r="S35" s="21"/>
      <c r="T35" s="21"/>
      <c r="U35" s="21"/>
      <c r="V35" s="21"/>
      <c r="W35" s="21">
        <v>75987507</v>
      </c>
      <c r="X35" s="21">
        <v>212132604</v>
      </c>
      <c r="Y35" s="21">
        <v>-136145097</v>
      </c>
      <c r="Z35" s="6">
        <v>-64.18</v>
      </c>
      <c r="AA35" s="28">
        <v>336972240</v>
      </c>
    </row>
    <row r="36" spans="1:27" ht="12.75">
      <c r="A36" s="60" t="s">
        <v>64</v>
      </c>
      <c r="B36" s="10"/>
      <c r="C36" s="61">
        <f aca="true" t="shared" si="6" ref="C36:Y36">SUM(C32:C35)</f>
        <v>2756307365</v>
      </c>
      <c r="D36" s="61">
        <f>SUM(D32:D35)</f>
        <v>0</v>
      </c>
      <c r="E36" s="62">
        <f t="shared" si="6"/>
        <v>3275482059</v>
      </c>
      <c r="F36" s="63">
        <f t="shared" si="6"/>
        <v>3275482059</v>
      </c>
      <c r="G36" s="63">
        <f t="shared" si="6"/>
        <v>97101834</v>
      </c>
      <c r="H36" s="63">
        <f t="shared" si="6"/>
        <v>154874828</v>
      </c>
      <c r="I36" s="63">
        <f t="shared" si="6"/>
        <v>149799714</v>
      </c>
      <c r="J36" s="63">
        <f t="shared" si="6"/>
        <v>401776376</v>
      </c>
      <c r="K36" s="63">
        <f t="shared" si="6"/>
        <v>182801070</v>
      </c>
      <c r="L36" s="63">
        <f t="shared" si="6"/>
        <v>186479409</v>
      </c>
      <c r="M36" s="63">
        <f t="shared" si="6"/>
        <v>302372626</v>
      </c>
      <c r="N36" s="63">
        <f t="shared" si="6"/>
        <v>671653105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1073429481</v>
      </c>
      <c r="X36" s="63">
        <f t="shared" si="6"/>
        <v>1553218248</v>
      </c>
      <c r="Y36" s="63">
        <f t="shared" si="6"/>
        <v>-479788767</v>
      </c>
      <c r="Z36" s="64">
        <f>+IF(X36&lt;&gt;0,+(Y36/X36)*100,0)</f>
        <v>-30.88997747855458</v>
      </c>
      <c r="AA36" s="65">
        <f>SUM(AA32:AA35)</f>
        <v>3275482059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1497623</v>
      </c>
      <c r="D5" s="16">
        <f>SUM(D6:D8)</f>
        <v>0</v>
      </c>
      <c r="E5" s="17">
        <f t="shared" si="0"/>
        <v>3200000</v>
      </c>
      <c r="F5" s="18">
        <f t="shared" si="0"/>
        <v>3200000</v>
      </c>
      <c r="G5" s="18">
        <f t="shared" si="0"/>
        <v>1610300</v>
      </c>
      <c r="H5" s="18">
        <f t="shared" si="0"/>
        <v>0</v>
      </c>
      <c r="I5" s="18">
        <f t="shared" si="0"/>
        <v>0</v>
      </c>
      <c r="J5" s="18">
        <f t="shared" si="0"/>
        <v>1610300</v>
      </c>
      <c r="K5" s="18">
        <f t="shared" si="0"/>
        <v>126000</v>
      </c>
      <c r="L5" s="18">
        <f t="shared" si="0"/>
        <v>0</v>
      </c>
      <c r="M5" s="18">
        <f t="shared" si="0"/>
        <v>31190</v>
      </c>
      <c r="N5" s="18">
        <f t="shared" si="0"/>
        <v>157190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1767490</v>
      </c>
      <c r="X5" s="18">
        <f t="shared" si="0"/>
        <v>1596000</v>
      </c>
      <c r="Y5" s="18">
        <f t="shared" si="0"/>
        <v>171490</v>
      </c>
      <c r="Z5" s="4">
        <f>+IF(X5&lt;&gt;0,+(Y5/X5)*100,0)</f>
        <v>10.74498746867168</v>
      </c>
      <c r="AA5" s="16">
        <f>SUM(AA6:AA8)</f>
        <v>3200000</v>
      </c>
    </row>
    <row r="6" spans="1:27" ht="12.75">
      <c r="A6" s="5" t="s">
        <v>32</v>
      </c>
      <c r="B6" s="3"/>
      <c r="C6" s="19">
        <v>904999</v>
      </c>
      <c r="D6" s="19"/>
      <c r="E6" s="20">
        <v>1100000</v>
      </c>
      <c r="F6" s="21">
        <v>1100000</v>
      </c>
      <c r="G6" s="21">
        <v>1610300</v>
      </c>
      <c r="H6" s="21"/>
      <c r="I6" s="21"/>
      <c r="J6" s="21">
        <v>1610300</v>
      </c>
      <c r="K6" s="21">
        <v>126000</v>
      </c>
      <c r="L6" s="21"/>
      <c r="M6" s="21"/>
      <c r="N6" s="21">
        <v>126000</v>
      </c>
      <c r="O6" s="21"/>
      <c r="P6" s="21"/>
      <c r="Q6" s="21"/>
      <c r="R6" s="21"/>
      <c r="S6" s="21"/>
      <c r="T6" s="21"/>
      <c r="U6" s="21"/>
      <c r="V6" s="21"/>
      <c r="W6" s="21">
        <v>1736300</v>
      </c>
      <c r="X6" s="21">
        <v>546000</v>
      </c>
      <c r="Y6" s="21">
        <v>1190300</v>
      </c>
      <c r="Z6" s="6">
        <v>218</v>
      </c>
      <c r="AA6" s="28">
        <v>1100000</v>
      </c>
    </row>
    <row r="7" spans="1:27" ht="12.75">
      <c r="A7" s="5" t="s">
        <v>33</v>
      </c>
      <c r="B7" s="3"/>
      <c r="C7" s="22">
        <v>592624</v>
      </c>
      <c r="D7" s="22"/>
      <c r="E7" s="23">
        <v>2100000</v>
      </c>
      <c r="F7" s="24">
        <v>2100000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1050000</v>
      </c>
      <c r="Y7" s="24">
        <v>-1050000</v>
      </c>
      <c r="Z7" s="7">
        <v>-100</v>
      </c>
      <c r="AA7" s="29">
        <v>2100000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31190</v>
      </c>
      <c r="N8" s="21">
        <v>31190</v>
      </c>
      <c r="O8" s="21"/>
      <c r="P8" s="21"/>
      <c r="Q8" s="21"/>
      <c r="R8" s="21"/>
      <c r="S8" s="21"/>
      <c r="T8" s="21"/>
      <c r="U8" s="21"/>
      <c r="V8" s="21"/>
      <c r="W8" s="21">
        <v>31190</v>
      </c>
      <c r="X8" s="21"/>
      <c r="Y8" s="21">
        <v>31190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44000000</v>
      </c>
      <c r="F9" s="18">
        <f t="shared" si="1"/>
        <v>44000000</v>
      </c>
      <c r="G9" s="18">
        <f t="shared" si="1"/>
        <v>820637</v>
      </c>
      <c r="H9" s="18">
        <f t="shared" si="1"/>
        <v>0</v>
      </c>
      <c r="I9" s="18">
        <f t="shared" si="1"/>
        <v>0</v>
      </c>
      <c r="J9" s="18">
        <f t="shared" si="1"/>
        <v>820637</v>
      </c>
      <c r="K9" s="18">
        <f t="shared" si="1"/>
        <v>1045341</v>
      </c>
      <c r="L9" s="18">
        <f t="shared" si="1"/>
        <v>0</v>
      </c>
      <c r="M9" s="18">
        <f t="shared" si="1"/>
        <v>0</v>
      </c>
      <c r="N9" s="18">
        <f t="shared" si="1"/>
        <v>1045341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1865978</v>
      </c>
      <c r="X9" s="18">
        <f t="shared" si="1"/>
        <v>21996000</v>
      </c>
      <c r="Y9" s="18">
        <f t="shared" si="1"/>
        <v>-20130022</v>
      </c>
      <c r="Z9" s="4">
        <f>+IF(X9&lt;&gt;0,+(Y9/X9)*100,0)</f>
        <v>-91.51673940716493</v>
      </c>
      <c r="AA9" s="30">
        <f>SUM(AA10:AA14)</f>
        <v>44000000</v>
      </c>
    </row>
    <row r="10" spans="1:27" ht="12.75">
      <c r="A10" s="5" t="s">
        <v>36</v>
      </c>
      <c r="B10" s="3"/>
      <c r="C10" s="19"/>
      <c r="D10" s="19"/>
      <c r="E10" s="20">
        <v>41000000</v>
      </c>
      <c r="F10" s="21">
        <v>41000000</v>
      </c>
      <c r="G10" s="21">
        <v>820637</v>
      </c>
      <c r="H10" s="21"/>
      <c r="I10" s="21"/>
      <c r="J10" s="21">
        <v>820637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820637</v>
      </c>
      <c r="X10" s="21">
        <v>20496000</v>
      </c>
      <c r="Y10" s="21">
        <v>-19675363</v>
      </c>
      <c r="Z10" s="6">
        <v>-96</v>
      </c>
      <c r="AA10" s="28">
        <v>41000000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3000000</v>
      </c>
      <c r="F12" s="21">
        <v>3000000</v>
      </c>
      <c r="G12" s="21"/>
      <c r="H12" s="21"/>
      <c r="I12" s="21"/>
      <c r="J12" s="21"/>
      <c r="K12" s="21">
        <v>1045341</v>
      </c>
      <c r="L12" s="21"/>
      <c r="M12" s="21"/>
      <c r="N12" s="21">
        <v>1045341</v>
      </c>
      <c r="O12" s="21"/>
      <c r="P12" s="21"/>
      <c r="Q12" s="21"/>
      <c r="R12" s="21"/>
      <c r="S12" s="21"/>
      <c r="T12" s="21"/>
      <c r="U12" s="21"/>
      <c r="V12" s="21"/>
      <c r="W12" s="21">
        <v>1045341</v>
      </c>
      <c r="X12" s="21">
        <v>1500000</v>
      </c>
      <c r="Y12" s="21">
        <v>-454659</v>
      </c>
      <c r="Z12" s="6">
        <v>-30.31</v>
      </c>
      <c r="AA12" s="28">
        <v>3000000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84599507</v>
      </c>
      <c r="D15" s="16">
        <f>SUM(D16:D18)</f>
        <v>0</v>
      </c>
      <c r="E15" s="17">
        <f t="shared" si="2"/>
        <v>84544000</v>
      </c>
      <c r="F15" s="18">
        <f t="shared" si="2"/>
        <v>84544000</v>
      </c>
      <c r="G15" s="18">
        <f t="shared" si="2"/>
        <v>0</v>
      </c>
      <c r="H15" s="18">
        <f t="shared" si="2"/>
        <v>0</v>
      </c>
      <c r="I15" s="18">
        <f t="shared" si="2"/>
        <v>1259</v>
      </c>
      <c r="J15" s="18">
        <f t="shared" si="2"/>
        <v>1259</v>
      </c>
      <c r="K15" s="18">
        <f t="shared" si="2"/>
        <v>0</v>
      </c>
      <c r="L15" s="18">
        <f t="shared" si="2"/>
        <v>2137008</v>
      </c>
      <c r="M15" s="18">
        <f t="shared" si="2"/>
        <v>3180290</v>
      </c>
      <c r="N15" s="18">
        <f t="shared" si="2"/>
        <v>5317298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5318557</v>
      </c>
      <c r="X15" s="18">
        <f t="shared" si="2"/>
        <v>42264000</v>
      </c>
      <c r="Y15" s="18">
        <f t="shared" si="2"/>
        <v>-36945443</v>
      </c>
      <c r="Z15" s="4">
        <f>+IF(X15&lt;&gt;0,+(Y15/X15)*100,0)</f>
        <v>-87.41586929774749</v>
      </c>
      <c r="AA15" s="30">
        <f>SUM(AA16:AA18)</f>
        <v>84544000</v>
      </c>
    </row>
    <row r="16" spans="1:27" ht="12.75">
      <c r="A16" s="5" t="s">
        <v>42</v>
      </c>
      <c r="B16" s="3"/>
      <c r="C16" s="19"/>
      <c r="D16" s="19"/>
      <c r="E16" s="20">
        <v>5600000</v>
      </c>
      <c r="F16" s="21">
        <v>5600000</v>
      </c>
      <c r="G16" s="21"/>
      <c r="H16" s="21"/>
      <c r="I16" s="21">
        <v>1259</v>
      </c>
      <c r="J16" s="21">
        <v>1259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1259</v>
      </c>
      <c r="X16" s="21">
        <v>2796000</v>
      </c>
      <c r="Y16" s="21">
        <v>-2794741</v>
      </c>
      <c r="Z16" s="6">
        <v>-99.95</v>
      </c>
      <c r="AA16" s="28">
        <v>5600000</v>
      </c>
    </row>
    <row r="17" spans="1:27" ht="12.75">
      <c r="A17" s="5" t="s">
        <v>43</v>
      </c>
      <c r="B17" s="3"/>
      <c r="C17" s="19">
        <v>84599507</v>
      </c>
      <c r="D17" s="19"/>
      <c r="E17" s="20">
        <v>78944000</v>
      </c>
      <c r="F17" s="21">
        <v>78944000</v>
      </c>
      <c r="G17" s="21"/>
      <c r="H17" s="21"/>
      <c r="I17" s="21"/>
      <c r="J17" s="21"/>
      <c r="K17" s="21"/>
      <c r="L17" s="21">
        <v>2137008</v>
      </c>
      <c r="M17" s="21">
        <v>3180290</v>
      </c>
      <c r="N17" s="21">
        <v>5317298</v>
      </c>
      <c r="O17" s="21"/>
      <c r="P17" s="21"/>
      <c r="Q17" s="21"/>
      <c r="R17" s="21"/>
      <c r="S17" s="21"/>
      <c r="T17" s="21"/>
      <c r="U17" s="21"/>
      <c r="V17" s="21"/>
      <c r="W17" s="21">
        <v>5317298</v>
      </c>
      <c r="X17" s="21">
        <v>39468000</v>
      </c>
      <c r="Y17" s="21">
        <v>-34150702</v>
      </c>
      <c r="Z17" s="6">
        <v>-86.53</v>
      </c>
      <c r="AA17" s="28">
        <v>78944000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9608546</v>
      </c>
      <c r="D19" s="16">
        <f>SUM(D20:D23)</f>
        <v>0</v>
      </c>
      <c r="E19" s="17">
        <f t="shared" si="3"/>
        <v>17000000</v>
      </c>
      <c r="F19" s="18">
        <f t="shared" si="3"/>
        <v>17000000</v>
      </c>
      <c r="G19" s="18">
        <f t="shared" si="3"/>
        <v>0</v>
      </c>
      <c r="H19" s="18">
        <f t="shared" si="3"/>
        <v>0</v>
      </c>
      <c r="I19" s="18">
        <f t="shared" si="3"/>
        <v>2234300</v>
      </c>
      <c r="J19" s="18">
        <f t="shared" si="3"/>
        <v>2234300</v>
      </c>
      <c r="K19" s="18">
        <f t="shared" si="3"/>
        <v>29400</v>
      </c>
      <c r="L19" s="18">
        <f t="shared" si="3"/>
        <v>2700</v>
      </c>
      <c r="M19" s="18">
        <f t="shared" si="3"/>
        <v>0</v>
      </c>
      <c r="N19" s="18">
        <f t="shared" si="3"/>
        <v>32100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2266400</v>
      </c>
      <c r="X19" s="18">
        <f t="shared" si="3"/>
        <v>8496000</v>
      </c>
      <c r="Y19" s="18">
        <f t="shared" si="3"/>
        <v>-6229600</v>
      </c>
      <c r="Z19" s="4">
        <f>+IF(X19&lt;&gt;0,+(Y19/X19)*100,0)</f>
        <v>-73.32391713747646</v>
      </c>
      <c r="AA19" s="30">
        <f>SUM(AA20:AA23)</f>
        <v>17000000</v>
      </c>
    </row>
    <row r="20" spans="1:27" ht="12.75">
      <c r="A20" s="5" t="s">
        <v>46</v>
      </c>
      <c r="B20" s="3"/>
      <c r="C20" s="19">
        <v>7212809</v>
      </c>
      <c r="D20" s="19"/>
      <c r="E20" s="20"/>
      <c r="F20" s="21"/>
      <c r="G20" s="21"/>
      <c r="H20" s="21"/>
      <c r="I20" s="21"/>
      <c r="J20" s="21"/>
      <c r="K20" s="21">
        <v>29400</v>
      </c>
      <c r="L20" s="21">
        <v>2700</v>
      </c>
      <c r="M20" s="21"/>
      <c r="N20" s="21">
        <v>32100</v>
      </c>
      <c r="O20" s="21"/>
      <c r="P20" s="21"/>
      <c r="Q20" s="21"/>
      <c r="R20" s="21"/>
      <c r="S20" s="21"/>
      <c r="T20" s="21"/>
      <c r="U20" s="21"/>
      <c r="V20" s="21"/>
      <c r="W20" s="21">
        <v>32100</v>
      </c>
      <c r="X20" s="21">
        <v>6000000</v>
      </c>
      <c r="Y20" s="21">
        <v>-5967900</v>
      </c>
      <c r="Z20" s="6">
        <v>-99.47</v>
      </c>
      <c r="AA20" s="28"/>
    </row>
    <row r="21" spans="1:27" ht="12.75">
      <c r="A21" s="5" t="s">
        <v>47</v>
      </c>
      <c r="B21" s="3"/>
      <c r="C21" s="19">
        <v>2395737</v>
      </c>
      <c r="D21" s="19"/>
      <c r="E21" s="20">
        <v>12000000</v>
      </c>
      <c r="F21" s="21">
        <v>12000000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1746000</v>
      </c>
      <c r="Y21" s="21">
        <v>-1746000</v>
      </c>
      <c r="Z21" s="6">
        <v>-100</v>
      </c>
      <c r="AA21" s="28">
        <v>12000000</v>
      </c>
    </row>
    <row r="22" spans="1:27" ht="12.75">
      <c r="A22" s="5" t="s">
        <v>48</v>
      </c>
      <c r="B22" s="3"/>
      <c r="C22" s="22"/>
      <c r="D22" s="22"/>
      <c r="E22" s="23">
        <v>3500000</v>
      </c>
      <c r="F22" s="24">
        <v>3500000</v>
      </c>
      <c r="G22" s="24"/>
      <c r="H22" s="24"/>
      <c r="I22" s="24">
        <v>2234300</v>
      </c>
      <c r="J22" s="24">
        <v>2234300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2234300</v>
      </c>
      <c r="X22" s="24">
        <v>750000</v>
      </c>
      <c r="Y22" s="24">
        <v>1484300</v>
      </c>
      <c r="Z22" s="7">
        <v>197.91</v>
      </c>
      <c r="AA22" s="29">
        <v>3500000</v>
      </c>
    </row>
    <row r="23" spans="1:27" ht="12.75">
      <c r="A23" s="5" t="s">
        <v>49</v>
      </c>
      <c r="B23" s="3"/>
      <c r="C23" s="19"/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95705676</v>
      </c>
      <c r="D25" s="50">
        <f>+D5+D9+D15+D19+D24</f>
        <v>0</v>
      </c>
      <c r="E25" s="51">
        <f t="shared" si="4"/>
        <v>148744000</v>
      </c>
      <c r="F25" s="52">
        <f t="shared" si="4"/>
        <v>148744000</v>
      </c>
      <c r="G25" s="52">
        <f t="shared" si="4"/>
        <v>2430937</v>
      </c>
      <c r="H25" s="52">
        <f t="shared" si="4"/>
        <v>0</v>
      </c>
      <c r="I25" s="52">
        <f t="shared" si="4"/>
        <v>2235559</v>
      </c>
      <c r="J25" s="52">
        <f t="shared" si="4"/>
        <v>4666496</v>
      </c>
      <c r="K25" s="52">
        <f t="shared" si="4"/>
        <v>1200741</v>
      </c>
      <c r="L25" s="52">
        <f t="shared" si="4"/>
        <v>2139708</v>
      </c>
      <c r="M25" s="52">
        <f t="shared" si="4"/>
        <v>3211480</v>
      </c>
      <c r="N25" s="52">
        <f t="shared" si="4"/>
        <v>6551929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11218425</v>
      </c>
      <c r="X25" s="52">
        <f t="shared" si="4"/>
        <v>74352000</v>
      </c>
      <c r="Y25" s="52">
        <f t="shared" si="4"/>
        <v>-63133575</v>
      </c>
      <c r="Z25" s="53">
        <f>+IF(X25&lt;&gt;0,+(Y25/X25)*100,0)</f>
        <v>-84.91173741123306</v>
      </c>
      <c r="AA25" s="54">
        <f>+AA5+AA9+AA15+AA19+AA24</f>
        <v>148744000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69195488</v>
      </c>
      <c r="D28" s="19"/>
      <c r="E28" s="20">
        <v>60004000</v>
      </c>
      <c r="F28" s="21">
        <v>60004000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40002666</v>
      </c>
      <c r="Y28" s="21">
        <v>-40002666</v>
      </c>
      <c r="Z28" s="6">
        <v>-100</v>
      </c>
      <c r="AA28" s="19">
        <v>60004000</v>
      </c>
    </row>
    <row r="29" spans="1:27" ht="12.75">
      <c r="A29" s="56" t="s">
        <v>55</v>
      </c>
      <c r="B29" s="3"/>
      <c r="C29" s="19">
        <v>13354495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82549983</v>
      </c>
      <c r="D32" s="25">
        <f>SUM(D28:D31)</f>
        <v>0</v>
      </c>
      <c r="E32" s="26">
        <f t="shared" si="5"/>
        <v>60004000</v>
      </c>
      <c r="F32" s="27">
        <f t="shared" si="5"/>
        <v>60004000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40002666</v>
      </c>
      <c r="Y32" s="27">
        <f t="shared" si="5"/>
        <v>-40002666</v>
      </c>
      <c r="Z32" s="13">
        <f>+IF(X32&lt;&gt;0,+(Y32/X32)*100,0)</f>
        <v>-100</v>
      </c>
      <c r="AA32" s="31">
        <f>SUM(AA28:AA31)</f>
        <v>60004000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56640000</v>
      </c>
      <c r="F34" s="21">
        <v>56640000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28320000</v>
      </c>
      <c r="Y34" s="21">
        <v>-28320000</v>
      </c>
      <c r="Z34" s="6">
        <v>-100</v>
      </c>
      <c r="AA34" s="28">
        <v>56640000</v>
      </c>
    </row>
    <row r="35" spans="1:27" ht="12.75">
      <c r="A35" s="59" t="s">
        <v>63</v>
      </c>
      <c r="B35" s="3"/>
      <c r="C35" s="19">
        <v>13155693</v>
      </c>
      <c r="D35" s="19"/>
      <c r="E35" s="20">
        <v>32100000</v>
      </c>
      <c r="F35" s="21">
        <v>32100000</v>
      </c>
      <c r="G35" s="21">
        <v>2430937</v>
      </c>
      <c r="H35" s="21"/>
      <c r="I35" s="21">
        <v>2235559</v>
      </c>
      <c r="J35" s="21">
        <v>4666496</v>
      </c>
      <c r="K35" s="21">
        <v>1200741</v>
      </c>
      <c r="L35" s="21">
        <v>2139708</v>
      </c>
      <c r="M35" s="21">
        <v>3211480</v>
      </c>
      <c r="N35" s="21">
        <v>6551929</v>
      </c>
      <c r="O35" s="21"/>
      <c r="P35" s="21"/>
      <c r="Q35" s="21"/>
      <c r="R35" s="21"/>
      <c r="S35" s="21"/>
      <c r="T35" s="21"/>
      <c r="U35" s="21"/>
      <c r="V35" s="21"/>
      <c r="W35" s="21">
        <v>11218425</v>
      </c>
      <c r="X35" s="21">
        <v>16050000</v>
      </c>
      <c r="Y35" s="21">
        <v>-4831575</v>
      </c>
      <c r="Z35" s="6">
        <v>-30.1</v>
      </c>
      <c r="AA35" s="28">
        <v>32100000</v>
      </c>
    </row>
    <row r="36" spans="1:27" ht="12.75">
      <c r="A36" s="60" t="s">
        <v>64</v>
      </c>
      <c r="B36" s="10"/>
      <c r="C36" s="61">
        <f aca="true" t="shared" si="6" ref="C36:Y36">SUM(C32:C35)</f>
        <v>95705676</v>
      </c>
      <c r="D36" s="61">
        <f>SUM(D32:D35)</f>
        <v>0</v>
      </c>
      <c r="E36" s="62">
        <f t="shared" si="6"/>
        <v>148744000</v>
      </c>
      <c r="F36" s="63">
        <f t="shared" si="6"/>
        <v>148744000</v>
      </c>
      <c r="G36" s="63">
        <f t="shared" si="6"/>
        <v>2430937</v>
      </c>
      <c r="H36" s="63">
        <f t="shared" si="6"/>
        <v>0</v>
      </c>
      <c r="I36" s="63">
        <f t="shared" si="6"/>
        <v>2235559</v>
      </c>
      <c r="J36" s="63">
        <f t="shared" si="6"/>
        <v>4666496</v>
      </c>
      <c r="K36" s="63">
        <f t="shared" si="6"/>
        <v>1200741</v>
      </c>
      <c r="L36" s="63">
        <f t="shared" si="6"/>
        <v>2139708</v>
      </c>
      <c r="M36" s="63">
        <f t="shared" si="6"/>
        <v>3211480</v>
      </c>
      <c r="N36" s="63">
        <f t="shared" si="6"/>
        <v>6551929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11218425</v>
      </c>
      <c r="X36" s="63">
        <f t="shared" si="6"/>
        <v>84372666</v>
      </c>
      <c r="Y36" s="63">
        <f t="shared" si="6"/>
        <v>-73154241</v>
      </c>
      <c r="Z36" s="64">
        <f>+IF(X36&lt;&gt;0,+(Y36/X36)*100,0)</f>
        <v>-86.70372108426679</v>
      </c>
      <c r="AA36" s="65">
        <f>SUM(AA32:AA35)</f>
        <v>148744000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2406000</v>
      </c>
      <c r="Y9" s="18">
        <f t="shared" si="1"/>
        <v>-2406000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2406000</v>
      </c>
      <c r="Y10" s="21">
        <v>-2406000</v>
      </c>
      <c r="Z10" s="6">
        <v>-100</v>
      </c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82506697</v>
      </c>
      <c r="D15" s="16">
        <f>SUM(D16:D18)</f>
        <v>0</v>
      </c>
      <c r="E15" s="17">
        <f t="shared" si="2"/>
        <v>35851000</v>
      </c>
      <c r="F15" s="18">
        <f t="shared" si="2"/>
        <v>35851000</v>
      </c>
      <c r="G15" s="18">
        <f t="shared" si="2"/>
        <v>262923</v>
      </c>
      <c r="H15" s="18">
        <f t="shared" si="2"/>
        <v>1000000</v>
      </c>
      <c r="I15" s="18">
        <f t="shared" si="2"/>
        <v>6913267</v>
      </c>
      <c r="J15" s="18">
        <f t="shared" si="2"/>
        <v>8176190</v>
      </c>
      <c r="K15" s="18">
        <f t="shared" si="2"/>
        <v>9521009</v>
      </c>
      <c r="L15" s="18">
        <f t="shared" si="2"/>
        <v>6529715</v>
      </c>
      <c r="M15" s="18">
        <f t="shared" si="2"/>
        <v>7492114</v>
      </c>
      <c r="N15" s="18">
        <f t="shared" si="2"/>
        <v>23542838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31719028</v>
      </c>
      <c r="X15" s="18">
        <f t="shared" si="2"/>
        <v>18177000</v>
      </c>
      <c r="Y15" s="18">
        <f t="shared" si="2"/>
        <v>13542028</v>
      </c>
      <c r="Z15" s="4">
        <f>+IF(X15&lt;&gt;0,+(Y15/X15)*100,0)</f>
        <v>74.50089673763547</v>
      </c>
      <c r="AA15" s="30">
        <f>SUM(AA16:AA18)</f>
        <v>35851000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249000</v>
      </c>
      <c r="Y16" s="21">
        <v>-249000</v>
      </c>
      <c r="Z16" s="6">
        <v>-100</v>
      </c>
      <c r="AA16" s="28"/>
    </row>
    <row r="17" spans="1:27" ht="12.75">
      <c r="A17" s="5" t="s">
        <v>43</v>
      </c>
      <c r="B17" s="3"/>
      <c r="C17" s="19">
        <v>82506697</v>
      </c>
      <c r="D17" s="19"/>
      <c r="E17" s="20">
        <v>35851000</v>
      </c>
      <c r="F17" s="21">
        <v>35851000</v>
      </c>
      <c r="G17" s="21">
        <v>262923</v>
      </c>
      <c r="H17" s="21">
        <v>1000000</v>
      </c>
      <c r="I17" s="21">
        <v>6913267</v>
      </c>
      <c r="J17" s="21">
        <v>8176190</v>
      </c>
      <c r="K17" s="21">
        <v>9521009</v>
      </c>
      <c r="L17" s="21">
        <v>6529715</v>
      </c>
      <c r="M17" s="21">
        <v>7492114</v>
      </c>
      <c r="N17" s="21">
        <v>23542838</v>
      </c>
      <c r="O17" s="21"/>
      <c r="P17" s="21"/>
      <c r="Q17" s="21"/>
      <c r="R17" s="21"/>
      <c r="S17" s="21"/>
      <c r="T17" s="21"/>
      <c r="U17" s="21"/>
      <c r="V17" s="21"/>
      <c r="W17" s="21">
        <v>31719028</v>
      </c>
      <c r="X17" s="21">
        <v>17928000</v>
      </c>
      <c r="Y17" s="21">
        <v>13791028</v>
      </c>
      <c r="Z17" s="6">
        <v>76.92</v>
      </c>
      <c r="AA17" s="28">
        <v>35851000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10000000</v>
      </c>
      <c r="F19" s="18">
        <f t="shared" si="3"/>
        <v>10000000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9000000</v>
      </c>
      <c r="Y19" s="18">
        <f t="shared" si="3"/>
        <v>-9000000</v>
      </c>
      <c r="Z19" s="4">
        <f>+IF(X19&lt;&gt;0,+(Y19/X19)*100,0)</f>
        <v>-100</v>
      </c>
      <c r="AA19" s="30">
        <f>SUM(AA20:AA23)</f>
        <v>10000000</v>
      </c>
    </row>
    <row r="20" spans="1:27" ht="12.75">
      <c r="A20" s="5" t="s">
        <v>46</v>
      </c>
      <c r="B20" s="3"/>
      <c r="C20" s="19"/>
      <c r="D20" s="19"/>
      <c r="E20" s="20">
        <v>10000000</v>
      </c>
      <c r="F20" s="21">
        <v>10000000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4998000</v>
      </c>
      <c r="Y20" s="21">
        <v>-4998000</v>
      </c>
      <c r="Z20" s="6">
        <v>-100</v>
      </c>
      <c r="AA20" s="28">
        <v>10000000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4002000</v>
      </c>
      <c r="Y21" s="21">
        <v>-4002000</v>
      </c>
      <c r="Z21" s="6">
        <v>-100</v>
      </c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5544000</v>
      </c>
      <c r="Y24" s="18">
        <v>-5544000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82506697</v>
      </c>
      <c r="D25" s="50">
        <f>+D5+D9+D15+D19+D24</f>
        <v>0</v>
      </c>
      <c r="E25" s="51">
        <f t="shared" si="4"/>
        <v>45851000</v>
      </c>
      <c r="F25" s="52">
        <f t="shared" si="4"/>
        <v>45851000</v>
      </c>
      <c r="G25" s="52">
        <f t="shared" si="4"/>
        <v>262923</v>
      </c>
      <c r="H25" s="52">
        <f t="shared" si="4"/>
        <v>1000000</v>
      </c>
      <c r="I25" s="52">
        <f t="shared" si="4"/>
        <v>6913267</v>
      </c>
      <c r="J25" s="52">
        <f t="shared" si="4"/>
        <v>8176190</v>
      </c>
      <c r="K25" s="52">
        <f t="shared" si="4"/>
        <v>9521009</v>
      </c>
      <c r="L25" s="52">
        <f t="shared" si="4"/>
        <v>6529715</v>
      </c>
      <c r="M25" s="52">
        <f t="shared" si="4"/>
        <v>7492114</v>
      </c>
      <c r="N25" s="52">
        <f t="shared" si="4"/>
        <v>23542838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31719028</v>
      </c>
      <c r="X25" s="52">
        <f t="shared" si="4"/>
        <v>35127000</v>
      </c>
      <c r="Y25" s="52">
        <f t="shared" si="4"/>
        <v>-3407972</v>
      </c>
      <c r="Z25" s="53">
        <f>+IF(X25&lt;&gt;0,+(Y25/X25)*100,0)</f>
        <v>-9.701858968884334</v>
      </c>
      <c r="AA25" s="54">
        <f>+AA5+AA9+AA15+AA19+AA24</f>
        <v>45851000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82506697</v>
      </c>
      <c r="D28" s="19"/>
      <c r="E28" s="20">
        <v>45851000</v>
      </c>
      <c r="F28" s="21">
        <v>45851000</v>
      </c>
      <c r="G28" s="21">
        <v>262923</v>
      </c>
      <c r="H28" s="21">
        <v>1000000</v>
      </c>
      <c r="I28" s="21">
        <v>6913267</v>
      </c>
      <c r="J28" s="21">
        <v>8176190</v>
      </c>
      <c r="K28" s="21">
        <v>9521009</v>
      </c>
      <c r="L28" s="21">
        <v>6529715</v>
      </c>
      <c r="M28" s="21">
        <v>7492114</v>
      </c>
      <c r="N28" s="21">
        <v>23542838</v>
      </c>
      <c r="O28" s="21"/>
      <c r="P28" s="21"/>
      <c r="Q28" s="21"/>
      <c r="R28" s="21"/>
      <c r="S28" s="21"/>
      <c r="T28" s="21"/>
      <c r="U28" s="21"/>
      <c r="V28" s="21"/>
      <c r="W28" s="21">
        <v>31719028</v>
      </c>
      <c r="X28" s="21">
        <v>22926000</v>
      </c>
      <c r="Y28" s="21">
        <v>8793028</v>
      </c>
      <c r="Z28" s="6">
        <v>38.35</v>
      </c>
      <c r="AA28" s="19">
        <v>45851000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82506697</v>
      </c>
      <c r="D32" s="25">
        <f>SUM(D28:D31)</f>
        <v>0</v>
      </c>
      <c r="E32" s="26">
        <f t="shared" si="5"/>
        <v>45851000</v>
      </c>
      <c r="F32" s="27">
        <f t="shared" si="5"/>
        <v>45851000</v>
      </c>
      <c r="G32" s="27">
        <f t="shared" si="5"/>
        <v>262923</v>
      </c>
      <c r="H32" s="27">
        <f t="shared" si="5"/>
        <v>1000000</v>
      </c>
      <c r="I32" s="27">
        <f t="shared" si="5"/>
        <v>6913267</v>
      </c>
      <c r="J32" s="27">
        <f t="shared" si="5"/>
        <v>8176190</v>
      </c>
      <c r="K32" s="27">
        <f t="shared" si="5"/>
        <v>9521009</v>
      </c>
      <c r="L32" s="27">
        <f t="shared" si="5"/>
        <v>6529715</v>
      </c>
      <c r="M32" s="27">
        <f t="shared" si="5"/>
        <v>7492114</v>
      </c>
      <c r="N32" s="27">
        <f t="shared" si="5"/>
        <v>23542838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31719028</v>
      </c>
      <c r="X32" s="27">
        <f t="shared" si="5"/>
        <v>22926000</v>
      </c>
      <c r="Y32" s="27">
        <f t="shared" si="5"/>
        <v>8793028</v>
      </c>
      <c r="Z32" s="13">
        <f>+IF(X32&lt;&gt;0,+(Y32/X32)*100,0)</f>
        <v>38.35395620692663</v>
      </c>
      <c r="AA32" s="31">
        <f>SUM(AA28:AA31)</f>
        <v>45851000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12198000</v>
      </c>
      <c r="Y35" s="21">
        <v>-12198000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82506697</v>
      </c>
      <c r="D36" s="61">
        <f>SUM(D32:D35)</f>
        <v>0</v>
      </c>
      <c r="E36" s="62">
        <f t="shared" si="6"/>
        <v>45851000</v>
      </c>
      <c r="F36" s="63">
        <f t="shared" si="6"/>
        <v>45851000</v>
      </c>
      <c r="G36" s="63">
        <f t="shared" si="6"/>
        <v>262923</v>
      </c>
      <c r="H36" s="63">
        <f t="shared" si="6"/>
        <v>1000000</v>
      </c>
      <c r="I36" s="63">
        <f t="shared" si="6"/>
        <v>6913267</v>
      </c>
      <c r="J36" s="63">
        <f t="shared" si="6"/>
        <v>8176190</v>
      </c>
      <c r="K36" s="63">
        <f t="shared" si="6"/>
        <v>9521009</v>
      </c>
      <c r="L36" s="63">
        <f t="shared" si="6"/>
        <v>6529715</v>
      </c>
      <c r="M36" s="63">
        <f t="shared" si="6"/>
        <v>7492114</v>
      </c>
      <c r="N36" s="63">
        <f t="shared" si="6"/>
        <v>23542838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31719028</v>
      </c>
      <c r="X36" s="63">
        <f t="shared" si="6"/>
        <v>35124000</v>
      </c>
      <c r="Y36" s="63">
        <f t="shared" si="6"/>
        <v>-3404972</v>
      </c>
      <c r="Z36" s="64">
        <f>+IF(X36&lt;&gt;0,+(Y36/X36)*100,0)</f>
        <v>-9.694146452568045</v>
      </c>
      <c r="AA36" s="65">
        <f>SUM(AA32:AA35)</f>
        <v>45851000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2994388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100002</v>
      </c>
      <c r="Y5" s="18">
        <f t="shared" si="0"/>
        <v>-100002</v>
      </c>
      <c r="Z5" s="4">
        <f>+IF(X5&lt;&gt;0,+(Y5/X5)*100,0)</f>
        <v>-100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100002</v>
      </c>
      <c r="Y7" s="24">
        <v>-100002</v>
      </c>
      <c r="Z7" s="7">
        <v>-100</v>
      </c>
      <c r="AA7" s="29"/>
    </row>
    <row r="8" spans="1:27" ht="12.75">
      <c r="A8" s="5" t="s">
        <v>34</v>
      </c>
      <c r="B8" s="3"/>
      <c r="C8" s="19">
        <v>2994388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4761246</v>
      </c>
      <c r="Y9" s="18">
        <f t="shared" si="1"/>
        <v>-4761246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4486248</v>
      </c>
      <c r="Y10" s="21">
        <v>-4486248</v>
      </c>
      <c r="Z10" s="6">
        <v>-100</v>
      </c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274998</v>
      </c>
      <c r="Y11" s="21">
        <v>-274998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33000021</v>
      </c>
      <c r="D15" s="16">
        <f>SUM(D16:D18)</f>
        <v>0</v>
      </c>
      <c r="E15" s="17">
        <f t="shared" si="2"/>
        <v>43585100</v>
      </c>
      <c r="F15" s="18">
        <f t="shared" si="2"/>
        <v>43585100</v>
      </c>
      <c r="G15" s="18">
        <f t="shared" si="2"/>
        <v>11842463</v>
      </c>
      <c r="H15" s="18">
        <f t="shared" si="2"/>
        <v>1410247</v>
      </c>
      <c r="I15" s="18">
        <f t="shared" si="2"/>
        <v>1292870</v>
      </c>
      <c r="J15" s="18">
        <f t="shared" si="2"/>
        <v>14545580</v>
      </c>
      <c r="K15" s="18">
        <f t="shared" si="2"/>
        <v>11612602</v>
      </c>
      <c r="L15" s="18">
        <f t="shared" si="2"/>
        <v>2069122</v>
      </c>
      <c r="M15" s="18">
        <f t="shared" si="2"/>
        <v>3686729</v>
      </c>
      <c r="N15" s="18">
        <f t="shared" si="2"/>
        <v>17368453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31914033</v>
      </c>
      <c r="X15" s="18">
        <f t="shared" si="2"/>
        <v>21792552</v>
      </c>
      <c r="Y15" s="18">
        <f t="shared" si="2"/>
        <v>10121481</v>
      </c>
      <c r="Z15" s="4">
        <f>+IF(X15&lt;&gt;0,+(Y15/X15)*100,0)</f>
        <v>46.444679815379125</v>
      </c>
      <c r="AA15" s="30">
        <f>SUM(AA16:AA18)</f>
        <v>43585100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11842463</v>
      </c>
      <c r="H16" s="21">
        <v>1410247</v>
      </c>
      <c r="I16" s="21">
        <v>1292870</v>
      </c>
      <c r="J16" s="21">
        <v>14545580</v>
      </c>
      <c r="K16" s="21">
        <v>11612602</v>
      </c>
      <c r="L16" s="21"/>
      <c r="M16" s="21"/>
      <c r="N16" s="21">
        <v>11612602</v>
      </c>
      <c r="O16" s="21"/>
      <c r="P16" s="21"/>
      <c r="Q16" s="21"/>
      <c r="R16" s="21"/>
      <c r="S16" s="21"/>
      <c r="T16" s="21"/>
      <c r="U16" s="21"/>
      <c r="V16" s="21"/>
      <c r="W16" s="21">
        <v>26158182</v>
      </c>
      <c r="X16" s="21"/>
      <c r="Y16" s="21">
        <v>26158182</v>
      </c>
      <c r="Z16" s="6"/>
      <c r="AA16" s="28"/>
    </row>
    <row r="17" spans="1:27" ht="12.75">
      <c r="A17" s="5" t="s">
        <v>43</v>
      </c>
      <c r="B17" s="3"/>
      <c r="C17" s="19">
        <v>33000021</v>
      </c>
      <c r="D17" s="19"/>
      <c r="E17" s="20">
        <v>43585100</v>
      </c>
      <c r="F17" s="21">
        <v>43585100</v>
      </c>
      <c r="G17" s="21"/>
      <c r="H17" s="21"/>
      <c r="I17" s="21"/>
      <c r="J17" s="21"/>
      <c r="K17" s="21"/>
      <c r="L17" s="21">
        <v>2069122</v>
      </c>
      <c r="M17" s="21">
        <v>3686729</v>
      </c>
      <c r="N17" s="21">
        <v>5755851</v>
      </c>
      <c r="O17" s="21"/>
      <c r="P17" s="21"/>
      <c r="Q17" s="21"/>
      <c r="R17" s="21"/>
      <c r="S17" s="21"/>
      <c r="T17" s="21"/>
      <c r="U17" s="21"/>
      <c r="V17" s="21"/>
      <c r="W17" s="21">
        <v>5755851</v>
      </c>
      <c r="X17" s="21">
        <v>21792552</v>
      </c>
      <c r="Y17" s="21">
        <v>-16036701</v>
      </c>
      <c r="Z17" s="6">
        <v>-73.59</v>
      </c>
      <c r="AA17" s="28">
        <v>43585100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11534900</v>
      </c>
      <c r="F19" s="18">
        <f t="shared" si="3"/>
        <v>11534900</v>
      </c>
      <c r="G19" s="18">
        <f t="shared" si="3"/>
        <v>3667196</v>
      </c>
      <c r="H19" s="18">
        <f t="shared" si="3"/>
        <v>0</v>
      </c>
      <c r="I19" s="18">
        <f t="shared" si="3"/>
        <v>0</v>
      </c>
      <c r="J19" s="18">
        <f t="shared" si="3"/>
        <v>3667196</v>
      </c>
      <c r="K19" s="18">
        <f t="shared" si="3"/>
        <v>0</v>
      </c>
      <c r="L19" s="18">
        <f t="shared" si="3"/>
        <v>2552951</v>
      </c>
      <c r="M19" s="18">
        <f t="shared" si="3"/>
        <v>0</v>
      </c>
      <c r="N19" s="18">
        <f t="shared" si="3"/>
        <v>2552951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6220147</v>
      </c>
      <c r="X19" s="18">
        <f t="shared" si="3"/>
        <v>7284504</v>
      </c>
      <c r="Y19" s="18">
        <f t="shared" si="3"/>
        <v>-1064357</v>
      </c>
      <c r="Z19" s="4">
        <f>+IF(X19&lt;&gt;0,+(Y19/X19)*100,0)</f>
        <v>-14.611248754891204</v>
      </c>
      <c r="AA19" s="30">
        <f>SUM(AA20:AA23)</f>
        <v>11534900</v>
      </c>
    </row>
    <row r="20" spans="1:27" ht="12.75">
      <c r="A20" s="5" t="s">
        <v>46</v>
      </c>
      <c r="B20" s="3"/>
      <c r="C20" s="19"/>
      <c r="D20" s="19"/>
      <c r="E20" s="20">
        <v>11534900</v>
      </c>
      <c r="F20" s="21">
        <v>11534900</v>
      </c>
      <c r="G20" s="21">
        <v>3667196</v>
      </c>
      <c r="H20" s="21"/>
      <c r="I20" s="21"/>
      <c r="J20" s="21">
        <v>3667196</v>
      </c>
      <c r="K20" s="21"/>
      <c r="L20" s="21">
        <v>2552951</v>
      </c>
      <c r="M20" s="21"/>
      <c r="N20" s="21">
        <v>2552951</v>
      </c>
      <c r="O20" s="21"/>
      <c r="P20" s="21"/>
      <c r="Q20" s="21"/>
      <c r="R20" s="21"/>
      <c r="S20" s="21"/>
      <c r="T20" s="21"/>
      <c r="U20" s="21"/>
      <c r="V20" s="21"/>
      <c r="W20" s="21">
        <v>6220147</v>
      </c>
      <c r="X20" s="21">
        <v>5284500</v>
      </c>
      <c r="Y20" s="21">
        <v>935647</v>
      </c>
      <c r="Z20" s="6">
        <v>17.71</v>
      </c>
      <c r="AA20" s="28">
        <v>11534900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1000002</v>
      </c>
      <c r="Y21" s="21">
        <v>-1000002</v>
      </c>
      <c r="Z21" s="6">
        <v>-100</v>
      </c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1000002</v>
      </c>
      <c r="Y22" s="24">
        <v>-1000002</v>
      </c>
      <c r="Z22" s="7">
        <v>-100</v>
      </c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35994409</v>
      </c>
      <c r="D25" s="50">
        <f>+D5+D9+D15+D19+D24</f>
        <v>0</v>
      </c>
      <c r="E25" s="51">
        <f t="shared" si="4"/>
        <v>55120000</v>
      </c>
      <c r="F25" s="52">
        <f t="shared" si="4"/>
        <v>55120000</v>
      </c>
      <c r="G25" s="52">
        <f t="shared" si="4"/>
        <v>15509659</v>
      </c>
      <c r="H25" s="52">
        <f t="shared" si="4"/>
        <v>1410247</v>
      </c>
      <c r="I25" s="52">
        <f t="shared" si="4"/>
        <v>1292870</v>
      </c>
      <c r="J25" s="52">
        <f t="shared" si="4"/>
        <v>18212776</v>
      </c>
      <c r="K25" s="52">
        <f t="shared" si="4"/>
        <v>11612602</v>
      </c>
      <c r="L25" s="52">
        <f t="shared" si="4"/>
        <v>4622073</v>
      </c>
      <c r="M25" s="52">
        <f t="shared" si="4"/>
        <v>3686729</v>
      </c>
      <c r="N25" s="52">
        <f t="shared" si="4"/>
        <v>19921404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38134180</v>
      </c>
      <c r="X25" s="52">
        <f t="shared" si="4"/>
        <v>33938304</v>
      </c>
      <c r="Y25" s="52">
        <f t="shared" si="4"/>
        <v>4195876</v>
      </c>
      <c r="Z25" s="53">
        <f>+IF(X25&lt;&gt;0,+(Y25/X25)*100,0)</f>
        <v>12.363245965384717</v>
      </c>
      <c r="AA25" s="54">
        <f>+AA5+AA9+AA15+AA19+AA24</f>
        <v>55120000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32575021</v>
      </c>
      <c r="D28" s="19"/>
      <c r="E28" s="20">
        <v>55120000</v>
      </c>
      <c r="F28" s="21">
        <v>55120000</v>
      </c>
      <c r="G28" s="21">
        <v>15509659</v>
      </c>
      <c r="H28" s="21">
        <v>1410247</v>
      </c>
      <c r="I28" s="21">
        <v>1292870</v>
      </c>
      <c r="J28" s="21">
        <v>18212776</v>
      </c>
      <c r="K28" s="21">
        <v>11612602</v>
      </c>
      <c r="L28" s="21">
        <v>4622073</v>
      </c>
      <c r="M28" s="21">
        <v>3686729</v>
      </c>
      <c r="N28" s="21">
        <v>19921404</v>
      </c>
      <c r="O28" s="21"/>
      <c r="P28" s="21"/>
      <c r="Q28" s="21"/>
      <c r="R28" s="21"/>
      <c r="S28" s="21"/>
      <c r="T28" s="21"/>
      <c r="U28" s="21"/>
      <c r="V28" s="21"/>
      <c r="W28" s="21">
        <v>38134180</v>
      </c>
      <c r="X28" s="21">
        <v>27559998</v>
      </c>
      <c r="Y28" s="21">
        <v>10574182</v>
      </c>
      <c r="Z28" s="6">
        <v>38.37</v>
      </c>
      <c r="AA28" s="19">
        <v>55120000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32575021</v>
      </c>
      <c r="D32" s="25">
        <f>SUM(D28:D31)</f>
        <v>0</v>
      </c>
      <c r="E32" s="26">
        <f t="shared" si="5"/>
        <v>55120000</v>
      </c>
      <c r="F32" s="27">
        <f t="shared" si="5"/>
        <v>55120000</v>
      </c>
      <c r="G32" s="27">
        <f t="shared" si="5"/>
        <v>15509659</v>
      </c>
      <c r="H32" s="27">
        <f t="shared" si="5"/>
        <v>1410247</v>
      </c>
      <c r="I32" s="27">
        <f t="shared" si="5"/>
        <v>1292870</v>
      </c>
      <c r="J32" s="27">
        <f t="shared" si="5"/>
        <v>18212776</v>
      </c>
      <c r="K32" s="27">
        <f t="shared" si="5"/>
        <v>11612602</v>
      </c>
      <c r="L32" s="27">
        <f t="shared" si="5"/>
        <v>4622073</v>
      </c>
      <c r="M32" s="27">
        <f t="shared" si="5"/>
        <v>3686729</v>
      </c>
      <c r="N32" s="27">
        <f t="shared" si="5"/>
        <v>19921404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38134180</v>
      </c>
      <c r="X32" s="27">
        <f t="shared" si="5"/>
        <v>27559998</v>
      </c>
      <c r="Y32" s="27">
        <f t="shared" si="5"/>
        <v>10574182</v>
      </c>
      <c r="Z32" s="13">
        <f>+IF(X32&lt;&gt;0,+(Y32/X32)*100,0)</f>
        <v>38.36786200057053</v>
      </c>
      <c r="AA32" s="31">
        <f>SUM(AA28:AA31)</f>
        <v>55120000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3419388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6378300</v>
      </c>
      <c r="Y35" s="21">
        <v>-6378300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35994409</v>
      </c>
      <c r="D36" s="61">
        <f>SUM(D32:D35)</f>
        <v>0</v>
      </c>
      <c r="E36" s="62">
        <f t="shared" si="6"/>
        <v>55120000</v>
      </c>
      <c r="F36" s="63">
        <f t="shared" si="6"/>
        <v>55120000</v>
      </c>
      <c r="G36" s="63">
        <f t="shared" si="6"/>
        <v>15509659</v>
      </c>
      <c r="H36" s="63">
        <f t="shared" si="6"/>
        <v>1410247</v>
      </c>
      <c r="I36" s="63">
        <f t="shared" si="6"/>
        <v>1292870</v>
      </c>
      <c r="J36" s="63">
        <f t="shared" si="6"/>
        <v>18212776</v>
      </c>
      <c r="K36" s="63">
        <f t="shared" si="6"/>
        <v>11612602</v>
      </c>
      <c r="L36" s="63">
        <f t="shared" si="6"/>
        <v>4622073</v>
      </c>
      <c r="M36" s="63">
        <f t="shared" si="6"/>
        <v>3686729</v>
      </c>
      <c r="N36" s="63">
        <f t="shared" si="6"/>
        <v>19921404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38134180</v>
      </c>
      <c r="X36" s="63">
        <f t="shared" si="6"/>
        <v>33938298</v>
      </c>
      <c r="Y36" s="63">
        <f t="shared" si="6"/>
        <v>4195882</v>
      </c>
      <c r="Z36" s="64">
        <f>+IF(X36&lt;&gt;0,+(Y36/X36)*100,0)</f>
        <v>12.363265830242872</v>
      </c>
      <c r="AA36" s="65">
        <f>SUM(AA32:AA35)</f>
        <v>55120000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2583473</v>
      </c>
      <c r="D5" s="16">
        <f>SUM(D6:D8)</f>
        <v>0</v>
      </c>
      <c r="E5" s="17">
        <f t="shared" si="0"/>
        <v>12302300</v>
      </c>
      <c r="F5" s="18">
        <f t="shared" si="0"/>
        <v>12302300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257952</v>
      </c>
      <c r="M5" s="18">
        <f t="shared" si="0"/>
        <v>0</v>
      </c>
      <c r="N5" s="18">
        <f t="shared" si="0"/>
        <v>257952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257952</v>
      </c>
      <c r="X5" s="18">
        <f t="shared" si="0"/>
        <v>6302300</v>
      </c>
      <c r="Y5" s="18">
        <f t="shared" si="0"/>
        <v>-6044348</v>
      </c>
      <c r="Z5" s="4">
        <f>+IF(X5&lt;&gt;0,+(Y5/X5)*100,0)</f>
        <v>-95.90701807276709</v>
      </c>
      <c r="AA5" s="16">
        <f>SUM(AA6:AA8)</f>
        <v>12302300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12302300</v>
      </c>
      <c r="F7" s="24">
        <v>12302300</v>
      </c>
      <c r="G7" s="24"/>
      <c r="H7" s="24"/>
      <c r="I7" s="24"/>
      <c r="J7" s="24"/>
      <c r="K7" s="24"/>
      <c r="L7" s="24">
        <v>198000</v>
      </c>
      <c r="M7" s="24"/>
      <c r="N7" s="24">
        <v>198000</v>
      </c>
      <c r="O7" s="24"/>
      <c r="P7" s="24"/>
      <c r="Q7" s="24"/>
      <c r="R7" s="24"/>
      <c r="S7" s="24"/>
      <c r="T7" s="24"/>
      <c r="U7" s="24"/>
      <c r="V7" s="24"/>
      <c r="W7" s="24">
        <v>198000</v>
      </c>
      <c r="X7" s="24">
        <v>6302300</v>
      </c>
      <c r="Y7" s="24">
        <v>-6104300</v>
      </c>
      <c r="Z7" s="7">
        <v>-96.86</v>
      </c>
      <c r="AA7" s="29">
        <v>12302300</v>
      </c>
    </row>
    <row r="8" spans="1:27" ht="12.75">
      <c r="A8" s="5" t="s">
        <v>34</v>
      </c>
      <c r="B8" s="3"/>
      <c r="C8" s="19">
        <v>2583473</v>
      </c>
      <c r="D8" s="19"/>
      <c r="E8" s="20"/>
      <c r="F8" s="21"/>
      <c r="G8" s="21"/>
      <c r="H8" s="21"/>
      <c r="I8" s="21"/>
      <c r="J8" s="21"/>
      <c r="K8" s="21"/>
      <c r="L8" s="21">
        <v>59952</v>
      </c>
      <c r="M8" s="21"/>
      <c r="N8" s="21">
        <v>59952</v>
      </c>
      <c r="O8" s="21"/>
      <c r="P8" s="21"/>
      <c r="Q8" s="21"/>
      <c r="R8" s="21"/>
      <c r="S8" s="21"/>
      <c r="T8" s="21"/>
      <c r="U8" s="21"/>
      <c r="V8" s="21"/>
      <c r="W8" s="21">
        <v>59952</v>
      </c>
      <c r="X8" s="21"/>
      <c r="Y8" s="21">
        <v>59952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2660000</v>
      </c>
      <c r="F15" s="18">
        <f t="shared" si="2"/>
        <v>2660000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370910</v>
      </c>
      <c r="L15" s="18">
        <f t="shared" si="2"/>
        <v>0</v>
      </c>
      <c r="M15" s="18">
        <f t="shared" si="2"/>
        <v>267711</v>
      </c>
      <c r="N15" s="18">
        <f t="shared" si="2"/>
        <v>638621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638621</v>
      </c>
      <c r="X15" s="18">
        <f t="shared" si="2"/>
        <v>2660000</v>
      </c>
      <c r="Y15" s="18">
        <f t="shared" si="2"/>
        <v>-2021379</v>
      </c>
      <c r="Z15" s="4">
        <f>+IF(X15&lt;&gt;0,+(Y15/X15)*100,0)</f>
        <v>-75.9916917293233</v>
      </c>
      <c r="AA15" s="30">
        <f>SUM(AA16:AA18)</f>
        <v>2660000</v>
      </c>
    </row>
    <row r="16" spans="1:27" ht="12.75">
      <c r="A16" s="5" t="s">
        <v>42</v>
      </c>
      <c r="B16" s="3"/>
      <c r="C16" s="19"/>
      <c r="D16" s="19"/>
      <c r="E16" s="20">
        <v>120000</v>
      </c>
      <c r="F16" s="21">
        <v>120000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120000</v>
      </c>
      <c r="Y16" s="21">
        <v>-120000</v>
      </c>
      <c r="Z16" s="6">
        <v>-100</v>
      </c>
      <c r="AA16" s="28">
        <v>120000</v>
      </c>
    </row>
    <row r="17" spans="1:27" ht="12.75">
      <c r="A17" s="5" t="s">
        <v>43</v>
      </c>
      <c r="B17" s="3"/>
      <c r="C17" s="19"/>
      <c r="D17" s="19"/>
      <c r="E17" s="20">
        <v>2540000</v>
      </c>
      <c r="F17" s="21">
        <v>2540000</v>
      </c>
      <c r="G17" s="21"/>
      <c r="H17" s="21"/>
      <c r="I17" s="21"/>
      <c r="J17" s="21"/>
      <c r="K17" s="21">
        <v>370910</v>
      </c>
      <c r="L17" s="21"/>
      <c r="M17" s="21">
        <v>267711</v>
      </c>
      <c r="N17" s="21">
        <v>638621</v>
      </c>
      <c r="O17" s="21"/>
      <c r="P17" s="21"/>
      <c r="Q17" s="21"/>
      <c r="R17" s="21"/>
      <c r="S17" s="21"/>
      <c r="T17" s="21"/>
      <c r="U17" s="21"/>
      <c r="V17" s="21"/>
      <c r="W17" s="21">
        <v>638621</v>
      </c>
      <c r="X17" s="21">
        <v>2540000</v>
      </c>
      <c r="Y17" s="21">
        <v>-1901379</v>
      </c>
      <c r="Z17" s="6">
        <v>-74.86</v>
      </c>
      <c r="AA17" s="28">
        <v>2540000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218527831</v>
      </c>
      <c r="D19" s="16">
        <f>SUM(D20:D23)</f>
        <v>0</v>
      </c>
      <c r="E19" s="17">
        <f t="shared" si="3"/>
        <v>291248000</v>
      </c>
      <c r="F19" s="18">
        <f t="shared" si="3"/>
        <v>291248000</v>
      </c>
      <c r="G19" s="18">
        <f t="shared" si="3"/>
        <v>0</v>
      </c>
      <c r="H19" s="18">
        <f t="shared" si="3"/>
        <v>0</v>
      </c>
      <c r="I19" s="18">
        <f t="shared" si="3"/>
        <v>24345824</v>
      </c>
      <c r="J19" s="18">
        <f t="shared" si="3"/>
        <v>24345824</v>
      </c>
      <c r="K19" s="18">
        <f t="shared" si="3"/>
        <v>23728290</v>
      </c>
      <c r="L19" s="18">
        <f t="shared" si="3"/>
        <v>0</v>
      </c>
      <c r="M19" s="18">
        <f t="shared" si="3"/>
        <v>78814054</v>
      </c>
      <c r="N19" s="18">
        <f t="shared" si="3"/>
        <v>102542344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126888168</v>
      </c>
      <c r="X19" s="18">
        <f t="shared" si="3"/>
        <v>229700456</v>
      </c>
      <c r="Y19" s="18">
        <f t="shared" si="3"/>
        <v>-102812288</v>
      </c>
      <c r="Z19" s="4">
        <f>+IF(X19&lt;&gt;0,+(Y19/X19)*100,0)</f>
        <v>-44.75928772209316</v>
      </c>
      <c r="AA19" s="30">
        <f>SUM(AA20:AA23)</f>
        <v>291248000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218527831</v>
      </c>
      <c r="D21" s="19"/>
      <c r="E21" s="20">
        <v>156711000</v>
      </c>
      <c r="F21" s="21">
        <v>156711000</v>
      </c>
      <c r="G21" s="21"/>
      <c r="H21" s="21"/>
      <c r="I21" s="21">
        <v>17209845</v>
      </c>
      <c r="J21" s="21">
        <v>17209845</v>
      </c>
      <c r="K21" s="21">
        <v>15560919</v>
      </c>
      <c r="L21" s="21"/>
      <c r="M21" s="21">
        <v>26870698</v>
      </c>
      <c r="N21" s="21">
        <v>42431617</v>
      </c>
      <c r="O21" s="21"/>
      <c r="P21" s="21"/>
      <c r="Q21" s="21"/>
      <c r="R21" s="21"/>
      <c r="S21" s="21"/>
      <c r="T21" s="21"/>
      <c r="U21" s="21"/>
      <c r="V21" s="21"/>
      <c r="W21" s="21">
        <v>59641462</v>
      </c>
      <c r="X21" s="21">
        <v>114007260</v>
      </c>
      <c r="Y21" s="21">
        <v>-54365798</v>
      </c>
      <c r="Z21" s="6">
        <v>-47.69</v>
      </c>
      <c r="AA21" s="28">
        <v>156711000</v>
      </c>
    </row>
    <row r="22" spans="1:27" ht="12.75">
      <c r="A22" s="5" t="s">
        <v>48</v>
      </c>
      <c r="B22" s="3"/>
      <c r="C22" s="22"/>
      <c r="D22" s="22"/>
      <c r="E22" s="23">
        <v>134537000</v>
      </c>
      <c r="F22" s="24">
        <v>134537000</v>
      </c>
      <c r="G22" s="24"/>
      <c r="H22" s="24"/>
      <c r="I22" s="24">
        <v>7135979</v>
      </c>
      <c r="J22" s="24">
        <v>7135979</v>
      </c>
      <c r="K22" s="24">
        <v>8167371</v>
      </c>
      <c r="L22" s="24"/>
      <c r="M22" s="24">
        <v>51943356</v>
      </c>
      <c r="N22" s="24">
        <v>60110727</v>
      </c>
      <c r="O22" s="24"/>
      <c r="P22" s="24"/>
      <c r="Q22" s="24"/>
      <c r="R22" s="24"/>
      <c r="S22" s="24"/>
      <c r="T22" s="24"/>
      <c r="U22" s="24"/>
      <c r="V22" s="24"/>
      <c r="W22" s="24">
        <v>67246706</v>
      </c>
      <c r="X22" s="24">
        <v>115693196</v>
      </c>
      <c r="Y22" s="24">
        <v>-48446490</v>
      </c>
      <c r="Z22" s="7">
        <v>-41.87</v>
      </c>
      <c r="AA22" s="29">
        <v>134537000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221111304</v>
      </c>
      <c r="D25" s="50">
        <f>+D5+D9+D15+D19+D24</f>
        <v>0</v>
      </c>
      <c r="E25" s="51">
        <f t="shared" si="4"/>
        <v>306210300</v>
      </c>
      <c r="F25" s="52">
        <f t="shared" si="4"/>
        <v>306210300</v>
      </c>
      <c r="G25" s="52">
        <f t="shared" si="4"/>
        <v>0</v>
      </c>
      <c r="H25" s="52">
        <f t="shared" si="4"/>
        <v>0</v>
      </c>
      <c r="I25" s="52">
        <f t="shared" si="4"/>
        <v>24345824</v>
      </c>
      <c r="J25" s="52">
        <f t="shared" si="4"/>
        <v>24345824</v>
      </c>
      <c r="K25" s="52">
        <f t="shared" si="4"/>
        <v>24099200</v>
      </c>
      <c r="L25" s="52">
        <f t="shared" si="4"/>
        <v>257952</v>
      </c>
      <c r="M25" s="52">
        <f t="shared" si="4"/>
        <v>79081765</v>
      </c>
      <c r="N25" s="52">
        <f t="shared" si="4"/>
        <v>103438917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127784741</v>
      </c>
      <c r="X25" s="52">
        <f t="shared" si="4"/>
        <v>238662756</v>
      </c>
      <c r="Y25" s="52">
        <f t="shared" si="4"/>
        <v>-110878015</v>
      </c>
      <c r="Z25" s="53">
        <f>+IF(X25&lt;&gt;0,+(Y25/X25)*100,0)</f>
        <v>-46.45803009163273</v>
      </c>
      <c r="AA25" s="54">
        <f>+AA5+AA9+AA15+AA19+AA24</f>
        <v>306210300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218527831</v>
      </c>
      <c r="D28" s="19"/>
      <c r="E28" s="20">
        <v>289788000</v>
      </c>
      <c r="F28" s="21">
        <v>289788000</v>
      </c>
      <c r="G28" s="21"/>
      <c r="H28" s="21"/>
      <c r="I28" s="21">
        <v>24345824</v>
      </c>
      <c r="J28" s="21">
        <v>24345824</v>
      </c>
      <c r="K28" s="21">
        <v>24099200</v>
      </c>
      <c r="L28" s="21"/>
      <c r="M28" s="21">
        <v>79081765</v>
      </c>
      <c r="N28" s="21">
        <v>103180965</v>
      </c>
      <c r="O28" s="21"/>
      <c r="P28" s="21"/>
      <c r="Q28" s="21"/>
      <c r="R28" s="21"/>
      <c r="S28" s="21"/>
      <c r="T28" s="21"/>
      <c r="U28" s="21"/>
      <c r="V28" s="21"/>
      <c r="W28" s="21">
        <v>127526789</v>
      </c>
      <c r="X28" s="21">
        <v>230162670</v>
      </c>
      <c r="Y28" s="21">
        <v>-102635881</v>
      </c>
      <c r="Z28" s="6">
        <v>-44.59</v>
      </c>
      <c r="AA28" s="19">
        <v>289788000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218527831</v>
      </c>
      <c r="D32" s="25">
        <f>SUM(D28:D31)</f>
        <v>0</v>
      </c>
      <c r="E32" s="26">
        <f t="shared" si="5"/>
        <v>289788000</v>
      </c>
      <c r="F32" s="27">
        <f t="shared" si="5"/>
        <v>289788000</v>
      </c>
      <c r="G32" s="27">
        <f t="shared" si="5"/>
        <v>0</v>
      </c>
      <c r="H32" s="27">
        <f t="shared" si="5"/>
        <v>0</v>
      </c>
      <c r="I32" s="27">
        <f t="shared" si="5"/>
        <v>24345824</v>
      </c>
      <c r="J32" s="27">
        <f t="shared" si="5"/>
        <v>24345824</v>
      </c>
      <c r="K32" s="27">
        <f t="shared" si="5"/>
        <v>24099200</v>
      </c>
      <c r="L32" s="27">
        <f t="shared" si="5"/>
        <v>0</v>
      </c>
      <c r="M32" s="27">
        <f t="shared" si="5"/>
        <v>79081765</v>
      </c>
      <c r="N32" s="27">
        <f t="shared" si="5"/>
        <v>103180965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127526789</v>
      </c>
      <c r="X32" s="27">
        <f t="shared" si="5"/>
        <v>230162670</v>
      </c>
      <c r="Y32" s="27">
        <f t="shared" si="5"/>
        <v>-102635881</v>
      </c>
      <c r="Z32" s="13">
        <f>+IF(X32&lt;&gt;0,+(Y32/X32)*100,0)</f>
        <v>-44.59275737459945</v>
      </c>
      <c r="AA32" s="31">
        <f>SUM(AA28:AA31)</f>
        <v>289788000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2583473</v>
      </c>
      <c r="D35" s="19"/>
      <c r="E35" s="20">
        <v>16422300</v>
      </c>
      <c r="F35" s="21">
        <v>16422300</v>
      </c>
      <c r="G35" s="21"/>
      <c r="H35" s="21"/>
      <c r="I35" s="21"/>
      <c r="J35" s="21"/>
      <c r="K35" s="21"/>
      <c r="L35" s="21">
        <v>257952</v>
      </c>
      <c r="M35" s="21"/>
      <c r="N35" s="21">
        <v>257952</v>
      </c>
      <c r="O35" s="21"/>
      <c r="P35" s="21"/>
      <c r="Q35" s="21"/>
      <c r="R35" s="21"/>
      <c r="S35" s="21"/>
      <c r="T35" s="21"/>
      <c r="U35" s="21"/>
      <c r="V35" s="21"/>
      <c r="W35" s="21">
        <v>257952</v>
      </c>
      <c r="X35" s="21">
        <v>422300</v>
      </c>
      <c r="Y35" s="21">
        <v>-164348</v>
      </c>
      <c r="Z35" s="6">
        <v>-38.92</v>
      </c>
      <c r="AA35" s="28">
        <v>16422300</v>
      </c>
    </row>
    <row r="36" spans="1:27" ht="12.75">
      <c r="A36" s="60" t="s">
        <v>64</v>
      </c>
      <c r="B36" s="10"/>
      <c r="C36" s="61">
        <f aca="true" t="shared" si="6" ref="C36:Y36">SUM(C32:C35)</f>
        <v>221111304</v>
      </c>
      <c r="D36" s="61">
        <f>SUM(D32:D35)</f>
        <v>0</v>
      </c>
      <c r="E36" s="62">
        <f t="shared" si="6"/>
        <v>306210300</v>
      </c>
      <c r="F36" s="63">
        <f t="shared" si="6"/>
        <v>306210300</v>
      </c>
      <c r="G36" s="63">
        <f t="shared" si="6"/>
        <v>0</v>
      </c>
      <c r="H36" s="63">
        <f t="shared" si="6"/>
        <v>0</v>
      </c>
      <c r="I36" s="63">
        <f t="shared" si="6"/>
        <v>24345824</v>
      </c>
      <c r="J36" s="63">
        <f t="shared" si="6"/>
        <v>24345824</v>
      </c>
      <c r="K36" s="63">
        <f t="shared" si="6"/>
        <v>24099200</v>
      </c>
      <c r="L36" s="63">
        <f t="shared" si="6"/>
        <v>257952</v>
      </c>
      <c r="M36" s="63">
        <f t="shared" si="6"/>
        <v>79081765</v>
      </c>
      <c r="N36" s="63">
        <f t="shared" si="6"/>
        <v>103438917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127784741</v>
      </c>
      <c r="X36" s="63">
        <f t="shared" si="6"/>
        <v>230584970</v>
      </c>
      <c r="Y36" s="63">
        <f t="shared" si="6"/>
        <v>-102800229</v>
      </c>
      <c r="Z36" s="64">
        <f>+IF(X36&lt;&gt;0,+(Y36/X36)*100,0)</f>
        <v>-44.58236328239434</v>
      </c>
      <c r="AA36" s="65">
        <f>SUM(AA32:AA35)</f>
        <v>306210300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1920000</v>
      </c>
      <c r="F5" s="18">
        <f t="shared" si="0"/>
        <v>1920000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11626</v>
      </c>
      <c r="M5" s="18">
        <f t="shared" si="0"/>
        <v>0</v>
      </c>
      <c r="N5" s="18">
        <f t="shared" si="0"/>
        <v>11626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11626</v>
      </c>
      <c r="X5" s="18">
        <f t="shared" si="0"/>
        <v>1570000</v>
      </c>
      <c r="Y5" s="18">
        <f t="shared" si="0"/>
        <v>-1558374</v>
      </c>
      <c r="Z5" s="4">
        <f>+IF(X5&lt;&gt;0,+(Y5/X5)*100,0)</f>
        <v>-99.25949044585988</v>
      </c>
      <c r="AA5" s="16">
        <f>SUM(AA6:AA8)</f>
        <v>1920000</v>
      </c>
    </row>
    <row r="6" spans="1:27" ht="12.75">
      <c r="A6" s="5" t="s">
        <v>32</v>
      </c>
      <c r="B6" s="3"/>
      <c r="C6" s="19"/>
      <c r="D6" s="19"/>
      <c r="E6" s="20">
        <v>1050000</v>
      </c>
      <c r="F6" s="21">
        <v>1050000</v>
      </c>
      <c r="G6" s="21"/>
      <c r="H6" s="21"/>
      <c r="I6" s="21"/>
      <c r="J6" s="21"/>
      <c r="K6" s="21"/>
      <c r="L6" s="21">
        <v>11626</v>
      </c>
      <c r="M6" s="21"/>
      <c r="N6" s="21">
        <v>11626</v>
      </c>
      <c r="O6" s="21"/>
      <c r="P6" s="21"/>
      <c r="Q6" s="21"/>
      <c r="R6" s="21"/>
      <c r="S6" s="21"/>
      <c r="T6" s="21"/>
      <c r="U6" s="21"/>
      <c r="V6" s="21"/>
      <c r="W6" s="21">
        <v>11626</v>
      </c>
      <c r="X6" s="21">
        <v>700000</v>
      </c>
      <c r="Y6" s="21">
        <v>-688374</v>
      </c>
      <c r="Z6" s="6">
        <v>-98.34</v>
      </c>
      <c r="AA6" s="28">
        <v>1050000</v>
      </c>
    </row>
    <row r="7" spans="1:27" ht="12.75">
      <c r="A7" s="5" t="s">
        <v>33</v>
      </c>
      <c r="B7" s="3"/>
      <c r="C7" s="22"/>
      <c r="D7" s="22"/>
      <c r="E7" s="23">
        <v>870000</v>
      </c>
      <c r="F7" s="24">
        <v>870000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870000</v>
      </c>
      <c r="Y7" s="24">
        <v>-870000</v>
      </c>
      <c r="Z7" s="7">
        <v>-100</v>
      </c>
      <c r="AA7" s="29">
        <v>870000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23882100</v>
      </c>
      <c r="F9" s="18">
        <f t="shared" si="1"/>
        <v>23882100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15500000</v>
      </c>
      <c r="Y9" s="18">
        <f t="shared" si="1"/>
        <v>-15500000</v>
      </c>
      <c r="Z9" s="4">
        <f>+IF(X9&lt;&gt;0,+(Y9/X9)*100,0)</f>
        <v>-100</v>
      </c>
      <c r="AA9" s="30">
        <f>SUM(AA10:AA14)</f>
        <v>23882100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23882100</v>
      </c>
      <c r="F11" s="21">
        <v>23882100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15500000</v>
      </c>
      <c r="Y11" s="21">
        <v>-15500000</v>
      </c>
      <c r="Z11" s="6">
        <v>-100</v>
      </c>
      <c r="AA11" s="28">
        <v>23882100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4500000</v>
      </c>
      <c r="F15" s="18">
        <f t="shared" si="2"/>
        <v>4500000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2025347</v>
      </c>
      <c r="N15" s="18">
        <f t="shared" si="2"/>
        <v>2025347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2025347</v>
      </c>
      <c r="X15" s="18">
        <f t="shared" si="2"/>
        <v>4500000</v>
      </c>
      <c r="Y15" s="18">
        <f t="shared" si="2"/>
        <v>-2474653</v>
      </c>
      <c r="Z15" s="4">
        <f>+IF(X15&lt;&gt;0,+(Y15/X15)*100,0)</f>
        <v>-54.992288888888886</v>
      </c>
      <c r="AA15" s="30">
        <f>SUM(AA16:AA18)</f>
        <v>4500000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4500000</v>
      </c>
      <c r="F17" s="21">
        <v>4500000</v>
      </c>
      <c r="G17" s="21"/>
      <c r="H17" s="21"/>
      <c r="I17" s="21"/>
      <c r="J17" s="21"/>
      <c r="K17" s="21"/>
      <c r="L17" s="21"/>
      <c r="M17" s="21">
        <v>2025347</v>
      </c>
      <c r="N17" s="21">
        <v>2025347</v>
      </c>
      <c r="O17" s="21"/>
      <c r="P17" s="21"/>
      <c r="Q17" s="21"/>
      <c r="R17" s="21"/>
      <c r="S17" s="21"/>
      <c r="T17" s="21"/>
      <c r="U17" s="21"/>
      <c r="V17" s="21"/>
      <c r="W17" s="21">
        <v>2025347</v>
      </c>
      <c r="X17" s="21">
        <v>4500000</v>
      </c>
      <c r="Y17" s="21">
        <v>-2474653</v>
      </c>
      <c r="Z17" s="6">
        <v>-54.99</v>
      </c>
      <c r="AA17" s="28">
        <v>4500000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5825000</v>
      </c>
      <c r="F19" s="18">
        <f t="shared" si="3"/>
        <v>5825000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289393</v>
      </c>
      <c r="L19" s="18">
        <f t="shared" si="3"/>
        <v>0</v>
      </c>
      <c r="M19" s="18">
        <f t="shared" si="3"/>
        <v>949092</v>
      </c>
      <c r="N19" s="18">
        <f t="shared" si="3"/>
        <v>1238485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1238485</v>
      </c>
      <c r="X19" s="18">
        <f t="shared" si="3"/>
        <v>5825000</v>
      </c>
      <c r="Y19" s="18">
        <f t="shared" si="3"/>
        <v>-4586515</v>
      </c>
      <c r="Z19" s="4">
        <f>+IF(X19&lt;&gt;0,+(Y19/X19)*100,0)</f>
        <v>-78.73845493562231</v>
      </c>
      <c r="AA19" s="30">
        <f>SUM(AA20:AA23)</f>
        <v>5825000</v>
      </c>
    </row>
    <row r="20" spans="1:27" ht="12.75">
      <c r="A20" s="5" t="s">
        <v>46</v>
      </c>
      <c r="B20" s="3"/>
      <c r="C20" s="19"/>
      <c r="D20" s="19"/>
      <c r="E20" s="20">
        <v>5825000</v>
      </c>
      <c r="F20" s="21">
        <v>5825000</v>
      </c>
      <c r="G20" s="21"/>
      <c r="H20" s="21"/>
      <c r="I20" s="21"/>
      <c r="J20" s="21"/>
      <c r="K20" s="21">
        <v>289393</v>
      </c>
      <c r="L20" s="21"/>
      <c r="M20" s="21">
        <v>949092</v>
      </c>
      <c r="N20" s="21">
        <v>1238485</v>
      </c>
      <c r="O20" s="21"/>
      <c r="P20" s="21"/>
      <c r="Q20" s="21"/>
      <c r="R20" s="21"/>
      <c r="S20" s="21"/>
      <c r="T20" s="21"/>
      <c r="U20" s="21"/>
      <c r="V20" s="21"/>
      <c r="W20" s="21">
        <v>1238485</v>
      </c>
      <c r="X20" s="21">
        <v>5825000</v>
      </c>
      <c r="Y20" s="21">
        <v>-4586515</v>
      </c>
      <c r="Z20" s="6">
        <v>-78.74</v>
      </c>
      <c r="AA20" s="28">
        <v>5825000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36127100</v>
      </c>
      <c r="F25" s="52">
        <f t="shared" si="4"/>
        <v>36127100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289393</v>
      </c>
      <c r="L25" s="52">
        <f t="shared" si="4"/>
        <v>11626</v>
      </c>
      <c r="M25" s="52">
        <f t="shared" si="4"/>
        <v>2974439</v>
      </c>
      <c r="N25" s="52">
        <f t="shared" si="4"/>
        <v>3275458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3275458</v>
      </c>
      <c r="X25" s="52">
        <f t="shared" si="4"/>
        <v>27395000</v>
      </c>
      <c r="Y25" s="52">
        <f t="shared" si="4"/>
        <v>-24119542</v>
      </c>
      <c r="Z25" s="53">
        <f>+IF(X25&lt;&gt;0,+(Y25/X25)*100,0)</f>
        <v>-88.04359189633145</v>
      </c>
      <c r="AA25" s="54">
        <f>+AA5+AA9+AA15+AA19+AA24</f>
        <v>36127100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35077100</v>
      </c>
      <c r="F28" s="21">
        <v>35077100</v>
      </c>
      <c r="G28" s="21"/>
      <c r="H28" s="21"/>
      <c r="I28" s="21"/>
      <c r="J28" s="21"/>
      <c r="K28" s="21">
        <v>289393</v>
      </c>
      <c r="L28" s="21"/>
      <c r="M28" s="21">
        <v>2974439</v>
      </c>
      <c r="N28" s="21">
        <v>3263832</v>
      </c>
      <c r="O28" s="21"/>
      <c r="P28" s="21"/>
      <c r="Q28" s="21"/>
      <c r="R28" s="21"/>
      <c r="S28" s="21"/>
      <c r="T28" s="21"/>
      <c r="U28" s="21"/>
      <c r="V28" s="21"/>
      <c r="W28" s="21">
        <v>3263832</v>
      </c>
      <c r="X28" s="21">
        <v>25825000</v>
      </c>
      <c r="Y28" s="21">
        <v>-22561168</v>
      </c>
      <c r="Z28" s="6">
        <v>-87.36</v>
      </c>
      <c r="AA28" s="19">
        <v>35077100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35077100</v>
      </c>
      <c r="F32" s="27">
        <f t="shared" si="5"/>
        <v>35077100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289393</v>
      </c>
      <c r="L32" s="27">
        <f t="shared" si="5"/>
        <v>0</v>
      </c>
      <c r="M32" s="27">
        <f t="shared" si="5"/>
        <v>2974439</v>
      </c>
      <c r="N32" s="27">
        <f t="shared" si="5"/>
        <v>3263832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3263832</v>
      </c>
      <c r="X32" s="27">
        <f t="shared" si="5"/>
        <v>25825000</v>
      </c>
      <c r="Y32" s="27">
        <f t="shared" si="5"/>
        <v>-22561168</v>
      </c>
      <c r="Z32" s="13">
        <f>+IF(X32&lt;&gt;0,+(Y32/X32)*100,0)</f>
        <v>-87.36173475314618</v>
      </c>
      <c r="AA32" s="31">
        <f>SUM(AA28:AA31)</f>
        <v>35077100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1050000</v>
      </c>
      <c r="F35" s="21">
        <v>1050000</v>
      </c>
      <c r="G35" s="21"/>
      <c r="H35" s="21"/>
      <c r="I35" s="21"/>
      <c r="J35" s="21"/>
      <c r="K35" s="21"/>
      <c r="L35" s="21">
        <v>11626</v>
      </c>
      <c r="M35" s="21"/>
      <c r="N35" s="21">
        <v>11626</v>
      </c>
      <c r="O35" s="21"/>
      <c r="P35" s="21"/>
      <c r="Q35" s="21"/>
      <c r="R35" s="21"/>
      <c r="S35" s="21"/>
      <c r="T35" s="21"/>
      <c r="U35" s="21"/>
      <c r="V35" s="21"/>
      <c r="W35" s="21">
        <v>11626</v>
      </c>
      <c r="X35" s="21">
        <v>1050000</v>
      </c>
      <c r="Y35" s="21">
        <v>-1038374</v>
      </c>
      <c r="Z35" s="6">
        <v>-98.89</v>
      </c>
      <c r="AA35" s="28">
        <v>1050000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36127100</v>
      </c>
      <c r="F36" s="63">
        <f t="shared" si="6"/>
        <v>36127100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289393</v>
      </c>
      <c r="L36" s="63">
        <f t="shared" si="6"/>
        <v>11626</v>
      </c>
      <c r="M36" s="63">
        <f t="shared" si="6"/>
        <v>2974439</v>
      </c>
      <c r="N36" s="63">
        <f t="shared" si="6"/>
        <v>3275458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3275458</v>
      </c>
      <c r="X36" s="63">
        <f t="shared" si="6"/>
        <v>26875000</v>
      </c>
      <c r="Y36" s="63">
        <f t="shared" si="6"/>
        <v>-23599542</v>
      </c>
      <c r="Z36" s="64">
        <f>+IF(X36&lt;&gt;0,+(Y36/X36)*100,0)</f>
        <v>-87.81224930232558</v>
      </c>
      <c r="AA36" s="65">
        <f>SUM(AA32:AA35)</f>
        <v>36127100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902327</v>
      </c>
      <c r="D5" s="16">
        <f>SUM(D6:D8)</f>
        <v>0</v>
      </c>
      <c r="E5" s="17">
        <f t="shared" si="0"/>
        <v>9022000</v>
      </c>
      <c r="F5" s="18">
        <f t="shared" si="0"/>
        <v>9022000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9022000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9022000</v>
      </c>
      <c r="F7" s="24">
        <v>9022000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9022000</v>
      </c>
    </row>
    <row r="8" spans="1:27" ht="12.75">
      <c r="A8" s="5" t="s">
        <v>34</v>
      </c>
      <c r="B8" s="3"/>
      <c r="C8" s="19">
        <v>902327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83798</v>
      </c>
      <c r="D9" s="16">
        <f>SUM(D10:D14)</f>
        <v>0</v>
      </c>
      <c r="E9" s="17">
        <f t="shared" si="1"/>
        <v>2600000</v>
      </c>
      <c r="F9" s="18">
        <f t="shared" si="1"/>
        <v>2600000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2600000</v>
      </c>
    </row>
    <row r="10" spans="1:27" ht="12.75">
      <c r="A10" s="5" t="s">
        <v>36</v>
      </c>
      <c r="B10" s="3"/>
      <c r="C10" s="19">
        <v>83798</v>
      </c>
      <c r="D10" s="19"/>
      <c r="E10" s="20">
        <v>2600000</v>
      </c>
      <c r="F10" s="21">
        <v>2600000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2600000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10813579</v>
      </c>
      <c r="D15" s="16">
        <f>SUM(D16:D18)</f>
        <v>0</v>
      </c>
      <c r="E15" s="17">
        <f t="shared" si="2"/>
        <v>12088900</v>
      </c>
      <c r="F15" s="18">
        <f t="shared" si="2"/>
        <v>12088900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12088900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10813579</v>
      </c>
      <c r="D17" s="19"/>
      <c r="E17" s="20">
        <v>12088900</v>
      </c>
      <c r="F17" s="21">
        <v>12088900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12088900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4000000</v>
      </c>
      <c r="F19" s="18">
        <f t="shared" si="3"/>
        <v>4000000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4000000</v>
      </c>
    </row>
    <row r="20" spans="1:27" ht="12.75">
      <c r="A20" s="5" t="s">
        <v>46</v>
      </c>
      <c r="B20" s="3"/>
      <c r="C20" s="19"/>
      <c r="D20" s="19"/>
      <c r="E20" s="20">
        <v>4000000</v>
      </c>
      <c r="F20" s="21">
        <v>4000000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4000000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11799704</v>
      </c>
      <c r="D25" s="50">
        <f>+D5+D9+D15+D19+D24</f>
        <v>0</v>
      </c>
      <c r="E25" s="51">
        <f t="shared" si="4"/>
        <v>27710900</v>
      </c>
      <c r="F25" s="52">
        <f t="shared" si="4"/>
        <v>27710900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27710900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10897377</v>
      </c>
      <c r="D28" s="19"/>
      <c r="E28" s="20">
        <v>27710900</v>
      </c>
      <c r="F28" s="21">
        <v>27710900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27710900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10897377</v>
      </c>
      <c r="D32" s="25">
        <f>SUM(D28:D31)</f>
        <v>0</v>
      </c>
      <c r="E32" s="26">
        <f t="shared" si="5"/>
        <v>27710900</v>
      </c>
      <c r="F32" s="27">
        <f t="shared" si="5"/>
        <v>27710900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27710900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902327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11799704</v>
      </c>
      <c r="D36" s="61">
        <f>SUM(D32:D35)</f>
        <v>0</v>
      </c>
      <c r="E36" s="62">
        <f t="shared" si="6"/>
        <v>27710900</v>
      </c>
      <c r="F36" s="63">
        <f t="shared" si="6"/>
        <v>27710900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27710900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1501187</v>
      </c>
      <c r="D5" s="16">
        <f>SUM(D6:D8)</f>
        <v>0</v>
      </c>
      <c r="E5" s="17">
        <f t="shared" si="0"/>
        <v>3638750</v>
      </c>
      <c r="F5" s="18">
        <f t="shared" si="0"/>
        <v>3638750</v>
      </c>
      <c r="G5" s="18">
        <f t="shared" si="0"/>
        <v>763192</v>
      </c>
      <c r="H5" s="18">
        <f t="shared" si="0"/>
        <v>164878</v>
      </c>
      <c r="I5" s="18">
        <f t="shared" si="0"/>
        <v>31012</v>
      </c>
      <c r="J5" s="18">
        <f t="shared" si="0"/>
        <v>959082</v>
      </c>
      <c r="K5" s="18">
        <f t="shared" si="0"/>
        <v>0</v>
      </c>
      <c r="L5" s="18">
        <f t="shared" si="0"/>
        <v>-336737</v>
      </c>
      <c r="M5" s="18">
        <f t="shared" si="0"/>
        <v>101137</v>
      </c>
      <c r="N5" s="18">
        <f t="shared" si="0"/>
        <v>-235600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723482</v>
      </c>
      <c r="X5" s="18">
        <f t="shared" si="0"/>
        <v>1819494</v>
      </c>
      <c r="Y5" s="18">
        <f t="shared" si="0"/>
        <v>-1096012</v>
      </c>
      <c r="Z5" s="4">
        <f>+IF(X5&lt;&gt;0,+(Y5/X5)*100,0)</f>
        <v>-60.237186822270374</v>
      </c>
      <c r="AA5" s="16">
        <f>SUM(AA6:AA8)</f>
        <v>3638750</v>
      </c>
    </row>
    <row r="6" spans="1:27" ht="12.75">
      <c r="A6" s="5" t="s">
        <v>32</v>
      </c>
      <c r="B6" s="3"/>
      <c r="C6" s="19">
        <v>89153</v>
      </c>
      <c r="D6" s="19"/>
      <c r="E6" s="20">
        <v>3028750</v>
      </c>
      <c r="F6" s="21">
        <v>3028750</v>
      </c>
      <c r="G6" s="21">
        <v>763192</v>
      </c>
      <c r="H6" s="21">
        <v>164878</v>
      </c>
      <c r="I6" s="21"/>
      <c r="J6" s="21">
        <v>928070</v>
      </c>
      <c r="K6" s="21"/>
      <c r="L6" s="21">
        <v>-429724</v>
      </c>
      <c r="M6" s="21">
        <v>75450</v>
      </c>
      <c r="N6" s="21">
        <v>-354274</v>
      </c>
      <c r="O6" s="21"/>
      <c r="P6" s="21"/>
      <c r="Q6" s="21"/>
      <c r="R6" s="21"/>
      <c r="S6" s="21"/>
      <c r="T6" s="21"/>
      <c r="U6" s="21"/>
      <c r="V6" s="21"/>
      <c r="W6" s="21">
        <v>573796</v>
      </c>
      <c r="X6" s="21">
        <v>1514496</v>
      </c>
      <c r="Y6" s="21">
        <v>-940700</v>
      </c>
      <c r="Z6" s="6">
        <v>-62.11</v>
      </c>
      <c r="AA6" s="28">
        <v>3028750</v>
      </c>
    </row>
    <row r="7" spans="1:27" ht="12.75">
      <c r="A7" s="5" t="s">
        <v>33</v>
      </c>
      <c r="B7" s="3"/>
      <c r="C7" s="22">
        <v>36894</v>
      </c>
      <c r="D7" s="22"/>
      <c r="E7" s="23">
        <v>610000</v>
      </c>
      <c r="F7" s="24">
        <v>610000</v>
      </c>
      <c r="G7" s="24"/>
      <c r="H7" s="24"/>
      <c r="I7" s="24">
        <v>9957</v>
      </c>
      <c r="J7" s="24">
        <v>9957</v>
      </c>
      <c r="K7" s="24"/>
      <c r="L7" s="24">
        <v>9687</v>
      </c>
      <c r="M7" s="24"/>
      <c r="N7" s="24">
        <v>9687</v>
      </c>
      <c r="O7" s="24"/>
      <c r="P7" s="24"/>
      <c r="Q7" s="24"/>
      <c r="R7" s="24"/>
      <c r="S7" s="24"/>
      <c r="T7" s="24"/>
      <c r="U7" s="24"/>
      <c r="V7" s="24"/>
      <c r="W7" s="24">
        <v>19644</v>
      </c>
      <c r="X7" s="24">
        <v>304998</v>
      </c>
      <c r="Y7" s="24">
        <v>-285354</v>
      </c>
      <c r="Z7" s="7">
        <v>-93.56</v>
      </c>
      <c r="AA7" s="29">
        <v>610000</v>
      </c>
    </row>
    <row r="8" spans="1:27" ht="12.75">
      <c r="A8" s="5" t="s">
        <v>34</v>
      </c>
      <c r="B8" s="3"/>
      <c r="C8" s="19">
        <v>1375140</v>
      </c>
      <c r="D8" s="19"/>
      <c r="E8" s="20"/>
      <c r="F8" s="21"/>
      <c r="G8" s="21"/>
      <c r="H8" s="21"/>
      <c r="I8" s="21">
        <v>21055</v>
      </c>
      <c r="J8" s="21">
        <v>21055</v>
      </c>
      <c r="K8" s="21"/>
      <c r="L8" s="21">
        <v>83300</v>
      </c>
      <c r="M8" s="21">
        <v>25687</v>
      </c>
      <c r="N8" s="21">
        <v>108987</v>
      </c>
      <c r="O8" s="21"/>
      <c r="P8" s="21"/>
      <c r="Q8" s="21"/>
      <c r="R8" s="21"/>
      <c r="S8" s="21"/>
      <c r="T8" s="21"/>
      <c r="U8" s="21"/>
      <c r="V8" s="21"/>
      <c r="W8" s="21">
        <v>130042</v>
      </c>
      <c r="X8" s="21"/>
      <c r="Y8" s="21">
        <v>130042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723502</v>
      </c>
      <c r="D9" s="16">
        <f>SUM(D10:D14)</f>
        <v>0</v>
      </c>
      <c r="E9" s="17">
        <f t="shared" si="1"/>
        <v>24029001</v>
      </c>
      <c r="F9" s="18">
        <f t="shared" si="1"/>
        <v>24029001</v>
      </c>
      <c r="G9" s="18">
        <f t="shared" si="1"/>
        <v>132331</v>
      </c>
      <c r="H9" s="18">
        <f t="shared" si="1"/>
        <v>213215</v>
      </c>
      <c r="I9" s="18">
        <f t="shared" si="1"/>
        <v>26950</v>
      </c>
      <c r="J9" s="18">
        <f t="shared" si="1"/>
        <v>372496</v>
      </c>
      <c r="K9" s="18">
        <f t="shared" si="1"/>
        <v>48000</v>
      </c>
      <c r="L9" s="18">
        <f t="shared" si="1"/>
        <v>-60831</v>
      </c>
      <c r="M9" s="18">
        <f t="shared" si="1"/>
        <v>120011</v>
      </c>
      <c r="N9" s="18">
        <f t="shared" si="1"/>
        <v>107180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479676</v>
      </c>
      <c r="X9" s="18">
        <f t="shared" si="1"/>
        <v>12014496</v>
      </c>
      <c r="Y9" s="18">
        <f t="shared" si="1"/>
        <v>-11534820</v>
      </c>
      <c r="Z9" s="4">
        <f>+IF(X9&lt;&gt;0,+(Y9/X9)*100,0)</f>
        <v>-96.00752291232192</v>
      </c>
      <c r="AA9" s="30">
        <f>SUM(AA10:AA14)</f>
        <v>24029001</v>
      </c>
    </row>
    <row r="10" spans="1:27" ht="12.75">
      <c r="A10" s="5" t="s">
        <v>36</v>
      </c>
      <c r="B10" s="3"/>
      <c r="C10" s="19">
        <v>270416</v>
      </c>
      <c r="D10" s="19"/>
      <c r="E10" s="20">
        <v>22929001</v>
      </c>
      <c r="F10" s="21">
        <v>22929001</v>
      </c>
      <c r="G10" s="21">
        <v>132331</v>
      </c>
      <c r="H10" s="21">
        <v>213215</v>
      </c>
      <c r="I10" s="21">
        <v>26950</v>
      </c>
      <c r="J10" s="21">
        <v>372496</v>
      </c>
      <c r="K10" s="21"/>
      <c r="L10" s="21">
        <v>-60831</v>
      </c>
      <c r="M10" s="21">
        <v>45200</v>
      </c>
      <c r="N10" s="21">
        <v>-15631</v>
      </c>
      <c r="O10" s="21"/>
      <c r="P10" s="21"/>
      <c r="Q10" s="21"/>
      <c r="R10" s="21"/>
      <c r="S10" s="21"/>
      <c r="T10" s="21"/>
      <c r="U10" s="21"/>
      <c r="V10" s="21"/>
      <c r="W10" s="21">
        <v>356865</v>
      </c>
      <c r="X10" s="21">
        <v>11464500</v>
      </c>
      <c r="Y10" s="21">
        <v>-11107635</v>
      </c>
      <c r="Z10" s="6">
        <v>-96.89</v>
      </c>
      <c r="AA10" s="28">
        <v>22929001</v>
      </c>
    </row>
    <row r="11" spans="1:27" ht="12.75">
      <c r="A11" s="5" t="s">
        <v>37</v>
      </c>
      <c r="B11" s="3"/>
      <c r="C11" s="19">
        <v>453086</v>
      </c>
      <c r="D11" s="19"/>
      <c r="E11" s="20">
        <v>1100000</v>
      </c>
      <c r="F11" s="21">
        <v>1100000</v>
      </c>
      <c r="G11" s="21"/>
      <c r="H11" s="21"/>
      <c r="I11" s="21"/>
      <c r="J11" s="21"/>
      <c r="K11" s="21">
        <v>48000</v>
      </c>
      <c r="L11" s="21"/>
      <c r="M11" s="21">
        <v>74811</v>
      </c>
      <c r="N11" s="21">
        <v>122811</v>
      </c>
      <c r="O11" s="21"/>
      <c r="P11" s="21"/>
      <c r="Q11" s="21"/>
      <c r="R11" s="21"/>
      <c r="S11" s="21"/>
      <c r="T11" s="21"/>
      <c r="U11" s="21"/>
      <c r="V11" s="21"/>
      <c r="W11" s="21">
        <v>122811</v>
      </c>
      <c r="X11" s="21">
        <v>549996</v>
      </c>
      <c r="Y11" s="21">
        <v>-427185</v>
      </c>
      <c r="Z11" s="6">
        <v>-77.67</v>
      </c>
      <c r="AA11" s="28">
        <v>1100000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86167492</v>
      </c>
      <c r="D15" s="16">
        <f>SUM(D16:D18)</f>
        <v>0</v>
      </c>
      <c r="E15" s="17">
        <f t="shared" si="2"/>
        <v>15343500</v>
      </c>
      <c r="F15" s="18">
        <f t="shared" si="2"/>
        <v>15343500</v>
      </c>
      <c r="G15" s="18">
        <f t="shared" si="2"/>
        <v>7085647</v>
      </c>
      <c r="H15" s="18">
        <f t="shared" si="2"/>
        <v>2802076</v>
      </c>
      <c r="I15" s="18">
        <f t="shared" si="2"/>
        <v>8258163</v>
      </c>
      <c r="J15" s="18">
        <f t="shared" si="2"/>
        <v>18145886</v>
      </c>
      <c r="K15" s="18">
        <f t="shared" si="2"/>
        <v>844572</v>
      </c>
      <c r="L15" s="18">
        <f t="shared" si="2"/>
        <v>2181318</v>
      </c>
      <c r="M15" s="18">
        <f t="shared" si="2"/>
        <v>9456230</v>
      </c>
      <c r="N15" s="18">
        <f t="shared" si="2"/>
        <v>12482120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30628006</v>
      </c>
      <c r="X15" s="18">
        <f t="shared" si="2"/>
        <v>7671996</v>
      </c>
      <c r="Y15" s="18">
        <f t="shared" si="2"/>
        <v>22956010</v>
      </c>
      <c r="Z15" s="4">
        <f>+IF(X15&lt;&gt;0,+(Y15/X15)*100,0)</f>
        <v>299.21822169876</v>
      </c>
      <c r="AA15" s="30">
        <f>SUM(AA16:AA18)</f>
        <v>15343500</v>
      </c>
    </row>
    <row r="16" spans="1:27" ht="12.75">
      <c r="A16" s="5" t="s">
        <v>42</v>
      </c>
      <c r="B16" s="3"/>
      <c r="C16" s="19">
        <v>54840</v>
      </c>
      <c r="D16" s="19"/>
      <c r="E16" s="20">
        <v>20000</v>
      </c>
      <c r="F16" s="21">
        <v>20000</v>
      </c>
      <c r="G16" s="21"/>
      <c r="H16" s="21"/>
      <c r="I16" s="21"/>
      <c r="J16" s="21"/>
      <c r="K16" s="21"/>
      <c r="L16" s="21">
        <v>19419</v>
      </c>
      <c r="M16" s="21"/>
      <c r="N16" s="21">
        <v>19419</v>
      </c>
      <c r="O16" s="21"/>
      <c r="P16" s="21"/>
      <c r="Q16" s="21"/>
      <c r="R16" s="21"/>
      <c r="S16" s="21"/>
      <c r="T16" s="21"/>
      <c r="U16" s="21"/>
      <c r="V16" s="21"/>
      <c r="W16" s="21">
        <v>19419</v>
      </c>
      <c r="X16" s="21">
        <v>9996</v>
      </c>
      <c r="Y16" s="21">
        <v>9423</v>
      </c>
      <c r="Z16" s="6">
        <v>94.27</v>
      </c>
      <c r="AA16" s="28">
        <v>20000</v>
      </c>
    </row>
    <row r="17" spans="1:27" ht="12.75">
      <c r="A17" s="5" t="s">
        <v>43</v>
      </c>
      <c r="B17" s="3"/>
      <c r="C17" s="19">
        <v>86112652</v>
      </c>
      <c r="D17" s="19"/>
      <c r="E17" s="20">
        <v>15323500</v>
      </c>
      <c r="F17" s="21">
        <v>15323500</v>
      </c>
      <c r="G17" s="21">
        <v>7085647</v>
      </c>
      <c r="H17" s="21">
        <v>2802076</v>
      </c>
      <c r="I17" s="21">
        <v>8258163</v>
      </c>
      <c r="J17" s="21">
        <v>18145886</v>
      </c>
      <c r="K17" s="21">
        <v>844572</v>
      </c>
      <c r="L17" s="21">
        <v>2161899</v>
      </c>
      <c r="M17" s="21">
        <v>9456230</v>
      </c>
      <c r="N17" s="21">
        <v>12462701</v>
      </c>
      <c r="O17" s="21"/>
      <c r="P17" s="21"/>
      <c r="Q17" s="21"/>
      <c r="R17" s="21"/>
      <c r="S17" s="21"/>
      <c r="T17" s="21"/>
      <c r="U17" s="21"/>
      <c r="V17" s="21"/>
      <c r="W17" s="21">
        <v>30608587</v>
      </c>
      <c r="X17" s="21">
        <v>7662000</v>
      </c>
      <c r="Y17" s="21">
        <v>22946587</v>
      </c>
      <c r="Z17" s="6">
        <v>299.49</v>
      </c>
      <c r="AA17" s="28">
        <v>15323500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265273</v>
      </c>
      <c r="D19" s="16">
        <f>SUM(D20:D23)</f>
        <v>0</v>
      </c>
      <c r="E19" s="17">
        <f t="shared" si="3"/>
        <v>15450000</v>
      </c>
      <c r="F19" s="18">
        <f t="shared" si="3"/>
        <v>15450000</v>
      </c>
      <c r="G19" s="18">
        <f t="shared" si="3"/>
        <v>0</v>
      </c>
      <c r="H19" s="18">
        <f t="shared" si="3"/>
        <v>17000</v>
      </c>
      <c r="I19" s="18">
        <f t="shared" si="3"/>
        <v>0</v>
      </c>
      <c r="J19" s="18">
        <f t="shared" si="3"/>
        <v>17000</v>
      </c>
      <c r="K19" s="18">
        <f t="shared" si="3"/>
        <v>0</v>
      </c>
      <c r="L19" s="18">
        <f t="shared" si="3"/>
        <v>1554549</v>
      </c>
      <c r="M19" s="18">
        <f t="shared" si="3"/>
        <v>231002</v>
      </c>
      <c r="N19" s="18">
        <f t="shared" si="3"/>
        <v>1785551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1802551</v>
      </c>
      <c r="X19" s="18">
        <f t="shared" si="3"/>
        <v>7724994</v>
      </c>
      <c r="Y19" s="18">
        <f t="shared" si="3"/>
        <v>-5922443</v>
      </c>
      <c r="Z19" s="4">
        <f>+IF(X19&lt;&gt;0,+(Y19/X19)*100,0)</f>
        <v>-76.66598834898771</v>
      </c>
      <c r="AA19" s="30">
        <f>SUM(AA20:AA23)</f>
        <v>15450000</v>
      </c>
    </row>
    <row r="20" spans="1:27" ht="12.75">
      <c r="A20" s="5" t="s">
        <v>46</v>
      </c>
      <c r="B20" s="3"/>
      <c r="C20" s="19"/>
      <c r="D20" s="19"/>
      <c r="E20" s="20">
        <v>9780000</v>
      </c>
      <c r="F20" s="21">
        <v>9780000</v>
      </c>
      <c r="G20" s="21"/>
      <c r="H20" s="21"/>
      <c r="I20" s="21"/>
      <c r="J20" s="21"/>
      <c r="K20" s="21"/>
      <c r="L20" s="21">
        <v>1444549</v>
      </c>
      <c r="M20" s="21"/>
      <c r="N20" s="21">
        <v>1444549</v>
      </c>
      <c r="O20" s="21"/>
      <c r="P20" s="21"/>
      <c r="Q20" s="21"/>
      <c r="R20" s="21"/>
      <c r="S20" s="21"/>
      <c r="T20" s="21"/>
      <c r="U20" s="21"/>
      <c r="V20" s="21"/>
      <c r="W20" s="21">
        <v>1444549</v>
      </c>
      <c r="X20" s="21">
        <v>4890000</v>
      </c>
      <c r="Y20" s="21">
        <v>-3445451</v>
      </c>
      <c r="Z20" s="6">
        <v>-70.46</v>
      </c>
      <c r="AA20" s="28">
        <v>9780000</v>
      </c>
    </row>
    <row r="21" spans="1:27" ht="12.75">
      <c r="A21" s="5" t="s">
        <v>47</v>
      </c>
      <c r="B21" s="3"/>
      <c r="C21" s="19"/>
      <c r="D21" s="19"/>
      <c r="E21" s="20">
        <v>600000</v>
      </c>
      <c r="F21" s="21">
        <v>600000</v>
      </c>
      <c r="G21" s="21"/>
      <c r="H21" s="21">
        <v>17000</v>
      </c>
      <c r="I21" s="21"/>
      <c r="J21" s="21">
        <v>17000</v>
      </c>
      <c r="K21" s="21"/>
      <c r="L21" s="21">
        <v>110000</v>
      </c>
      <c r="M21" s="21"/>
      <c r="N21" s="21">
        <v>110000</v>
      </c>
      <c r="O21" s="21"/>
      <c r="P21" s="21"/>
      <c r="Q21" s="21"/>
      <c r="R21" s="21"/>
      <c r="S21" s="21"/>
      <c r="T21" s="21"/>
      <c r="U21" s="21"/>
      <c r="V21" s="21"/>
      <c r="W21" s="21">
        <v>127000</v>
      </c>
      <c r="X21" s="21">
        <v>300000</v>
      </c>
      <c r="Y21" s="21">
        <v>-173000</v>
      </c>
      <c r="Z21" s="6">
        <v>-57.67</v>
      </c>
      <c r="AA21" s="28">
        <v>600000</v>
      </c>
    </row>
    <row r="22" spans="1:27" ht="12.75">
      <c r="A22" s="5" t="s">
        <v>48</v>
      </c>
      <c r="B22" s="3"/>
      <c r="C22" s="22">
        <v>65273</v>
      </c>
      <c r="D22" s="22"/>
      <c r="E22" s="23">
        <v>700000</v>
      </c>
      <c r="F22" s="24">
        <v>700000</v>
      </c>
      <c r="G22" s="24"/>
      <c r="H22" s="24"/>
      <c r="I22" s="24"/>
      <c r="J22" s="24"/>
      <c r="K22" s="24"/>
      <c r="L22" s="24"/>
      <c r="M22" s="24">
        <v>231002</v>
      </c>
      <c r="N22" s="24">
        <v>231002</v>
      </c>
      <c r="O22" s="24"/>
      <c r="P22" s="24"/>
      <c r="Q22" s="24"/>
      <c r="R22" s="24"/>
      <c r="S22" s="24"/>
      <c r="T22" s="24"/>
      <c r="U22" s="24"/>
      <c r="V22" s="24"/>
      <c r="W22" s="24">
        <v>231002</v>
      </c>
      <c r="X22" s="24">
        <v>349998</v>
      </c>
      <c r="Y22" s="24">
        <v>-118996</v>
      </c>
      <c r="Z22" s="7">
        <v>-34</v>
      </c>
      <c r="AA22" s="29">
        <v>700000</v>
      </c>
    </row>
    <row r="23" spans="1:27" ht="12.75">
      <c r="A23" s="5" t="s">
        <v>49</v>
      </c>
      <c r="B23" s="3"/>
      <c r="C23" s="19">
        <v>200000</v>
      </c>
      <c r="D23" s="19"/>
      <c r="E23" s="20">
        <v>4370000</v>
      </c>
      <c r="F23" s="21">
        <v>4370000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2184996</v>
      </c>
      <c r="Y23" s="21">
        <v>-2184996</v>
      </c>
      <c r="Z23" s="6">
        <v>-100</v>
      </c>
      <c r="AA23" s="28">
        <v>4370000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88657454</v>
      </c>
      <c r="D25" s="50">
        <f>+D5+D9+D15+D19+D24</f>
        <v>0</v>
      </c>
      <c r="E25" s="51">
        <f t="shared" si="4"/>
        <v>58461251</v>
      </c>
      <c r="F25" s="52">
        <f t="shared" si="4"/>
        <v>58461251</v>
      </c>
      <c r="G25" s="52">
        <f t="shared" si="4"/>
        <v>7981170</v>
      </c>
      <c r="H25" s="52">
        <f t="shared" si="4"/>
        <v>3197169</v>
      </c>
      <c r="I25" s="52">
        <f t="shared" si="4"/>
        <v>8316125</v>
      </c>
      <c r="J25" s="52">
        <f t="shared" si="4"/>
        <v>19494464</v>
      </c>
      <c r="K25" s="52">
        <f t="shared" si="4"/>
        <v>892572</v>
      </c>
      <c r="L25" s="52">
        <f t="shared" si="4"/>
        <v>3338299</v>
      </c>
      <c r="M25" s="52">
        <f t="shared" si="4"/>
        <v>9908380</v>
      </c>
      <c r="N25" s="52">
        <f t="shared" si="4"/>
        <v>14139251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33633715</v>
      </c>
      <c r="X25" s="52">
        <f t="shared" si="4"/>
        <v>29230980</v>
      </c>
      <c r="Y25" s="52">
        <f t="shared" si="4"/>
        <v>4402735</v>
      </c>
      <c r="Z25" s="53">
        <f>+IF(X25&lt;&gt;0,+(Y25/X25)*100,0)</f>
        <v>15.06187955381585</v>
      </c>
      <c r="AA25" s="54">
        <f>+AA5+AA9+AA15+AA19+AA24</f>
        <v>58461251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46668304</v>
      </c>
      <c r="D28" s="19"/>
      <c r="E28" s="20">
        <v>44341250</v>
      </c>
      <c r="F28" s="21">
        <v>44341250</v>
      </c>
      <c r="G28" s="21">
        <v>4955864</v>
      </c>
      <c r="H28" s="21">
        <v>2802076</v>
      </c>
      <c r="I28" s="21">
        <v>6764570</v>
      </c>
      <c r="J28" s="21">
        <v>14522510</v>
      </c>
      <c r="K28" s="21">
        <v>844572</v>
      </c>
      <c r="L28" s="21">
        <v>2472035</v>
      </c>
      <c r="M28" s="21">
        <v>8239056</v>
      </c>
      <c r="N28" s="21">
        <v>11555663</v>
      </c>
      <c r="O28" s="21"/>
      <c r="P28" s="21"/>
      <c r="Q28" s="21"/>
      <c r="R28" s="21"/>
      <c r="S28" s="21"/>
      <c r="T28" s="21"/>
      <c r="U28" s="21"/>
      <c r="V28" s="21"/>
      <c r="W28" s="21">
        <v>26078173</v>
      </c>
      <c r="X28" s="21">
        <v>22170498</v>
      </c>
      <c r="Y28" s="21">
        <v>3907675</v>
      </c>
      <c r="Z28" s="6">
        <v>17.63</v>
      </c>
      <c r="AA28" s="19">
        <v>44341250</v>
      </c>
    </row>
    <row r="29" spans="1:27" ht="12.75">
      <c r="A29" s="56" t="s">
        <v>55</v>
      </c>
      <c r="B29" s="3"/>
      <c r="C29" s="19"/>
      <c r="D29" s="19"/>
      <c r="E29" s="20">
        <v>500000</v>
      </c>
      <c r="F29" s="21">
        <v>500000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249996</v>
      </c>
      <c r="Y29" s="21">
        <v>-249996</v>
      </c>
      <c r="Z29" s="6">
        <v>-100</v>
      </c>
      <c r="AA29" s="28">
        <v>500000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46668304</v>
      </c>
      <c r="D32" s="25">
        <f>SUM(D28:D31)</f>
        <v>0</v>
      </c>
      <c r="E32" s="26">
        <f t="shared" si="5"/>
        <v>44841250</v>
      </c>
      <c r="F32" s="27">
        <f t="shared" si="5"/>
        <v>44841250</v>
      </c>
      <c r="G32" s="27">
        <f t="shared" si="5"/>
        <v>4955864</v>
      </c>
      <c r="H32" s="27">
        <f t="shared" si="5"/>
        <v>2802076</v>
      </c>
      <c r="I32" s="27">
        <f t="shared" si="5"/>
        <v>6764570</v>
      </c>
      <c r="J32" s="27">
        <f t="shared" si="5"/>
        <v>14522510</v>
      </c>
      <c r="K32" s="27">
        <f t="shared" si="5"/>
        <v>844572</v>
      </c>
      <c r="L32" s="27">
        <f t="shared" si="5"/>
        <v>2472035</v>
      </c>
      <c r="M32" s="27">
        <f t="shared" si="5"/>
        <v>8239056</v>
      </c>
      <c r="N32" s="27">
        <f t="shared" si="5"/>
        <v>11555663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26078173</v>
      </c>
      <c r="X32" s="27">
        <f t="shared" si="5"/>
        <v>22420494</v>
      </c>
      <c r="Y32" s="27">
        <f t="shared" si="5"/>
        <v>3657679</v>
      </c>
      <c r="Z32" s="13">
        <f>+IF(X32&lt;&gt;0,+(Y32/X32)*100,0)</f>
        <v>16.313998255346203</v>
      </c>
      <c r="AA32" s="31">
        <f>SUM(AA28:AA31)</f>
        <v>44841250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41989150</v>
      </c>
      <c r="D35" s="19"/>
      <c r="E35" s="20">
        <v>13620000</v>
      </c>
      <c r="F35" s="21">
        <v>13620000</v>
      </c>
      <c r="G35" s="21">
        <v>3025306</v>
      </c>
      <c r="H35" s="21">
        <v>395093</v>
      </c>
      <c r="I35" s="21">
        <v>1551555</v>
      </c>
      <c r="J35" s="21">
        <v>4971954</v>
      </c>
      <c r="K35" s="21">
        <v>48000</v>
      </c>
      <c r="L35" s="21">
        <v>866264</v>
      </c>
      <c r="M35" s="21">
        <v>1669324</v>
      </c>
      <c r="N35" s="21">
        <v>2583588</v>
      </c>
      <c r="O35" s="21"/>
      <c r="P35" s="21"/>
      <c r="Q35" s="21"/>
      <c r="R35" s="21"/>
      <c r="S35" s="21"/>
      <c r="T35" s="21"/>
      <c r="U35" s="21"/>
      <c r="V35" s="21"/>
      <c r="W35" s="21">
        <v>7555542</v>
      </c>
      <c r="X35" s="21">
        <v>6810000</v>
      </c>
      <c r="Y35" s="21">
        <v>745542</v>
      </c>
      <c r="Z35" s="6">
        <v>10.95</v>
      </c>
      <c r="AA35" s="28">
        <v>13620000</v>
      </c>
    </row>
    <row r="36" spans="1:27" ht="12.75">
      <c r="A36" s="60" t="s">
        <v>64</v>
      </c>
      <c r="B36" s="10"/>
      <c r="C36" s="61">
        <f aca="true" t="shared" si="6" ref="C36:Y36">SUM(C32:C35)</f>
        <v>88657454</v>
      </c>
      <c r="D36" s="61">
        <f>SUM(D32:D35)</f>
        <v>0</v>
      </c>
      <c r="E36" s="62">
        <f t="shared" si="6"/>
        <v>58461250</v>
      </c>
      <c r="F36" s="63">
        <f t="shared" si="6"/>
        <v>58461250</v>
      </c>
      <c r="G36" s="63">
        <f t="shared" si="6"/>
        <v>7981170</v>
      </c>
      <c r="H36" s="63">
        <f t="shared" si="6"/>
        <v>3197169</v>
      </c>
      <c r="I36" s="63">
        <f t="shared" si="6"/>
        <v>8316125</v>
      </c>
      <c r="J36" s="63">
        <f t="shared" si="6"/>
        <v>19494464</v>
      </c>
      <c r="K36" s="63">
        <f t="shared" si="6"/>
        <v>892572</v>
      </c>
      <c r="L36" s="63">
        <f t="shared" si="6"/>
        <v>3338299</v>
      </c>
      <c r="M36" s="63">
        <f t="shared" si="6"/>
        <v>9908380</v>
      </c>
      <c r="N36" s="63">
        <f t="shared" si="6"/>
        <v>14139251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33633715</v>
      </c>
      <c r="X36" s="63">
        <f t="shared" si="6"/>
        <v>29230494</v>
      </c>
      <c r="Y36" s="63">
        <f t="shared" si="6"/>
        <v>4403221</v>
      </c>
      <c r="Z36" s="64">
        <f>+IF(X36&lt;&gt;0,+(Y36/X36)*100,0)</f>
        <v>15.063792626973735</v>
      </c>
      <c r="AA36" s="65">
        <f>SUM(AA32:AA35)</f>
        <v>58461250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4322630</v>
      </c>
      <c r="D5" s="16">
        <f>SUM(D6:D8)</f>
        <v>0</v>
      </c>
      <c r="E5" s="17">
        <f t="shared" si="0"/>
        <v>3369894</v>
      </c>
      <c r="F5" s="18">
        <f t="shared" si="0"/>
        <v>3369894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646947</v>
      </c>
      <c r="L5" s="18">
        <f t="shared" si="0"/>
        <v>0</v>
      </c>
      <c r="M5" s="18">
        <f t="shared" si="0"/>
        <v>1003532</v>
      </c>
      <c r="N5" s="18">
        <f t="shared" si="0"/>
        <v>1650479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1650479</v>
      </c>
      <c r="X5" s="18">
        <f t="shared" si="0"/>
        <v>1997448</v>
      </c>
      <c r="Y5" s="18">
        <f t="shared" si="0"/>
        <v>-346969</v>
      </c>
      <c r="Z5" s="4">
        <f>+IF(X5&lt;&gt;0,+(Y5/X5)*100,0)</f>
        <v>-17.370614904618293</v>
      </c>
      <c r="AA5" s="16">
        <f>SUM(AA6:AA8)</f>
        <v>3369894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1062498</v>
      </c>
      <c r="Y6" s="21">
        <v>-1062498</v>
      </c>
      <c r="Z6" s="6">
        <v>-100</v>
      </c>
      <c r="AA6" s="28">
        <v>500000</v>
      </c>
    </row>
    <row r="7" spans="1:27" ht="12.75">
      <c r="A7" s="5" t="s">
        <v>33</v>
      </c>
      <c r="B7" s="3"/>
      <c r="C7" s="22">
        <v>3768743</v>
      </c>
      <c r="D7" s="22"/>
      <c r="E7" s="23">
        <v>2869894</v>
      </c>
      <c r="F7" s="24">
        <v>2869894</v>
      </c>
      <c r="G7" s="24"/>
      <c r="H7" s="24"/>
      <c r="I7" s="24"/>
      <c r="J7" s="24"/>
      <c r="K7" s="24"/>
      <c r="L7" s="24"/>
      <c r="M7" s="24">
        <v>76530</v>
      </c>
      <c r="N7" s="24">
        <v>76530</v>
      </c>
      <c r="O7" s="24"/>
      <c r="P7" s="24"/>
      <c r="Q7" s="24"/>
      <c r="R7" s="24"/>
      <c r="S7" s="24"/>
      <c r="T7" s="24"/>
      <c r="U7" s="24"/>
      <c r="V7" s="24"/>
      <c r="W7" s="24">
        <v>76530</v>
      </c>
      <c r="X7" s="24">
        <v>934950</v>
      </c>
      <c r="Y7" s="24">
        <v>-858420</v>
      </c>
      <c r="Z7" s="7">
        <v>-91.81</v>
      </c>
      <c r="AA7" s="29">
        <v>2869894</v>
      </c>
    </row>
    <row r="8" spans="1:27" ht="12.75">
      <c r="A8" s="5" t="s">
        <v>34</v>
      </c>
      <c r="B8" s="3"/>
      <c r="C8" s="19">
        <v>553887</v>
      </c>
      <c r="D8" s="19"/>
      <c r="E8" s="20"/>
      <c r="F8" s="21"/>
      <c r="G8" s="21"/>
      <c r="H8" s="21"/>
      <c r="I8" s="21"/>
      <c r="J8" s="21"/>
      <c r="K8" s="21">
        <v>646947</v>
      </c>
      <c r="L8" s="21"/>
      <c r="M8" s="21">
        <v>927002</v>
      </c>
      <c r="N8" s="21">
        <v>1573949</v>
      </c>
      <c r="O8" s="21"/>
      <c r="P8" s="21"/>
      <c r="Q8" s="21"/>
      <c r="R8" s="21"/>
      <c r="S8" s="21"/>
      <c r="T8" s="21"/>
      <c r="U8" s="21"/>
      <c r="V8" s="21"/>
      <c r="W8" s="21">
        <v>1573949</v>
      </c>
      <c r="X8" s="21"/>
      <c r="Y8" s="21">
        <v>1573949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9670915</v>
      </c>
      <c r="D9" s="16">
        <f>SUM(D10:D14)</f>
        <v>0</v>
      </c>
      <c r="E9" s="17">
        <f t="shared" si="1"/>
        <v>55000</v>
      </c>
      <c r="F9" s="18">
        <f t="shared" si="1"/>
        <v>55000</v>
      </c>
      <c r="G9" s="18">
        <f t="shared" si="1"/>
        <v>0</v>
      </c>
      <c r="H9" s="18">
        <f t="shared" si="1"/>
        <v>900000</v>
      </c>
      <c r="I9" s="18">
        <f t="shared" si="1"/>
        <v>0</v>
      </c>
      <c r="J9" s="18">
        <f t="shared" si="1"/>
        <v>900000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900000</v>
      </c>
      <c r="X9" s="18">
        <f t="shared" si="1"/>
        <v>27498</v>
      </c>
      <c r="Y9" s="18">
        <f t="shared" si="1"/>
        <v>872502</v>
      </c>
      <c r="Z9" s="4">
        <f>+IF(X9&lt;&gt;0,+(Y9/X9)*100,0)</f>
        <v>3172.9653065677503</v>
      </c>
      <c r="AA9" s="30">
        <f>SUM(AA10:AA14)</f>
        <v>55000</v>
      </c>
    </row>
    <row r="10" spans="1:27" ht="12.75">
      <c r="A10" s="5" t="s">
        <v>36</v>
      </c>
      <c r="B10" s="3"/>
      <c r="C10" s="19">
        <v>9670915</v>
      </c>
      <c r="D10" s="19"/>
      <c r="E10" s="20">
        <v>55000</v>
      </c>
      <c r="F10" s="21">
        <v>55000</v>
      </c>
      <c r="G10" s="21"/>
      <c r="H10" s="21">
        <v>900000</v>
      </c>
      <c r="I10" s="21"/>
      <c r="J10" s="21">
        <v>900000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900000</v>
      </c>
      <c r="X10" s="21">
        <v>27498</v>
      </c>
      <c r="Y10" s="21">
        <v>872502</v>
      </c>
      <c r="Z10" s="6">
        <v>3172.97</v>
      </c>
      <c r="AA10" s="28">
        <v>55000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19135286</v>
      </c>
      <c r="D15" s="16">
        <f>SUM(D16:D18)</f>
        <v>0</v>
      </c>
      <c r="E15" s="17">
        <f t="shared" si="2"/>
        <v>14935249</v>
      </c>
      <c r="F15" s="18">
        <f t="shared" si="2"/>
        <v>14935249</v>
      </c>
      <c r="G15" s="18">
        <f t="shared" si="2"/>
        <v>744435</v>
      </c>
      <c r="H15" s="18">
        <f t="shared" si="2"/>
        <v>1161270</v>
      </c>
      <c r="I15" s="18">
        <f t="shared" si="2"/>
        <v>672823</v>
      </c>
      <c r="J15" s="18">
        <f t="shared" si="2"/>
        <v>2578528</v>
      </c>
      <c r="K15" s="18">
        <f t="shared" si="2"/>
        <v>0</v>
      </c>
      <c r="L15" s="18">
        <f t="shared" si="2"/>
        <v>1233900</v>
      </c>
      <c r="M15" s="18">
        <f t="shared" si="2"/>
        <v>333551</v>
      </c>
      <c r="N15" s="18">
        <f t="shared" si="2"/>
        <v>1567451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4145979</v>
      </c>
      <c r="X15" s="18">
        <f t="shared" si="2"/>
        <v>7467624</v>
      </c>
      <c r="Y15" s="18">
        <f t="shared" si="2"/>
        <v>-3321645</v>
      </c>
      <c r="Z15" s="4">
        <f>+IF(X15&lt;&gt;0,+(Y15/X15)*100,0)</f>
        <v>-44.48061391414458</v>
      </c>
      <c r="AA15" s="30">
        <f>SUM(AA16:AA18)</f>
        <v>14935249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19135286</v>
      </c>
      <c r="D17" s="19"/>
      <c r="E17" s="20">
        <v>14935249</v>
      </c>
      <c r="F17" s="21">
        <v>14935249</v>
      </c>
      <c r="G17" s="21">
        <v>744435</v>
      </c>
      <c r="H17" s="21">
        <v>1161270</v>
      </c>
      <c r="I17" s="21">
        <v>672823</v>
      </c>
      <c r="J17" s="21">
        <v>2578528</v>
      </c>
      <c r="K17" s="21"/>
      <c r="L17" s="21">
        <v>1233900</v>
      </c>
      <c r="M17" s="21">
        <v>333551</v>
      </c>
      <c r="N17" s="21">
        <v>1567451</v>
      </c>
      <c r="O17" s="21"/>
      <c r="P17" s="21"/>
      <c r="Q17" s="21"/>
      <c r="R17" s="21"/>
      <c r="S17" s="21"/>
      <c r="T17" s="21"/>
      <c r="U17" s="21"/>
      <c r="V17" s="21"/>
      <c r="W17" s="21">
        <v>4145979</v>
      </c>
      <c r="X17" s="21">
        <v>7467624</v>
      </c>
      <c r="Y17" s="21">
        <v>-3321645</v>
      </c>
      <c r="Z17" s="6">
        <v>-44.48</v>
      </c>
      <c r="AA17" s="28">
        <v>14935249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35388902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880683</v>
      </c>
      <c r="H19" s="18">
        <f t="shared" si="3"/>
        <v>1728384</v>
      </c>
      <c r="I19" s="18">
        <f t="shared" si="3"/>
        <v>0</v>
      </c>
      <c r="J19" s="18">
        <f t="shared" si="3"/>
        <v>2609067</v>
      </c>
      <c r="K19" s="18">
        <f t="shared" si="3"/>
        <v>403752</v>
      </c>
      <c r="L19" s="18">
        <f t="shared" si="3"/>
        <v>0</v>
      </c>
      <c r="M19" s="18">
        <f t="shared" si="3"/>
        <v>0</v>
      </c>
      <c r="N19" s="18">
        <f t="shared" si="3"/>
        <v>403752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3012819</v>
      </c>
      <c r="X19" s="18">
        <f t="shared" si="3"/>
        <v>4624998</v>
      </c>
      <c r="Y19" s="18">
        <f t="shared" si="3"/>
        <v>-1612179</v>
      </c>
      <c r="Z19" s="4">
        <f>+IF(X19&lt;&gt;0,+(Y19/X19)*100,0)</f>
        <v>-34.857939398027845</v>
      </c>
      <c r="AA19" s="30">
        <f>SUM(AA20:AA23)</f>
        <v>5000000</v>
      </c>
    </row>
    <row r="20" spans="1:27" ht="12.75">
      <c r="A20" s="5" t="s">
        <v>46</v>
      </c>
      <c r="B20" s="3"/>
      <c r="C20" s="19">
        <v>6804091</v>
      </c>
      <c r="D20" s="19"/>
      <c r="E20" s="20">
        <v>5000000</v>
      </c>
      <c r="F20" s="21">
        <v>5000000</v>
      </c>
      <c r="G20" s="21">
        <v>880683</v>
      </c>
      <c r="H20" s="21">
        <v>1728384</v>
      </c>
      <c r="I20" s="21"/>
      <c r="J20" s="21">
        <v>2609067</v>
      </c>
      <c r="K20" s="21">
        <v>403752</v>
      </c>
      <c r="L20" s="21"/>
      <c r="M20" s="21"/>
      <c r="N20" s="21">
        <v>403752</v>
      </c>
      <c r="O20" s="21"/>
      <c r="P20" s="21"/>
      <c r="Q20" s="21"/>
      <c r="R20" s="21"/>
      <c r="S20" s="21"/>
      <c r="T20" s="21"/>
      <c r="U20" s="21"/>
      <c r="V20" s="21"/>
      <c r="W20" s="21">
        <v>3012819</v>
      </c>
      <c r="X20" s="21">
        <v>3919998</v>
      </c>
      <c r="Y20" s="21">
        <v>-907179</v>
      </c>
      <c r="Z20" s="6">
        <v>-23.14</v>
      </c>
      <c r="AA20" s="28">
        <v>5000000</v>
      </c>
    </row>
    <row r="21" spans="1:27" ht="12.75">
      <c r="A21" s="5" t="s">
        <v>47</v>
      </c>
      <c r="B21" s="3"/>
      <c r="C21" s="19">
        <v>28584811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175002</v>
      </c>
      <c r="Y21" s="21">
        <v>-175002</v>
      </c>
      <c r="Z21" s="6">
        <v>-100</v>
      </c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529998</v>
      </c>
      <c r="Y22" s="24">
        <v>-529998</v>
      </c>
      <c r="Z22" s="7">
        <v>-100</v>
      </c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68517733</v>
      </c>
      <c r="D25" s="50">
        <f>+D5+D9+D15+D19+D24</f>
        <v>0</v>
      </c>
      <c r="E25" s="51">
        <f t="shared" si="4"/>
        <v>23360143</v>
      </c>
      <c r="F25" s="52">
        <f t="shared" si="4"/>
        <v>23360143</v>
      </c>
      <c r="G25" s="52">
        <f t="shared" si="4"/>
        <v>1625118</v>
      </c>
      <c r="H25" s="52">
        <f t="shared" si="4"/>
        <v>3789654</v>
      </c>
      <c r="I25" s="52">
        <f t="shared" si="4"/>
        <v>672823</v>
      </c>
      <c r="J25" s="52">
        <f t="shared" si="4"/>
        <v>6087595</v>
      </c>
      <c r="K25" s="52">
        <f t="shared" si="4"/>
        <v>1050699</v>
      </c>
      <c r="L25" s="52">
        <f t="shared" si="4"/>
        <v>1233900</v>
      </c>
      <c r="M25" s="52">
        <f t="shared" si="4"/>
        <v>1337083</v>
      </c>
      <c r="N25" s="52">
        <f t="shared" si="4"/>
        <v>3621682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9709277</v>
      </c>
      <c r="X25" s="52">
        <f t="shared" si="4"/>
        <v>14117568</v>
      </c>
      <c r="Y25" s="52">
        <f t="shared" si="4"/>
        <v>-4408291</v>
      </c>
      <c r="Z25" s="53">
        <f>+IF(X25&lt;&gt;0,+(Y25/X25)*100,0)</f>
        <v>-31.225569446522233</v>
      </c>
      <c r="AA25" s="54">
        <f>+AA5+AA9+AA15+AA19+AA24</f>
        <v>23360143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39379035</v>
      </c>
      <c r="D28" s="19"/>
      <c r="E28" s="20">
        <v>21796037</v>
      </c>
      <c r="F28" s="21">
        <v>21796037</v>
      </c>
      <c r="G28" s="21">
        <v>1625118</v>
      </c>
      <c r="H28" s="21">
        <v>2041953</v>
      </c>
      <c r="I28" s="21">
        <v>672823</v>
      </c>
      <c r="J28" s="21">
        <v>4339894</v>
      </c>
      <c r="K28" s="21">
        <v>403752</v>
      </c>
      <c r="L28" s="21">
        <v>1233900</v>
      </c>
      <c r="M28" s="21">
        <v>333551</v>
      </c>
      <c r="N28" s="21">
        <v>1971203</v>
      </c>
      <c r="O28" s="21"/>
      <c r="P28" s="21"/>
      <c r="Q28" s="21"/>
      <c r="R28" s="21"/>
      <c r="S28" s="21"/>
      <c r="T28" s="21"/>
      <c r="U28" s="21"/>
      <c r="V28" s="21"/>
      <c r="W28" s="21">
        <v>6311097</v>
      </c>
      <c r="X28" s="21">
        <v>9963072</v>
      </c>
      <c r="Y28" s="21">
        <v>-3651975</v>
      </c>
      <c r="Z28" s="6">
        <v>-36.66</v>
      </c>
      <c r="AA28" s="19">
        <v>21796037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39379035</v>
      </c>
      <c r="D32" s="25">
        <f>SUM(D28:D31)</f>
        <v>0</v>
      </c>
      <c r="E32" s="26">
        <f t="shared" si="5"/>
        <v>21796037</v>
      </c>
      <c r="F32" s="27">
        <f t="shared" si="5"/>
        <v>21796037</v>
      </c>
      <c r="G32" s="27">
        <f t="shared" si="5"/>
        <v>1625118</v>
      </c>
      <c r="H32" s="27">
        <f t="shared" si="5"/>
        <v>2041953</v>
      </c>
      <c r="I32" s="27">
        <f t="shared" si="5"/>
        <v>672823</v>
      </c>
      <c r="J32" s="27">
        <f t="shared" si="5"/>
        <v>4339894</v>
      </c>
      <c r="K32" s="27">
        <f t="shared" si="5"/>
        <v>403752</v>
      </c>
      <c r="L32" s="27">
        <f t="shared" si="5"/>
        <v>1233900</v>
      </c>
      <c r="M32" s="27">
        <f t="shared" si="5"/>
        <v>333551</v>
      </c>
      <c r="N32" s="27">
        <f t="shared" si="5"/>
        <v>1971203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6311097</v>
      </c>
      <c r="X32" s="27">
        <f t="shared" si="5"/>
        <v>9963072</v>
      </c>
      <c r="Y32" s="27">
        <f t="shared" si="5"/>
        <v>-3651975</v>
      </c>
      <c r="Z32" s="13">
        <f>+IF(X32&lt;&gt;0,+(Y32/X32)*100,0)</f>
        <v>-36.65510999017171</v>
      </c>
      <c r="AA32" s="31">
        <f>SUM(AA28:AA31)</f>
        <v>21796037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29138698</v>
      </c>
      <c r="D35" s="19"/>
      <c r="E35" s="20">
        <v>1564106</v>
      </c>
      <c r="F35" s="21">
        <v>1564106</v>
      </c>
      <c r="G35" s="21"/>
      <c r="H35" s="21">
        <v>1747701</v>
      </c>
      <c r="I35" s="21"/>
      <c r="J35" s="21">
        <v>1747701</v>
      </c>
      <c r="K35" s="21">
        <v>646947</v>
      </c>
      <c r="L35" s="21"/>
      <c r="M35" s="21">
        <v>1003532</v>
      </c>
      <c r="N35" s="21">
        <v>1650479</v>
      </c>
      <c r="O35" s="21"/>
      <c r="P35" s="21"/>
      <c r="Q35" s="21"/>
      <c r="R35" s="21"/>
      <c r="S35" s="21"/>
      <c r="T35" s="21"/>
      <c r="U35" s="21"/>
      <c r="V35" s="21"/>
      <c r="W35" s="21">
        <v>3398180</v>
      </c>
      <c r="X35" s="21">
        <v>4154502</v>
      </c>
      <c r="Y35" s="21">
        <v>-756322</v>
      </c>
      <c r="Z35" s="6">
        <v>-18.2</v>
      </c>
      <c r="AA35" s="28">
        <v>1564106</v>
      </c>
    </row>
    <row r="36" spans="1:27" ht="12.75">
      <c r="A36" s="60" t="s">
        <v>64</v>
      </c>
      <c r="B36" s="10"/>
      <c r="C36" s="61">
        <f aca="true" t="shared" si="6" ref="C36:Y36">SUM(C32:C35)</f>
        <v>68517733</v>
      </c>
      <c r="D36" s="61">
        <f>SUM(D32:D35)</f>
        <v>0</v>
      </c>
      <c r="E36" s="62">
        <f t="shared" si="6"/>
        <v>23360143</v>
      </c>
      <c r="F36" s="63">
        <f t="shared" si="6"/>
        <v>23360143</v>
      </c>
      <c r="G36" s="63">
        <f t="shared" si="6"/>
        <v>1625118</v>
      </c>
      <c r="H36" s="63">
        <f t="shared" si="6"/>
        <v>3789654</v>
      </c>
      <c r="I36" s="63">
        <f t="shared" si="6"/>
        <v>672823</v>
      </c>
      <c r="J36" s="63">
        <f t="shared" si="6"/>
        <v>6087595</v>
      </c>
      <c r="K36" s="63">
        <f t="shared" si="6"/>
        <v>1050699</v>
      </c>
      <c r="L36" s="63">
        <f t="shared" si="6"/>
        <v>1233900</v>
      </c>
      <c r="M36" s="63">
        <f t="shared" si="6"/>
        <v>1337083</v>
      </c>
      <c r="N36" s="63">
        <f t="shared" si="6"/>
        <v>3621682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9709277</v>
      </c>
      <c r="X36" s="63">
        <f t="shared" si="6"/>
        <v>14117574</v>
      </c>
      <c r="Y36" s="63">
        <f t="shared" si="6"/>
        <v>-4408297</v>
      </c>
      <c r="Z36" s="64">
        <f>+IF(X36&lt;&gt;0,+(Y36/X36)*100,0)</f>
        <v>-31.22559867580648</v>
      </c>
      <c r="AA36" s="65">
        <f>SUM(AA32:AA35)</f>
        <v>23360143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5694794</v>
      </c>
      <c r="D5" s="16">
        <f>SUM(D6:D8)</f>
        <v>0</v>
      </c>
      <c r="E5" s="17">
        <f t="shared" si="0"/>
        <v>21150000</v>
      </c>
      <c r="F5" s="18">
        <f t="shared" si="0"/>
        <v>21150000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10575000</v>
      </c>
      <c r="Y5" s="18">
        <f t="shared" si="0"/>
        <v>-10575000</v>
      </c>
      <c r="Z5" s="4">
        <f>+IF(X5&lt;&gt;0,+(Y5/X5)*100,0)</f>
        <v>-100</v>
      </c>
      <c r="AA5" s="16">
        <f>SUM(AA6:AA8)</f>
        <v>21150000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5694794</v>
      </c>
      <c r="D7" s="22"/>
      <c r="E7" s="23">
        <v>21150000</v>
      </c>
      <c r="F7" s="24">
        <v>21150000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10575000</v>
      </c>
      <c r="Y7" s="24">
        <v>-10575000</v>
      </c>
      <c r="Z7" s="7">
        <v>-100</v>
      </c>
      <c r="AA7" s="29">
        <v>21150000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2500000</v>
      </c>
      <c r="Y9" s="18">
        <f t="shared" si="1"/>
        <v>-2500000</v>
      </c>
      <c r="Z9" s="4">
        <f>+IF(X9&lt;&gt;0,+(Y9/X9)*100,0)</f>
        <v>-100</v>
      </c>
      <c r="AA9" s="30">
        <f>SUM(AA10:AA14)</f>
        <v>5000000</v>
      </c>
    </row>
    <row r="10" spans="1:27" ht="12.75">
      <c r="A10" s="5" t="s">
        <v>36</v>
      </c>
      <c r="B10" s="3"/>
      <c r="C10" s="19"/>
      <c r="D10" s="19"/>
      <c r="E10" s="20">
        <v>5000000</v>
      </c>
      <c r="F10" s="21">
        <v>5000000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2500000</v>
      </c>
      <c r="Y10" s="21">
        <v>-2500000</v>
      </c>
      <c r="Z10" s="6">
        <v>-100</v>
      </c>
      <c r="AA10" s="28">
        <v>5000000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39406398</v>
      </c>
      <c r="D15" s="16">
        <f>SUM(D16:D18)</f>
        <v>0</v>
      </c>
      <c r="E15" s="17">
        <f t="shared" si="2"/>
        <v>15000000</v>
      </c>
      <c r="F15" s="18">
        <f t="shared" si="2"/>
        <v>15000000</v>
      </c>
      <c r="G15" s="18">
        <f t="shared" si="2"/>
        <v>2756553</v>
      </c>
      <c r="H15" s="18">
        <f t="shared" si="2"/>
        <v>0</v>
      </c>
      <c r="I15" s="18">
        <f t="shared" si="2"/>
        <v>0</v>
      </c>
      <c r="J15" s="18">
        <f t="shared" si="2"/>
        <v>2756553</v>
      </c>
      <c r="K15" s="18">
        <f t="shared" si="2"/>
        <v>0</v>
      </c>
      <c r="L15" s="18">
        <f t="shared" si="2"/>
        <v>1702580</v>
      </c>
      <c r="M15" s="18">
        <f t="shared" si="2"/>
        <v>1914648</v>
      </c>
      <c r="N15" s="18">
        <f t="shared" si="2"/>
        <v>3617228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6373781</v>
      </c>
      <c r="X15" s="18">
        <f t="shared" si="2"/>
        <v>7500000</v>
      </c>
      <c r="Y15" s="18">
        <f t="shared" si="2"/>
        <v>-1126219</v>
      </c>
      <c r="Z15" s="4">
        <f>+IF(X15&lt;&gt;0,+(Y15/X15)*100,0)</f>
        <v>-15.016253333333331</v>
      </c>
      <c r="AA15" s="30">
        <f>SUM(AA16:AA18)</f>
        <v>15000000</v>
      </c>
    </row>
    <row r="16" spans="1:27" ht="12.75">
      <c r="A16" s="5" t="s">
        <v>42</v>
      </c>
      <c r="B16" s="3"/>
      <c r="C16" s="19">
        <v>39406398</v>
      </c>
      <c r="D16" s="19"/>
      <c r="E16" s="20">
        <v>15000000</v>
      </c>
      <c r="F16" s="21">
        <v>15000000</v>
      </c>
      <c r="G16" s="21">
        <v>2756553</v>
      </c>
      <c r="H16" s="21"/>
      <c r="I16" s="21"/>
      <c r="J16" s="21">
        <v>2756553</v>
      </c>
      <c r="K16" s="21"/>
      <c r="L16" s="21">
        <v>1702580</v>
      </c>
      <c r="M16" s="21">
        <v>1914648</v>
      </c>
      <c r="N16" s="21">
        <v>3617228</v>
      </c>
      <c r="O16" s="21"/>
      <c r="P16" s="21"/>
      <c r="Q16" s="21"/>
      <c r="R16" s="21"/>
      <c r="S16" s="21"/>
      <c r="T16" s="21"/>
      <c r="U16" s="21"/>
      <c r="V16" s="21"/>
      <c r="W16" s="21">
        <v>6373781</v>
      </c>
      <c r="X16" s="21">
        <v>7500000</v>
      </c>
      <c r="Y16" s="21">
        <v>-1126219</v>
      </c>
      <c r="Z16" s="6">
        <v>-15.02</v>
      </c>
      <c r="AA16" s="28">
        <v>15000000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16000000</v>
      </c>
      <c r="F19" s="18">
        <f t="shared" si="3"/>
        <v>16000000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7999998</v>
      </c>
      <c r="Y19" s="18">
        <f t="shared" si="3"/>
        <v>-7999998</v>
      </c>
      <c r="Z19" s="4">
        <f>+IF(X19&lt;&gt;0,+(Y19/X19)*100,0)</f>
        <v>-100</v>
      </c>
      <c r="AA19" s="30">
        <f>SUM(AA20:AA23)</f>
        <v>16000000</v>
      </c>
    </row>
    <row r="20" spans="1:27" ht="12.75">
      <c r="A20" s="5" t="s">
        <v>46</v>
      </c>
      <c r="B20" s="3"/>
      <c r="C20" s="19"/>
      <c r="D20" s="19"/>
      <c r="E20" s="20">
        <v>16000000</v>
      </c>
      <c r="F20" s="21">
        <v>16000000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7999998</v>
      </c>
      <c r="Y20" s="21">
        <v>-7999998</v>
      </c>
      <c r="Z20" s="6">
        <v>-100</v>
      </c>
      <c r="AA20" s="28">
        <v>16000000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45101192</v>
      </c>
      <c r="D25" s="50">
        <f>+D5+D9+D15+D19+D24</f>
        <v>0</v>
      </c>
      <c r="E25" s="51">
        <f t="shared" si="4"/>
        <v>57150000</v>
      </c>
      <c r="F25" s="52">
        <f t="shared" si="4"/>
        <v>57150000</v>
      </c>
      <c r="G25" s="52">
        <f t="shared" si="4"/>
        <v>2756553</v>
      </c>
      <c r="H25" s="52">
        <f t="shared" si="4"/>
        <v>0</v>
      </c>
      <c r="I25" s="52">
        <f t="shared" si="4"/>
        <v>0</v>
      </c>
      <c r="J25" s="52">
        <f t="shared" si="4"/>
        <v>2756553</v>
      </c>
      <c r="K25" s="52">
        <f t="shared" si="4"/>
        <v>0</v>
      </c>
      <c r="L25" s="52">
        <f t="shared" si="4"/>
        <v>1702580</v>
      </c>
      <c r="M25" s="52">
        <f t="shared" si="4"/>
        <v>1914648</v>
      </c>
      <c r="N25" s="52">
        <f t="shared" si="4"/>
        <v>3617228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6373781</v>
      </c>
      <c r="X25" s="52">
        <f t="shared" si="4"/>
        <v>28574998</v>
      </c>
      <c r="Y25" s="52">
        <f t="shared" si="4"/>
        <v>-22201217</v>
      </c>
      <c r="Z25" s="53">
        <f>+IF(X25&lt;&gt;0,+(Y25/X25)*100,0)</f>
        <v>-77.69455311947878</v>
      </c>
      <c r="AA25" s="54">
        <f>+AA5+AA9+AA15+AA19+AA24</f>
        <v>57150000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29063809</v>
      </c>
      <c r="D28" s="19"/>
      <c r="E28" s="20">
        <v>29521000</v>
      </c>
      <c r="F28" s="21">
        <v>29521000</v>
      </c>
      <c r="G28" s="21">
        <v>2756553</v>
      </c>
      <c r="H28" s="21"/>
      <c r="I28" s="21"/>
      <c r="J28" s="21">
        <v>2756553</v>
      </c>
      <c r="K28" s="21"/>
      <c r="L28" s="21">
        <v>1702580</v>
      </c>
      <c r="M28" s="21">
        <v>1914648</v>
      </c>
      <c r="N28" s="21">
        <v>3617228</v>
      </c>
      <c r="O28" s="21"/>
      <c r="P28" s="21"/>
      <c r="Q28" s="21"/>
      <c r="R28" s="21"/>
      <c r="S28" s="21"/>
      <c r="T28" s="21"/>
      <c r="U28" s="21"/>
      <c r="V28" s="21"/>
      <c r="W28" s="21">
        <v>6373781</v>
      </c>
      <c r="X28" s="21">
        <v>19680666</v>
      </c>
      <c r="Y28" s="21">
        <v>-13306885</v>
      </c>
      <c r="Z28" s="6">
        <v>-67.61</v>
      </c>
      <c r="AA28" s="19">
        <v>29521000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29063809</v>
      </c>
      <c r="D32" s="25">
        <f>SUM(D28:D31)</f>
        <v>0</v>
      </c>
      <c r="E32" s="26">
        <f t="shared" si="5"/>
        <v>29521000</v>
      </c>
      <c r="F32" s="27">
        <f t="shared" si="5"/>
        <v>29521000</v>
      </c>
      <c r="G32" s="27">
        <f t="shared" si="5"/>
        <v>2756553</v>
      </c>
      <c r="H32" s="27">
        <f t="shared" si="5"/>
        <v>0</v>
      </c>
      <c r="I32" s="27">
        <f t="shared" si="5"/>
        <v>0</v>
      </c>
      <c r="J32" s="27">
        <f t="shared" si="5"/>
        <v>2756553</v>
      </c>
      <c r="K32" s="27">
        <f t="shared" si="5"/>
        <v>0</v>
      </c>
      <c r="L32" s="27">
        <f t="shared" si="5"/>
        <v>1702580</v>
      </c>
      <c r="M32" s="27">
        <f t="shared" si="5"/>
        <v>1914648</v>
      </c>
      <c r="N32" s="27">
        <f t="shared" si="5"/>
        <v>3617228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6373781</v>
      </c>
      <c r="X32" s="27">
        <f t="shared" si="5"/>
        <v>19680666</v>
      </c>
      <c r="Y32" s="27">
        <f t="shared" si="5"/>
        <v>-13306885</v>
      </c>
      <c r="Z32" s="13">
        <f>+IF(X32&lt;&gt;0,+(Y32/X32)*100,0)</f>
        <v>-67.61399741248594</v>
      </c>
      <c r="AA32" s="31">
        <f>SUM(AA28:AA31)</f>
        <v>29521000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16037383</v>
      </c>
      <c r="D35" s="19"/>
      <c r="E35" s="20">
        <v>27629000</v>
      </c>
      <c r="F35" s="21">
        <v>27629000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13814502</v>
      </c>
      <c r="Y35" s="21">
        <v>-13814502</v>
      </c>
      <c r="Z35" s="6">
        <v>-100</v>
      </c>
      <c r="AA35" s="28">
        <v>27629000</v>
      </c>
    </row>
    <row r="36" spans="1:27" ht="12.75">
      <c r="A36" s="60" t="s">
        <v>64</v>
      </c>
      <c r="B36" s="10"/>
      <c r="C36" s="61">
        <f aca="true" t="shared" si="6" ref="C36:Y36">SUM(C32:C35)</f>
        <v>45101192</v>
      </c>
      <c r="D36" s="61">
        <f>SUM(D32:D35)</f>
        <v>0</v>
      </c>
      <c r="E36" s="62">
        <f t="shared" si="6"/>
        <v>57150000</v>
      </c>
      <c r="F36" s="63">
        <f t="shared" si="6"/>
        <v>57150000</v>
      </c>
      <c r="G36" s="63">
        <f t="shared" si="6"/>
        <v>2756553</v>
      </c>
      <c r="H36" s="63">
        <f t="shared" si="6"/>
        <v>0</v>
      </c>
      <c r="I36" s="63">
        <f t="shared" si="6"/>
        <v>0</v>
      </c>
      <c r="J36" s="63">
        <f t="shared" si="6"/>
        <v>2756553</v>
      </c>
      <c r="K36" s="63">
        <f t="shared" si="6"/>
        <v>0</v>
      </c>
      <c r="L36" s="63">
        <f t="shared" si="6"/>
        <v>1702580</v>
      </c>
      <c r="M36" s="63">
        <f t="shared" si="6"/>
        <v>1914648</v>
      </c>
      <c r="N36" s="63">
        <f t="shared" si="6"/>
        <v>3617228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6373781</v>
      </c>
      <c r="X36" s="63">
        <f t="shared" si="6"/>
        <v>33495168</v>
      </c>
      <c r="Y36" s="63">
        <f t="shared" si="6"/>
        <v>-27121387</v>
      </c>
      <c r="Z36" s="64">
        <f>+IF(X36&lt;&gt;0,+(Y36/X36)*100,0)</f>
        <v>-80.97104334571482</v>
      </c>
      <c r="AA36" s="65">
        <f>SUM(AA32:AA35)</f>
        <v>57150000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492446</v>
      </c>
      <c r="D5" s="16">
        <f>SUM(D6:D8)</f>
        <v>0</v>
      </c>
      <c r="E5" s="17">
        <f t="shared" si="0"/>
        <v>1565000</v>
      </c>
      <c r="F5" s="18">
        <f t="shared" si="0"/>
        <v>1565000</v>
      </c>
      <c r="G5" s="18">
        <f t="shared" si="0"/>
        <v>23900</v>
      </c>
      <c r="H5" s="18">
        <f t="shared" si="0"/>
        <v>0</v>
      </c>
      <c r="I5" s="18">
        <f t="shared" si="0"/>
        <v>24174</v>
      </c>
      <c r="J5" s="18">
        <f t="shared" si="0"/>
        <v>48074</v>
      </c>
      <c r="K5" s="18">
        <f t="shared" si="0"/>
        <v>115416</v>
      </c>
      <c r="L5" s="18">
        <f t="shared" si="0"/>
        <v>34700</v>
      </c>
      <c r="M5" s="18">
        <f t="shared" si="0"/>
        <v>4604</v>
      </c>
      <c r="N5" s="18">
        <f t="shared" si="0"/>
        <v>154720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202794</v>
      </c>
      <c r="X5" s="18">
        <f t="shared" si="0"/>
        <v>1515000</v>
      </c>
      <c r="Y5" s="18">
        <f t="shared" si="0"/>
        <v>-1312206</v>
      </c>
      <c r="Z5" s="4">
        <f>+IF(X5&lt;&gt;0,+(Y5/X5)*100,0)</f>
        <v>-86.61425742574257</v>
      </c>
      <c r="AA5" s="16">
        <f>SUM(AA6:AA8)</f>
        <v>1565000</v>
      </c>
    </row>
    <row r="6" spans="1:27" ht="12.75">
      <c r="A6" s="5" t="s">
        <v>32</v>
      </c>
      <c r="B6" s="3"/>
      <c r="C6" s="19">
        <v>80350</v>
      </c>
      <c r="D6" s="19"/>
      <c r="E6" s="20">
        <v>1000000</v>
      </c>
      <c r="F6" s="21">
        <v>1000000</v>
      </c>
      <c r="G6" s="21">
        <v>20300</v>
      </c>
      <c r="H6" s="21"/>
      <c r="I6" s="21"/>
      <c r="J6" s="21">
        <v>20300</v>
      </c>
      <c r="K6" s="21">
        <v>15772</v>
      </c>
      <c r="L6" s="21">
        <v>21800</v>
      </c>
      <c r="M6" s="21"/>
      <c r="N6" s="21">
        <v>37572</v>
      </c>
      <c r="O6" s="21"/>
      <c r="P6" s="21"/>
      <c r="Q6" s="21"/>
      <c r="R6" s="21"/>
      <c r="S6" s="21"/>
      <c r="T6" s="21"/>
      <c r="U6" s="21"/>
      <c r="V6" s="21"/>
      <c r="W6" s="21">
        <v>57872</v>
      </c>
      <c r="X6" s="21">
        <v>1000000</v>
      </c>
      <c r="Y6" s="21">
        <v>-942128</v>
      </c>
      <c r="Z6" s="6">
        <v>-94.21</v>
      </c>
      <c r="AA6" s="28">
        <v>1000000</v>
      </c>
    </row>
    <row r="7" spans="1:27" ht="12.75">
      <c r="A7" s="5" t="s">
        <v>33</v>
      </c>
      <c r="B7" s="3"/>
      <c r="C7" s="22">
        <v>116393</v>
      </c>
      <c r="D7" s="22"/>
      <c r="E7" s="23">
        <v>415000</v>
      </c>
      <c r="F7" s="24">
        <v>415000</v>
      </c>
      <c r="G7" s="24">
        <v>600</v>
      </c>
      <c r="H7" s="24"/>
      <c r="I7" s="24">
        <v>24174</v>
      </c>
      <c r="J7" s="24">
        <v>24774</v>
      </c>
      <c r="K7" s="24">
        <v>76944</v>
      </c>
      <c r="L7" s="24">
        <v>12900</v>
      </c>
      <c r="M7" s="24">
        <v>4604</v>
      </c>
      <c r="N7" s="24">
        <v>94448</v>
      </c>
      <c r="O7" s="24"/>
      <c r="P7" s="24"/>
      <c r="Q7" s="24"/>
      <c r="R7" s="24"/>
      <c r="S7" s="24"/>
      <c r="T7" s="24"/>
      <c r="U7" s="24"/>
      <c r="V7" s="24"/>
      <c r="W7" s="24">
        <v>119222</v>
      </c>
      <c r="X7" s="24">
        <v>415000</v>
      </c>
      <c r="Y7" s="24">
        <v>-295778</v>
      </c>
      <c r="Z7" s="7">
        <v>-71.27</v>
      </c>
      <c r="AA7" s="29">
        <v>415000</v>
      </c>
    </row>
    <row r="8" spans="1:27" ht="12.75">
      <c r="A8" s="5" t="s">
        <v>34</v>
      </c>
      <c r="B8" s="3"/>
      <c r="C8" s="19">
        <v>295703</v>
      </c>
      <c r="D8" s="19"/>
      <c r="E8" s="20">
        <v>150000</v>
      </c>
      <c r="F8" s="21">
        <v>150000</v>
      </c>
      <c r="G8" s="21">
        <v>3000</v>
      </c>
      <c r="H8" s="21"/>
      <c r="I8" s="21"/>
      <c r="J8" s="21">
        <v>3000</v>
      </c>
      <c r="K8" s="21">
        <v>22700</v>
      </c>
      <c r="L8" s="21"/>
      <c r="M8" s="21"/>
      <c r="N8" s="21">
        <v>22700</v>
      </c>
      <c r="O8" s="21"/>
      <c r="P8" s="21"/>
      <c r="Q8" s="21"/>
      <c r="R8" s="21"/>
      <c r="S8" s="21"/>
      <c r="T8" s="21"/>
      <c r="U8" s="21"/>
      <c r="V8" s="21"/>
      <c r="W8" s="21">
        <v>25700</v>
      </c>
      <c r="X8" s="21">
        <v>100000</v>
      </c>
      <c r="Y8" s="21">
        <v>-74300</v>
      </c>
      <c r="Z8" s="6">
        <v>-74.3</v>
      </c>
      <c r="AA8" s="28">
        <v>150000</v>
      </c>
    </row>
    <row r="9" spans="1:27" ht="12.75">
      <c r="A9" s="2" t="s">
        <v>35</v>
      </c>
      <c r="B9" s="3"/>
      <c r="C9" s="16">
        <f aca="true" t="shared" si="1" ref="C9:Y9">SUM(C10:C14)</f>
        <v>15128</v>
      </c>
      <c r="D9" s="16">
        <f>SUM(D10:D14)</f>
        <v>0</v>
      </c>
      <c r="E9" s="17">
        <f t="shared" si="1"/>
        <v>880000</v>
      </c>
      <c r="F9" s="18">
        <f t="shared" si="1"/>
        <v>880000</v>
      </c>
      <c r="G9" s="18">
        <f t="shared" si="1"/>
        <v>899</v>
      </c>
      <c r="H9" s="18">
        <f t="shared" si="1"/>
        <v>1681</v>
      </c>
      <c r="I9" s="18">
        <f t="shared" si="1"/>
        <v>0</v>
      </c>
      <c r="J9" s="18">
        <f t="shared" si="1"/>
        <v>2580</v>
      </c>
      <c r="K9" s="18">
        <f t="shared" si="1"/>
        <v>15772</v>
      </c>
      <c r="L9" s="18">
        <f t="shared" si="1"/>
        <v>0</v>
      </c>
      <c r="M9" s="18">
        <f t="shared" si="1"/>
        <v>0</v>
      </c>
      <c r="N9" s="18">
        <f t="shared" si="1"/>
        <v>15772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18352</v>
      </c>
      <c r="X9" s="18">
        <f t="shared" si="1"/>
        <v>880000</v>
      </c>
      <c r="Y9" s="18">
        <f t="shared" si="1"/>
        <v>-861648</v>
      </c>
      <c r="Z9" s="4">
        <f>+IF(X9&lt;&gt;0,+(Y9/X9)*100,0)</f>
        <v>-97.91454545454545</v>
      </c>
      <c r="AA9" s="30">
        <f>SUM(AA10:AA14)</f>
        <v>880000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15128</v>
      </c>
      <c r="D12" s="19"/>
      <c r="E12" s="20">
        <v>880000</v>
      </c>
      <c r="F12" s="21">
        <v>880000</v>
      </c>
      <c r="G12" s="21">
        <v>899</v>
      </c>
      <c r="H12" s="21">
        <v>1681</v>
      </c>
      <c r="I12" s="21"/>
      <c r="J12" s="21">
        <v>2580</v>
      </c>
      <c r="K12" s="21">
        <v>15772</v>
      </c>
      <c r="L12" s="21"/>
      <c r="M12" s="21"/>
      <c r="N12" s="21">
        <v>15772</v>
      </c>
      <c r="O12" s="21"/>
      <c r="P12" s="21"/>
      <c r="Q12" s="21"/>
      <c r="R12" s="21"/>
      <c r="S12" s="21"/>
      <c r="T12" s="21"/>
      <c r="U12" s="21"/>
      <c r="V12" s="21"/>
      <c r="W12" s="21">
        <v>18352</v>
      </c>
      <c r="X12" s="21">
        <v>880000</v>
      </c>
      <c r="Y12" s="21">
        <v>-861648</v>
      </c>
      <c r="Z12" s="6">
        <v>-97.91</v>
      </c>
      <c r="AA12" s="28">
        <v>880000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61855</v>
      </c>
      <c r="D15" s="16">
        <f>SUM(D16:D18)</f>
        <v>0</v>
      </c>
      <c r="E15" s="17">
        <f t="shared" si="2"/>
        <v>1320000</v>
      </c>
      <c r="F15" s="18">
        <f t="shared" si="2"/>
        <v>1320000</v>
      </c>
      <c r="G15" s="18">
        <f t="shared" si="2"/>
        <v>0</v>
      </c>
      <c r="H15" s="18">
        <f t="shared" si="2"/>
        <v>2799</v>
      </c>
      <c r="I15" s="18">
        <f t="shared" si="2"/>
        <v>0</v>
      </c>
      <c r="J15" s="18">
        <f t="shared" si="2"/>
        <v>2799</v>
      </c>
      <c r="K15" s="18">
        <f t="shared" si="2"/>
        <v>22700</v>
      </c>
      <c r="L15" s="18">
        <f t="shared" si="2"/>
        <v>0</v>
      </c>
      <c r="M15" s="18">
        <f t="shared" si="2"/>
        <v>0</v>
      </c>
      <c r="N15" s="18">
        <f t="shared" si="2"/>
        <v>22700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25499</v>
      </c>
      <c r="X15" s="18">
        <f t="shared" si="2"/>
        <v>720000</v>
      </c>
      <c r="Y15" s="18">
        <f t="shared" si="2"/>
        <v>-694501</v>
      </c>
      <c r="Z15" s="4">
        <f>+IF(X15&lt;&gt;0,+(Y15/X15)*100,0)</f>
        <v>-96.45847222222223</v>
      </c>
      <c r="AA15" s="30">
        <f>SUM(AA16:AA18)</f>
        <v>1320000</v>
      </c>
    </row>
    <row r="16" spans="1:27" ht="12.75">
      <c r="A16" s="5" t="s">
        <v>42</v>
      </c>
      <c r="B16" s="3"/>
      <c r="C16" s="19">
        <v>25320</v>
      </c>
      <c r="D16" s="19"/>
      <c r="E16" s="20">
        <v>550000</v>
      </c>
      <c r="F16" s="21">
        <v>550000</v>
      </c>
      <c r="G16" s="21"/>
      <c r="H16" s="21">
        <v>2799</v>
      </c>
      <c r="I16" s="21"/>
      <c r="J16" s="21">
        <v>2799</v>
      </c>
      <c r="K16" s="21">
        <v>22700</v>
      </c>
      <c r="L16" s="21"/>
      <c r="M16" s="21"/>
      <c r="N16" s="21">
        <v>22700</v>
      </c>
      <c r="O16" s="21"/>
      <c r="P16" s="21"/>
      <c r="Q16" s="21"/>
      <c r="R16" s="21"/>
      <c r="S16" s="21"/>
      <c r="T16" s="21"/>
      <c r="U16" s="21"/>
      <c r="V16" s="21"/>
      <c r="W16" s="21">
        <v>25499</v>
      </c>
      <c r="X16" s="21">
        <v>550000</v>
      </c>
      <c r="Y16" s="21">
        <v>-524501</v>
      </c>
      <c r="Z16" s="6">
        <v>-95.36</v>
      </c>
      <c r="AA16" s="28">
        <v>550000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36535</v>
      </c>
      <c r="D18" s="19"/>
      <c r="E18" s="20">
        <v>770000</v>
      </c>
      <c r="F18" s="21">
        <v>770000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170000</v>
      </c>
      <c r="Y18" s="21">
        <v>-170000</v>
      </c>
      <c r="Z18" s="6">
        <v>-100</v>
      </c>
      <c r="AA18" s="28">
        <v>770000</v>
      </c>
    </row>
    <row r="19" spans="1:27" ht="12.75">
      <c r="A19" s="2" t="s">
        <v>45</v>
      </c>
      <c r="B19" s="8"/>
      <c r="C19" s="16">
        <f aca="true" t="shared" si="3" ref="C19:Y19">SUM(C20:C23)</f>
        <v>124876213</v>
      </c>
      <c r="D19" s="16">
        <f>SUM(D20:D23)</f>
        <v>0</v>
      </c>
      <c r="E19" s="17">
        <f t="shared" si="3"/>
        <v>371984900</v>
      </c>
      <c r="F19" s="18">
        <f t="shared" si="3"/>
        <v>371984900</v>
      </c>
      <c r="G19" s="18">
        <f t="shared" si="3"/>
        <v>10001196</v>
      </c>
      <c r="H19" s="18">
        <f t="shared" si="3"/>
        <v>17750983</v>
      </c>
      <c r="I19" s="18">
        <f t="shared" si="3"/>
        <v>28189686</v>
      </c>
      <c r="J19" s="18">
        <f t="shared" si="3"/>
        <v>55941865</v>
      </c>
      <c r="K19" s="18">
        <f t="shared" si="3"/>
        <v>16057512</v>
      </c>
      <c r="L19" s="18">
        <f t="shared" si="3"/>
        <v>62635300</v>
      </c>
      <c r="M19" s="18">
        <f t="shared" si="3"/>
        <v>39791026</v>
      </c>
      <c r="N19" s="18">
        <f t="shared" si="3"/>
        <v>118483838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174425703</v>
      </c>
      <c r="X19" s="18">
        <f t="shared" si="3"/>
        <v>206658280</v>
      </c>
      <c r="Y19" s="18">
        <f t="shared" si="3"/>
        <v>-32232577</v>
      </c>
      <c r="Z19" s="4">
        <f>+IF(X19&lt;&gt;0,+(Y19/X19)*100,0)</f>
        <v>-15.597041163799485</v>
      </c>
      <c r="AA19" s="30">
        <f>SUM(AA20:AA23)</f>
        <v>371984900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124876213</v>
      </c>
      <c r="D21" s="19"/>
      <c r="E21" s="20">
        <v>371984900</v>
      </c>
      <c r="F21" s="21">
        <v>371984900</v>
      </c>
      <c r="G21" s="21">
        <v>10001196</v>
      </c>
      <c r="H21" s="21">
        <v>17750983</v>
      </c>
      <c r="I21" s="21">
        <v>28189686</v>
      </c>
      <c r="J21" s="21">
        <v>55941865</v>
      </c>
      <c r="K21" s="21">
        <v>16057512</v>
      </c>
      <c r="L21" s="21">
        <v>62635300</v>
      </c>
      <c r="M21" s="21">
        <v>39791026</v>
      </c>
      <c r="N21" s="21">
        <v>118483838</v>
      </c>
      <c r="O21" s="21"/>
      <c r="P21" s="21"/>
      <c r="Q21" s="21"/>
      <c r="R21" s="21"/>
      <c r="S21" s="21"/>
      <c r="T21" s="21"/>
      <c r="U21" s="21"/>
      <c r="V21" s="21"/>
      <c r="W21" s="21">
        <v>174425703</v>
      </c>
      <c r="X21" s="21">
        <v>206658280</v>
      </c>
      <c r="Y21" s="21">
        <v>-32232577</v>
      </c>
      <c r="Z21" s="6">
        <v>-15.6</v>
      </c>
      <c r="AA21" s="28">
        <v>371984900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45065</v>
      </c>
      <c r="D24" s="16"/>
      <c r="E24" s="17">
        <v>239998</v>
      </c>
      <c r="F24" s="18">
        <v>239998</v>
      </c>
      <c r="G24" s="18"/>
      <c r="H24" s="18"/>
      <c r="I24" s="18">
        <v>16275</v>
      </c>
      <c r="J24" s="18">
        <v>16275</v>
      </c>
      <c r="K24" s="18">
        <v>22700</v>
      </c>
      <c r="L24" s="18"/>
      <c r="M24" s="18"/>
      <c r="N24" s="18">
        <v>22700</v>
      </c>
      <c r="O24" s="18"/>
      <c r="P24" s="18"/>
      <c r="Q24" s="18"/>
      <c r="R24" s="18"/>
      <c r="S24" s="18"/>
      <c r="T24" s="18"/>
      <c r="U24" s="18"/>
      <c r="V24" s="18"/>
      <c r="W24" s="18">
        <v>38975</v>
      </c>
      <c r="X24" s="18"/>
      <c r="Y24" s="18">
        <v>38975</v>
      </c>
      <c r="Z24" s="4"/>
      <c r="AA24" s="30">
        <v>239998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125490707</v>
      </c>
      <c r="D25" s="50">
        <f>+D5+D9+D15+D19+D24</f>
        <v>0</v>
      </c>
      <c r="E25" s="51">
        <f t="shared" si="4"/>
        <v>375989898</v>
      </c>
      <c r="F25" s="52">
        <f t="shared" si="4"/>
        <v>375989898</v>
      </c>
      <c r="G25" s="52">
        <f t="shared" si="4"/>
        <v>10025995</v>
      </c>
      <c r="H25" s="52">
        <f t="shared" si="4"/>
        <v>17755463</v>
      </c>
      <c r="I25" s="52">
        <f t="shared" si="4"/>
        <v>28230135</v>
      </c>
      <c r="J25" s="52">
        <f t="shared" si="4"/>
        <v>56011593</v>
      </c>
      <c r="K25" s="52">
        <f t="shared" si="4"/>
        <v>16234100</v>
      </c>
      <c r="L25" s="52">
        <f t="shared" si="4"/>
        <v>62670000</v>
      </c>
      <c r="M25" s="52">
        <f t="shared" si="4"/>
        <v>39795630</v>
      </c>
      <c r="N25" s="52">
        <f t="shared" si="4"/>
        <v>118699730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174711323</v>
      </c>
      <c r="X25" s="52">
        <f t="shared" si="4"/>
        <v>209773280</v>
      </c>
      <c r="Y25" s="52">
        <f t="shared" si="4"/>
        <v>-35061957</v>
      </c>
      <c r="Z25" s="53">
        <f>+IF(X25&lt;&gt;0,+(Y25/X25)*100,0)</f>
        <v>-16.71421498486366</v>
      </c>
      <c r="AA25" s="54">
        <f>+AA5+AA9+AA15+AA19+AA24</f>
        <v>375989898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124828636</v>
      </c>
      <c r="D28" s="19"/>
      <c r="E28" s="20">
        <v>369415000</v>
      </c>
      <c r="F28" s="21">
        <v>369415000</v>
      </c>
      <c r="G28" s="21">
        <v>10001196</v>
      </c>
      <c r="H28" s="21">
        <v>17750983</v>
      </c>
      <c r="I28" s="21">
        <v>28189686</v>
      </c>
      <c r="J28" s="21">
        <v>55941865</v>
      </c>
      <c r="K28" s="21">
        <v>16057512</v>
      </c>
      <c r="L28" s="21">
        <v>62635300</v>
      </c>
      <c r="M28" s="21">
        <v>39791026</v>
      </c>
      <c r="N28" s="21">
        <v>118483838</v>
      </c>
      <c r="O28" s="21"/>
      <c r="P28" s="21"/>
      <c r="Q28" s="21"/>
      <c r="R28" s="21"/>
      <c r="S28" s="21"/>
      <c r="T28" s="21"/>
      <c r="U28" s="21"/>
      <c r="V28" s="21"/>
      <c r="W28" s="21">
        <v>174425703</v>
      </c>
      <c r="X28" s="21"/>
      <c r="Y28" s="21">
        <v>174425703</v>
      </c>
      <c r="Z28" s="6"/>
      <c r="AA28" s="19">
        <v>369415000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124828636</v>
      </c>
      <c r="D32" s="25">
        <f>SUM(D28:D31)</f>
        <v>0</v>
      </c>
      <c r="E32" s="26">
        <f t="shared" si="5"/>
        <v>369415000</v>
      </c>
      <c r="F32" s="27">
        <f t="shared" si="5"/>
        <v>369415000</v>
      </c>
      <c r="G32" s="27">
        <f t="shared" si="5"/>
        <v>10001196</v>
      </c>
      <c r="H32" s="27">
        <f t="shared" si="5"/>
        <v>17750983</v>
      </c>
      <c r="I32" s="27">
        <f t="shared" si="5"/>
        <v>28189686</v>
      </c>
      <c r="J32" s="27">
        <f t="shared" si="5"/>
        <v>55941865</v>
      </c>
      <c r="K32" s="27">
        <f t="shared" si="5"/>
        <v>16057512</v>
      </c>
      <c r="L32" s="27">
        <f t="shared" si="5"/>
        <v>62635300</v>
      </c>
      <c r="M32" s="27">
        <f t="shared" si="5"/>
        <v>39791026</v>
      </c>
      <c r="N32" s="27">
        <f t="shared" si="5"/>
        <v>118483838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174425703</v>
      </c>
      <c r="X32" s="27">
        <f t="shared" si="5"/>
        <v>0</v>
      </c>
      <c r="Y32" s="27">
        <f t="shared" si="5"/>
        <v>174425703</v>
      </c>
      <c r="Z32" s="13">
        <f>+IF(X32&lt;&gt;0,+(Y32/X32)*100,0)</f>
        <v>0</v>
      </c>
      <c r="AA32" s="31">
        <f>SUM(AA28:AA31)</f>
        <v>369415000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662071</v>
      </c>
      <c r="D35" s="19"/>
      <c r="E35" s="20">
        <v>6574898</v>
      </c>
      <c r="F35" s="21">
        <v>6574898</v>
      </c>
      <c r="G35" s="21">
        <v>24799</v>
      </c>
      <c r="H35" s="21">
        <v>4480</v>
      </c>
      <c r="I35" s="21">
        <v>40449</v>
      </c>
      <c r="J35" s="21">
        <v>69728</v>
      </c>
      <c r="K35" s="21">
        <v>176588</v>
      </c>
      <c r="L35" s="21">
        <v>34700</v>
      </c>
      <c r="M35" s="21">
        <v>4604</v>
      </c>
      <c r="N35" s="21">
        <v>215892</v>
      </c>
      <c r="O35" s="21"/>
      <c r="P35" s="21"/>
      <c r="Q35" s="21"/>
      <c r="R35" s="21"/>
      <c r="S35" s="21"/>
      <c r="T35" s="21"/>
      <c r="U35" s="21"/>
      <c r="V35" s="21"/>
      <c r="W35" s="21">
        <v>285620</v>
      </c>
      <c r="X35" s="21"/>
      <c r="Y35" s="21">
        <v>285620</v>
      </c>
      <c r="Z35" s="6"/>
      <c r="AA35" s="28">
        <v>6574898</v>
      </c>
    </row>
    <row r="36" spans="1:27" ht="12.75">
      <c r="A36" s="60" t="s">
        <v>64</v>
      </c>
      <c r="B36" s="10"/>
      <c r="C36" s="61">
        <f aca="true" t="shared" si="6" ref="C36:Y36">SUM(C32:C35)</f>
        <v>125490707</v>
      </c>
      <c r="D36" s="61">
        <f>SUM(D32:D35)</f>
        <v>0</v>
      </c>
      <c r="E36" s="62">
        <f t="shared" si="6"/>
        <v>375989898</v>
      </c>
      <c r="F36" s="63">
        <f t="shared" si="6"/>
        <v>375989898</v>
      </c>
      <c r="G36" s="63">
        <f t="shared" si="6"/>
        <v>10025995</v>
      </c>
      <c r="H36" s="63">
        <f t="shared" si="6"/>
        <v>17755463</v>
      </c>
      <c r="I36" s="63">
        <f t="shared" si="6"/>
        <v>28230135</v>
      </c>
      <c r="J36" s="63">
        <f t="shared" si="6"/>
        <v>56011593</v>
      </c>
      <c r="K36" s="63">
        <f t="shared" si="6"/>
        <v>16234100</v>
      </c>
      <c r="L36" s="63">
        <f t="shared" si="6"/>
        <v>62670000</v>
      </c>
      <c r="M36" s="63">
        <f t="shared" si="6"/>
        <v>39795630</v>
      </c>
      <c r="N36" s="63">
        <f t="shared" si="6"/>
        <v>118699730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174711323</v>
      </c>
      <c r="X36" s="63">
        <f t="shared" si="6"/>
        <v>0</v>
      </c>
      <c r="Y36" s="63">
        <f t="shared" si="6"/>
        <v>174711323</v>
      </c>
      <c r="Z36" s="64">
        <f>+IF(X36&lt;&gt;0,+(Y36/X36)*100,0)</f>
        <v>0</v>
      </c>
      <c r="AA36" s="65">
        <f>SUM(AA32:AA35)</f>
        <v>375989898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21057537</v>
      </c>
      <c r="D5" s="16">
        <f>SUM(D6:D8)</f>
        <v>0</v>
      </c>
      <c r="E5" s="17">
        <f t="shared" si="0"/>
        <v>25300000</v>
      </c>
      <c r="F5" s="18">
        <f t="shared" si="0"/>
        <v>25300000</v>
      </c>
      <c r="G5" s="18">
        <f t="shared" si="0"/>
        <v>0</v>
      </c>
      <c r="H5" s="18">
        <f t="shared" si="0"/>
        <v>1000000</v>
      </c>
      <c r="I5" s="18">
        <f t="shared" si="0"/>
        <v>3239350</v>
      </c>
      <c r="J5" s="18">
        <f t="shared" si="0"/>
        <v>4239350</v>
      </c>
      <c r="K5" s="18">
        <f t="shared" si="0"/>
        <v>0</v>
      </c>
      <c r="L5" s="18">
        <f t="shared" si="0"/>
        <v>0</v>
      </c>
      <c r="M5" s="18">
        <f t="shared" si="0"/>
        <v>1487776</v>
      </c>
      <c r="N5" s="18">
        <f t="shared" si="0"/>
        <v>1487776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5727126</v>
      </c>
      <c r="X5" s="18">
        <f t="shared" si="0"/>
        <v>12499998</v>
      </c>
      <c r="Y5" s="18">
        <f t="shared" si="0"/>
        <v>-6772872</v>
      </c>
      <c r="Z5" s="4">
        <f>+IF(X5&lt;&gt;0,+(Y5/X5)*100,0)</f>
        <v>-54.182984669277545</v>
      </c>
      <c r="AA5" s="16">
        <f>SUM(AA6:AA8)</f>
        <v>25300000</v>
      </c>
    </row>
    <row r="6" spans="1:27" ht="12.75">
      <c r="A6" s="5" t="s">
        <v>32</v>
      </c>
      <c r="B6" s="3"/>
      <c r="C6" s="19">
        <v>12773106</v>
      </c>
      <c r="D6" s="19"/>
      <c r="E6" s="20">
        <v>10000000</v>
      </c>
      <c r="F6" s="21">
        <v>10000000</v>
      </c>
      <c r="G6" s="21"/>
      <c r="H6" s="21">
        <v>1000000</v>
      </c>
      <c r="I6" s="21">
        <v>3239350</v>
      </c>
      <c r="J6" s="21">
        <v>4239350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4239350</v>
      </c>
      <c r="X6" s="21">
        <v>12499998</v>
      </c>
      <c r="Y6" s="21">
        <v>-8260648</v>
      </c>
      <c r="Z6" s="6">
        <v>-66.09</v>
      </c>
      <c r="AA6" s="28">
        <v>10000000</v>
      </c>
    </row>
    <row r="7" spans="1:27" ht="12.75">
      <c r="A7" s="5" t="s">
        <v>33</v>
      </c>
      <c r="B7" s="3"/>
      <c r="C7" s="22"/>
      <c r="D7" s="22"/>
      <c r="E7" s="23">
        <v>15300000</v>
      </c>
      <c r="F7" s="24">
        <v>15300000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15300000</v>
      </c>
    </row>
    <row r="8" spans="1:27" ht="12.75">
      <c r="A8" s="5" t="s">
        <v>34</v>
      </c>
      <c r="B8" s="3"/>
      <c r="C8" s="19">
        <v>8284431</v>
      </c>
      <c r="D8" s="19"/>
      <c r="E8" s="20"/>
      <c r="F8" s="21"/>
      <c r="G8" s="21"/>
      <c r="H8" s="21"/>
      <c r="I8" s="21"/>
      <c r="J8" s="21"/>
      <c r="K8" s="21"/>
      <c r="L8" s="21"/>
      <c r="M8" s="21">
        <v>1487776</v>
      </c>
      <c r="N8" s="21">
        <v>1487776</v>
      </c>
      <c r="O8" s="21"/>
      <c r="P8" s="21"/>
      <c r="Q8" s="21"/>
      <c r="R8" s="21"/>
      <c r="S8" s="21"/>
      <c r="T8" s="21"/>
      <c r="U8" s="21"/>
      <c r="V8" s="21"/>
      <c r="W8" s="21">
        <v>1487776</v>
      </c>
      <c r="X8" s="21"/>
      <c r="Y8" s="21">
        <v>1487776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77910367</v>
      </c>
      <c r="D9" s="16">
        <f>SUM(D10:D14)</f>
        <v>0</v>
      </c>
      <c r="E9" s="17">
        <f t="shared" si="1"/>
        <v>21184000</v>
      </c>
      <c r="F9" s="18">
        <f t="shared" si="1"/>
        <v>21184000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2167939</v>
      </c>
      <c r="N9" s="18">
        <f t="shared" si="1"/>
        <v>2167939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2167939</v>
      </c>
      <c r="X9" s="18">
        <f t="shared" si="1"/>
        <v>12541998</v>
      </c>
      <c r="Y9" s="18">
        <f t="shared" si="1"/>
        <v>-10374059</v>
      </c>
      <c r="Z9" s="4">
        <f>+IF(X9&lt;&gt;0,+(Y9/X9)*100,0)</f>
        <v>-82.71456429828804</v>
      </c>
      <c r="AA9" s="30">
        <f>SUM(AA10:AA14)</f>
        <v>21184000</v>
      </c>
    </row>
    <row r="10" spans="1:27" ht="12.75">
      <c r="A10" s="5" t="s">
        <v>36</v>
      </c>
      <c r="B10" s="3"/>
      <c r="C10" s="19">
        <v>40462786</v>
      </c>
      <c r="D10" s="19"/>
      <c r="E10" s="20">
        <v>700000</v>
      </c>
      <c r="F10" s="21">
        <v>700000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700000</v>
      </c>
    </row>
    <row r="11" spans="1:27" ht="12.75">
      <c r="A11" s="5" t="s">
        <v>37</v>
      </c>
      <c r="B11" s="3"/>
      <c r="C11" s="19">
        <v>4174078</v>
      </c>
      <c r="D11" s="19"/>
      <c r="E11" s="20">
        <v>16484000</v>
      </c>
      <c r="F11" s="21">
        <v>16484000</v>
      </c>
      <c r="G11" s="21"/>
      <c r="H11" s="21"/>
      <c r="I11" s="21"/>
      <c r="J11" s="21"/>
      <c r="K11" s="21"/>
      <c r="L11" s="21"/>
      <c r="M11" s="21">
        <v>1671805</v>
      </c>
      <c r="N11" s="21">
        <v>1671805</v>
      </c>
      <c r="O11" s="21"/>
      <c r="P11" s="21"/>
      <c r="Q11" s="21"/>
      <c r="R11" s="21"/>
      <c r="S11" s="21"/>
      <c r="T11" s="21"/>
      <c r="U11" s="21"/>
      <c r="V11" s="21"/>
      <c r="W11" s="21">
        <v>1671805</v>
      </c>
      <c r="X11" s="21">
        <v>9541998</v>
      </c>
      <c r="Y11" s="21">
        <v>-7870193</v>
      </c>
      <c r="Z11" s="6">
        <v>-82.48</v>
      </c>
      <c r="AA11" s="28">
        <v>16484000</v>
      </c>
    </row>
    <row r="12" spans="1:27" ht="12.75">
      <c r="A12" s="5" t="s">
        <v>38</v>
      </c>
      <c r="B12" s="3"/>
      <c r="C12" s="19">
        <v>33273503</v>
      </c>
      <c r="D12" s="19"/>
      <c r="E12" s="20">
        <v>4000000</v>
      </c>
      <c r="F12" s="21">
        <v>4000000</v>
      </c>
      <c r="G12" s="21"/>
      <c r="H12" s="21"/>
      <c r="I12" s="21"/>
      <c r="J12" s="21"/>
      <c r="K12" s="21"/>
      <c r="L12" s="21"/>
      <c r="M12" s="21">
        <v>496134</v>
      </c>
      <c r="N12" s="21">
        <v>496134</v>
      </c>
      <c r="O12" s="21"/>
      <c r="P12" s="21"/>
      <c r="Q12" s="21"/>
      <c r="R12" s="21"/>
      <c r="S12" s="21"/>
      <c r="T12" s="21"/>
      <c r="U12" s="21"/>
      <c r="V12" s="21"/>
      <c r="W12" s="21">
        <v>496134</v>
      </c>
      <c r="X12" s="21">
        <v>3000000</v>
      </c>
      <c r="Y12" s="21">
        <v>-2503866</v>
      </c>
      <c r="Z12" s="6">
        <v>-83.46</v>
      </c>
      <c r="AA12" s="28">
        <v>4000000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39192800</v>
      </c>
      <c r="D15" s="16">
        <f>SUM(D16:D18)</f>
        <v>0</v>
      </c>
      <c r="E15" s="17">
        <f t="shared" si="2"/>
        <v>45500000</v>
      </c>
      <c r="F15" s="18">
        <f t="shared" si="2"/>
        <v>45500000</v>
      </c>
      <c r="G15" s="18">
        <f t="shared" si="2"/>
        <v>840246</v>
      </c>
      <c r="H15" s="18">
        <f t="shared" si="2"/>
        <v>0</v>
      </c>
      <c r="I15" s="18">
        <f t="shared" si="2"/>
        <v>1953873</v>
      </c>
      <c r="J15" s="18">
        <f t="shared" si="2"/>
        <v>2794119</v>
      </c>
      <c r="K15" s="18">
        <f t="shared" si="2"/>
        <v>1330470</v>
      </c>
      <c r="L15" s="18">
        <f t="shared" si="2"/>
        <v>0</v>
      </c>
      <c r="M15" s="18">
        <f t="shared" si="2"/>
        <v>12750792</v>
      </c>
      <c r="N15" s="18">
        <f t="shared" si="2"/>
        <v>14081262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16875381</v>
      </c>
      <c r="X15" s="18">
        <f t="shared" si="2"/>
        <v>19999998</v>
      </c>
      <c r="Y15" s="18">
        <f t="shared" si="2"/>
        <v>-3124617</v>
      </c>
      <c r="Z15" s="4">
        <f>+IF(X15&lt;&gt;0,+(Y15/X15)*100,0)</f>
        <v>-15.623086562308655</v>
      </c>
      <c r="AA15" s="30">
        <f>SUM(AA16:AA18)</f>
        <v>45500000</v>
      </c>
    </row>
    <row r="16" spans="1:27" ht="12.75">
      <c r="A16" s="5" t="s">
        <v>42</v>
      </c>
      <c r="B16" s="3"/>
      <c r="C16" s="19"/>
      <c r="D16" s="19"/>
      <c r="E16" s="20">
        <v>4500000</v>
      </c>
      <c r="F16" s="21">
        <v>4500000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4500000</v>
      </c>
    </row>
    <row r="17" spans="1:27" ht="12.75">
      <c r="A17" s="5" t="s">
        <v>43</v>
      </c>
      <c r="B17" s="3"/>
      <c r="C17" s="19">
        <v>39192800</v>
      </c>
      <c r="D17" s="19"/>
      <c r="E17" s="20">
        <v>41000000</v>
      </c>
      <c r="F17" s="21">
        <v>41000000</v>
      </c>
      <c r="G17" s="21">
        <v>840246</v>
      </c>
      <c r="H17" s="21"/>
      <c r="I17" s="21">
        <v>1953873</v>
      </c>
      <c r="J17" s="21">
        <v>2794119</v>
      </c>
      <c r="K17" s="21">
        <v>1330470</v>
      </c>
      <c r="L17" s="21"/>
      <c r="M17" s="21">
        <v>12750792</v>
      </c>
      <c r="N17" s="21">
        <v>14081262</v>
      </c>
      <c r="O17" s="21"/>
      <c r="P17" s="21"/>
      <c r="Q17" s="21"/>
      <c r="R17" s="21"/>
      <c r="S17" s="21"/>
      <c r="T17" s="21"/>
      <c r="U17" s="21"/>
      <c r="V17" s="21"/>
      <c r="W17" s="21">
        <v>16875381</v>
      </c>
      <c r="X17" s="21">
        <v>19999998</v>
      </c>
      <c r="Y17" s="21">
        <v>-3124617</v>
      </c>
      <c r="Z17" s="6">
        <v>-15.62</v>
      </c>
      <c r="AA17" s="28">
        <v>41000000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62275687</v>
      </c>
      <c r="D19" s="16">
        <f>SUM(D20:D23)</f>
        <v>0</v>
      </c>
      <c r="E19" s="17">
        <f t="shared" si="3"/>
        <v>105400000</v>
      </c>
      <c r="F19" s="18">
        <f t="shared" si="3"/>
        <v>105400000</v>
      </c>
      <c r="G19" s="18">
        <f t="shared" si="3"/>
        <v>0</v>
      </c>
      <c r="H19" s="18">
        <f t="shared" si="3"/>
        <v>3113765</v>
      </c>
      <c r="I19" s="18">
        <f t="shared" si="3"/>
        <v>1621563</v>
      </c>
      <c r="J19" s="18">
        <f t="shared" si="3"/>
        <v>4735328</v>
      </c>
      <c r="K19" s="18">
        <f t="shared" si="3"/>
        <v>7683230</v>
      </c>
      <c r="L19" s="18">
        <f t="shared" si="3"/>
        <v>10512103</v>
      </c>
      <c r="M19" s="18">
        <f t="shared" si="3"/>
        <v>12137525</v>
      </c>
      <c r="N19" s="18">
        <f t="shared" si="3"/>
        <v>30332858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35068186</v>
      </c>
      <c r="X19" s="18">
        <f t="shared" si="3"/>
        <v>64950000</v>
      </c>
      <c r="Y19" s="18">
        <f t="shared" si="3"/>
        <v>-29881814</v>
      </c>
      <c r="Z19" s="4">
        <f>+IF(X19&lt;&gt;0,+(Y19/X19)*100,0)</f>
        <v>-46.00741185527329</v>
      </c>
      <c r="AA19" s="30">
        <f>SUM(AA20:AA23)</f>
        <v>105400000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61309437</v>
      </c>
      <c r="D21" s="19"/>
      <c r="E21" s="20">
        <v>56891586</v>
      </c>
      <c r="F21" s="21">
        <v>56891586</v>
      </c>
      <c r="G21" s="21"/>
      <c r="H21" s="21">
        <v>1807044</v>
      </c>
      <c r="I21" s="21">
        <v>1164093</v>
      </c>
      <c r="J21" s="21">
        <v>2971137</v>
      </c>
      <c r="K21" s="21">
        <v>6550948</v>
      </c>
      <c r="L21" s="21">
        <v>10201922</v>
      </c>
      <c r="M21" s="21">
        <v>5565017</v>
      </c>
      <c r="N21" s="21">
        <v>22317887</v>
      </c>
      <c r="O21" s="21"/>
      <c r="P21" s="21"/>
      <c r="Q21" s="21"/>
      <c r="R21" s="21"/>
      <c r="S21" s="21"/>
      <c r="T21" s="21"/>
      <c r="U21" s="21"/>
      <c r="V21" s="21"/>
      <c r="W21" s="21">
        <v>25289024</v>
      </c>
      <c r="X21" s="21"/>
      <c r="Y21" s="21">
        <v>25289024</v>
      </c>
      <c r="Z21" s="6"/>
      <c r="AA21" s="28">
        <v>56891586</v>
      </c>
    </row>
    <row r="22" spans="1:27" ht="12.75">
      <c r="A22" s="5" t="s">
        <v>48</v>
      </c>
      <c r="B22" s="3"/>
      <c r="C22" s="22">
        <v>966250</v>
      </c>
      <c r="D22" s="22"/>
      <c r="E22" s="23">
        <v>48508414</v>
      </c>
      <c r="F22" s="24">
        <v>48508414</v>
      </c>
      <c r="G22" s="24"/>
      <c r="H22" s="24">
        <v>1306721</v>
      </c>
      <c r="I22" s="24">
        <v>457470</v>
      </c>
      <c r="J22" s="24">
        <v>1764191</v>
      </c>
      <c r="K22" s="24">
        <v>1132282</v>
      </c>
      <c r="L22" s="24">
        <v>310181</v>
      </c>
      <c r="M22" s="24">
        <v>6572508</v>
      </c>
      <c r="N22" s="24">
        <v>8014971</v>
      </c>
      <c r="O22" s="24"/>
      <c r="P22" s="24"/>
      <c r="Q22" s="24"/>
      <c r="R22" s="24"/>
      <c r="S22" s="24"/>
      <c r="T22" s="24"/>
      <c r="U22" s="24"/>
      <c r="V22" s="24"/>
      <c r="W22" s="24">
        <v>9779162</v>
      </c>
      <c r="X22" s="24">
        <v>55450002</v>
      </c>
      <c r="Y22" s="24">
        <v>-45670840</v>
      </c>
      <c r="Z22" s="7">
        <v>-82.36</v>
      </c>
      <c r="AA22" s="29">
        <v>48508414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9499998</v>
      </c>
      <c r="Y23" s="21">
        <v>-9499998</v>
      </c>
      <c r="Z23" s="6">
        <v>-100</v>
      </c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5500002</v>
      </c>
      <c r="Y24" s="18">
        <v>-5500002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200436391</v>
      </c>
      <c r="D25" s="50">
        <f>+D5+D9+D15+D19+D24</f>
        <v>0</v>
      </c>
      <c r="E25" s="51">
        <f t="shared" si="4"/>
        <v>197384000</v>
      </c>
      <c r="F25" s="52">
        <f t="shared" si="4"/>
        <v>197384000</v>
      </c>
      <c r="G25" s="52">
        <f t="shared" si="4"/>
        <v>840246</v>
      </c>
      <c r="H25" s="52">
        <f t="shared" si="4"/>
        <v>4113765</v>
      </c>
      <c r="I25" s="52">
        <f t="shared" si="4"/>
        <v>6814786</v>
      </c>
      <c r="J25" s="52">
        <f t="shared" si="4"/>
        <v>11768797</v>
      </c>
      <c r="K25" s="52">
        <f t="shared" si="4"/>
        <v>9013700</v>
      </c>
      <c r="L25" s="52">
        <f t="shared" si="4"/>
        <v>10512103</v>
      </c>
      <c r="M25" s="52">
        <f t="shared" si="4"/>
        <v>28544032</v>
      </c>
      <c r="N25" s="52">
        <f t="shared" si="4"/>
        <v>48069835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59838632</v>
      </c>
      <c r="X25" s="52">
        <f t="shared" si="4"/>
        <v>115491996</v>
      </c>
      <c r="Y25" s="52">
        <f t="shared" si="4"/>
        <v>-55653364</v>
      </c>
      <c r="Z25" s="53">
        <f>+IF(X25&lt;&gt;0,+(Y25/X25)*100,0)</f>
        <v>-48.18807010660721</v>
      </c>
      <c r="AA25" s="54">
        <f>+AA5+AA9+AA15+AA19+AA24</f>
        <v>197384000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179321454</v>
      </c>
      <c r="D28" s="19"/>
      <c r="E28" s="20">
        <v>166884000</v>
      </c>
      <c r="F28" s="21">
        <v>166884000</v>
      </c>
      <c r="G28" s="21">
        <v>840246</v>
      </c>
      <c r="H28" s="21">
        <v>3113765</v>
      </c>
      <c r="I28" s="21">
        <v>3575436</v>
      </c>
      <c r="J28" s="21">
        <v>7529447</v>
      </c>
      <c r="K28" s="21">
        <v>7683230</v>
      </c>
      <c r="L28" s="21">
        <v>10512103</v>
      </c>
      <c r="M28" s="21">
        <v>25109172</v>
      </c>
      <c r="N28" s="21">
        <v>43304505</v>
      </c>
      <c r="O28" s="21"/>
      <c r="P28" s="21"/>
      <c r="Q28" s="21"/>
      <c r="R28" s="21"/>
      <c r="S28" s="21"/>
      <c r="T28" s="21"/>
      <c r="U28" s="21"/>
      <c r="V28" s="21"/>
      <c r="W28" s="21">
        <v>50833952</v>
      </c>
      <c r="X28" s="21">
        <v>87192000</v>
      </c>
      <c r="Y28" s="21">
        <v>-36358048</v>
      </c>
      <c r="Z28" s="6">
        <v>-41.7</v>
      </c>
      <c r="AA28" s="19">
        <v>166884000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9499998</v>
      </c>
      <c r="Y29" s="21">
        <v>-9499998</v>
      </c>
      <c r="Z29" s="6">
        <v>-100</v>
      </c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179321454</v>
      </c>
      <c r="D32" s="25">
        <f>SUM(D28:D31)</f>
        <v>0</v>
      </c>
      <c r="E32" s="26">
        <f t="shared" si="5"/>
        <v>166884000</v>
      </c>
      <c r="F32" s="27">
        <f t="shared" si="5"/>
        <v>166884000</v>
      </c>
      <c r="G32" s="27">
        <f t="shared" si="5"/>
        <v>840246</v>
      </c>
      <c r="H32" s="27">
        <f t="shared" si="5"/>
        <v>3113765</v>
      </c>
      <c r="I32" s="27">
        <f t="shared" si="5"/>
        <v>3575436</v>
      </c>
      <c r="J32" s="27">
        <f t="shared" si="5"/>
        <v>7529447</v>
      </c>
      <c r="K32" s="27">
        <f t="shared" si="5"/>
        <v>7683230</v>
      </c>
      <c r="L32" s="27">
        <f t="shared" si="5"/>
        <v>10512103</v>
      </c>
      <c r="M32" s="27">
        <f t="shared" si="5"/>
        <v>25109172</v>
      </c>
      <c r="N32" s="27">
        <f t="shared" si="5"/>
        <v>43304505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50833952</v>
      </c>
      <c r="X32" s="27">
        <f t="shared" si="5"/>
        <v>96691998</v>
      </c>
      <c r="Y32" s="27">
        <f t="shared" si="5"/>
        <v>-45858046</v>
      </c>
      <c r="Z32" s="13">
        <f>+IF(X32&lt;&gt;0,+(Y32/X32)*100,0)</f>
        <v>-47.42692978585467</v>
      </c>
      <c r="AA32" s="31">
        <f>SUM(AA28:AA31)</f>
        <v>166884000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21114937</v>
      </c>
      <c r="D35" s="19"/>
      <c r="E35" s="20">
        <v>30500000</v>
      </c>
      <c r="F35" s="21">
        <v>30500000</v>
      </c>
      <c r="G35" s="21"/>
      <c r="H35" s="21">
        <v>1000000</v>
      </c>
      <c r="I35" s="21">
        <v>3239350</v>
      </c>
      <c r="J35" s="21">
        <v>4239350</v>
      </c>
      <c r="K35" s="21">
        <v>1330470</v>
      </c>
      <c r="L35" s="21"/>
      <c r="M35" s="21">
        <v>3434860</v>
      </c>
      <c r="N35" s="21">
        <v>4765330</v>
      </c>
      <c r="O35" s="21"/>
      <c r="P35" s="21"/>
      <c r="Q35" s="21"/>
      <c r="R35" s="21"/>
      <c r="S35" s="21"/>
      <c r="T35" s="21"/>
      <c r="U35" s="21"/>
      <c r="V35" s="21"/>
      <c r="W35" s="21">
        <v>9004680</v>
      </c>
      <c r="X35" s="21">
        <v>18799998</v>
      </c>
      <c r="Y35" s="21">
        <v>-9795318</v>
      </c>
      <c r="Z35" s="6">
        <v>-52.1</v>
      </c>
      <c r="AA35" s="28">
        <v>30500000</v>
      </c>
    </row>
    <row r="36" spans="1:27" ht="12.75">
      <c r="A36" s="60" t="s">
        <v>64</v>
      </c>
      <c r="B36" s="10"/>
      <c r="C36" s="61">
        <f aca="true" t="shared" si="6" ref="C36:Y36">SUM(C32:C35)</f>
        <v>200436391</v>
      </c>
      <c r="D36" s="61">
        <f>SUM(D32:D35)</f>
        <v>0</v>
      </c>
      <c r="E36" s="62">
        <f t="shared" si="6"/>
        <v>197384000</v>
      </c>
      <c r="F36" s="63">
        <f t="shared" si="6"/>
        <v>197384000</v>
      </c>
      <c r="G36" s="63">
        <f t="shared" si="6"/>
        <v>840246</v>
      </c>
      <c r="H36" s="63">
        <f t="shared" si="6"/>
        <v>4113765</v>
      </c>
      <c r="I36" s="63">
        <f t="shared" si="6"/>
        <v>6814786</v>
      </c>
      <c r="J36" s="63">
        <f t="shared" si="6"/>
        <v>11768797</v>
      </c>
      <c r="K36" s="63">
        <f t="shared" si="6"/>
        <v>9013700</v>
      </c>
      <c r="L36" s="63">
        <f t="shared" si="6"/>
        <v>10512103</v>
      </c>
      <c r="M36" s="63">
        <f t="shared" si="6"/>
        <v>28544032</v>
      </c>
      <c r="N36" s="63">
        <f t="shared" si="6"/>
        <v>48069835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59838632</v>
      </c>
      <c r="X36" s="63">
        <f t="shared" si="6"/>
        <v>115491996</v>
      </c>
      <c r="Y36" s="63">
        <f t="shared" si="6"/>
        <v>-55653364</v>
      </c>
      <c r="Z36" s="64">
        <f>+IF(X36&lt;&gt;0,+(Y36/X36)*100,0)</f>
        <v>-48.18807010660721</v>
      </c>
      <c r="AA36" s="65">
        <f>SUM(AA32:AA35)</f>
        <v>197384000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4472067</v>
      </c>
      <c r="D5" s="16">
        <f>SUM(D6:D8)</f>
        <v>0</v>
      </c>
      <c r="E5" s="17">
        <f t="shared" si="0"/>
        <v>44500000</v>
      </c>
      <c r="F5" s="18">
        <f t="shared" si="0"/>
        <v>44500000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107637</v>
      </c>
      <c r="L5" s="18">
        <f t="shared" si="0"/>
        <v>740324</v>
      </c>
      <c r="M5" s="18">
        <f t="shared" si="0"/>
        <v>59219</v>
      </c>
      <c r="N5" s="18">
        <f t="shared" si="0"/>
        <v>907180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907180</v>
      </c>
      <c r="X5" s="18">
        <f t="shared" si="0"/>
        <v>27130000</v>
      </c>
      <c r="Y5" s="18">
        <f t="shared" si="0"/>
        <v>-26222820</v>
      </c>
      <c r="Z5" s="4">
        <f>+IF(X5&lt;&gt;0,+(Y5/X5)*100,0)</f>
        <v>-96.65617397714708</v>
      </c>
      <c r="AA5" s="16">
        <f>SUM(AA6:AA8)</f>
        <v>44500000</v>
      </c>
    </row>
    <row r="6" spans="1:27" ht="12.75">
      <c r="A6" s="5" t="s">
        <v>32</v>
      </c>
      <c r="B6" s="3"/>
      <c r="C6" s="19">
        <v>1739014</v>
      </c>
      <c r="D6" s="19"/>
      <c r="E6" s="20">
        <v>38900000</v>
      </c>
      <c r="F6" s="21">
        <v>38900000</v>
      </c>
      <c r="G6" s="21"/>
      <c r="H6" s="21"/>
      <c r="I6" s="21"/>
      <c r="J6" s="21"/>
      <c r="K6" s="21">
        <v>107637</v>
      </c>
      <c r="L6" s="21">
        <v>740324</v>
      </c>
      <c r="M6" s="21">
        <v>59219</v>
      </c>
      <c r="N6" s="21">
        <v>907180</v>
      </c>
      <c r="O6" s="21"/>
      <c r="P6" s="21"/>
      <c r="Q6" s="21"/>
      <c r="R6" s="21"/>
      <c r="S6" s="21"/>
      <c r="T6" s="21"/>
      <c r="U6" s="21"/>
      <c r="V6" s="21"/>
      <c r="W6" s="21">
        <v>907180</v>
      </c>
      <c r="X6" s="21">
        <v>24900000</v>
      </c>
      <c r="Y6" s="21">
        <v>-23992820</v>
      </c>
      <c r="Z6" s="6">
        <v>-96.36</v>
      </c>
      <c r="AA6" s="28">
        <v>38900000</v>
      </c>
    </row>
    <row r="7" spans="1:27" ht="12.75">
      <c r="A7" s="5" t="s">
        <v>33</v>
      </c>
      <c r="B7" s="3"/>
      <c r="C7" s="22">
        <v>1251886</v>
      </c>
      <c r="D7" s="22"/>
      <c r="E7" s="23">
        <v>5600000</v>
      </c>
      <c r="F7" s="24">
        <v>5600000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2230000</v>
      </c>
      <c r="Y7" s="24">
        <v>-2230000</v>
      </c>
      <c r="Z7" s="7">
        <v>-100</v>
      </c>
      <c r="AA7" s="29">
        <v>5600000</v>
      </c>
    </row>
    <row r="8" spans="1:27" ht="12.75">
      <c r="A8" s="5" t="s">
        <v>34</v>
      </c>
      <c r="B8" s="3"/>
      <c r="C8" s="19">
        <v>1481167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5283384</v>
      </c>
      <c r="D9" s="16">
        <f>SUM(D10:D14)</f>
        <v>0</v>
      </c>
      <c r="E9" s="17">
        <f t="shared" si="1"/>
        <v>16000000</v>
      </c>
      <c r="F9" s="18">
        <f t="shared" si="1"/>
        <v>16000000</v>
      </c>
      <c r="G9" s="18">
        <f t="shared" si="1"/>
        <v>0</v>
      </c>
      <c r="H9" s="18">
        <f t="shared" si="1"/>
        <v>0</v>
      </c>
      <c r="I9" s="18">
        <f t="shared" si="1"/>
        <v>799817</v>
      </c>
      <c r="J9" s="18">
        <f t="shared" si="1"/>
        <v>799817</v>
      </c>
      <c r="K9" s="18">
        <f t="shared" si="1"/>
        <v>0</v>
      </c>
      <c r="L9" s="18">
        <f t="shared" si="1"/>
        <v>307170</v>
      </c>
      <c r="M9" s="18">
        <f t="shared" si="1"/>
        <v>0</v>
      </c>
      <c r="N9" s="18">
        <f t="shared" si="1"/>
        <v>307170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1106987</v>
      </c>
      <c r="X9" s="18">
        <f t="shared" si="1"/>
        <v>8000000</v>
      </c>
      <c r="Y9" s="18">
        <f t="shared" si="1"/>
        <v>-6893013</v>
      </c>
      <c r="Z9" s="4">
        <f>+IF(X9&lt;&gt;0,+(Y9/X9)*100,0)</f>
        <v>-86.1626625</v>
      </c>
      <c r="AA9" s="30">
        <f>SUM(AA10:AA14)</f>
        <v>16000000</v>
      </c>
    </row>
    <row r="10" spans="1:27" ht="12.75">
      <c r="A10" s="5" t="s">
        <v>36</v>
      </c>
      <c r="B10" s="3"/>
      <c r="C10" s="19">
        <v>1995205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3180092</v>
      </c>
      <c r="D11" s="19"/>
      <c r="E11" s="20">
        <v>12000000</v>
      </c>
      <c r="F11" s="21">
        <v>12000000</v>
      </c>
      <c r="G11" s="21"/>
      <c r="H11" s="21"/>
      <c r="I11" s="21">
        <v>799817</v>
      </c>
      <c r="J11" s="21">
        <v>799817</v>
      </c>
      <c r="K11" s="21"/>
      <c r="L11" s="21">
        <v>307170</v>
      </c>
      <c r="M11" s="21"/>
      <c r="N11" s="21">
        <v>307170</v>
      </c>
      <c r="O11" s="21"/>
      <c r="P11" s="21"/>
      <c r="Q11" s="21"/>
      <c r="R11" s="21"/>
      <c r="S11" s="21"/>
      <c r="T11" s="21"/>
      <c r="U11" s="21"/>
      <c r="V11" s="21"/>
      <c r="W11" s="21">
        <v>1106987</v>
      </c>
      <c r="X11" s="21">
        <v>5200000</v>
      </c>
      <c r="Y11" s="21">
        <v>-4093013</v>
      </c>
      <c r="Z11" s="6">
        <v>-78.71</v>
      </c>
      <c r="AA11" s="28">
        <v>12000000</v>
      </c>
    </row>
    <row r="12" spans="1:27" ht="12.75">
      <c r="A12" s="5" t="s">
        <v>38</v>
      </c>
      <c r="B12" s="3"/>
      <c r="C12" s="19">
        <v>108087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4000000</v>
      </c>
      <c r="F13" s="21">
        <v>4000000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2800000</v>
      </c>
      <c r="Y13" s="21">
        <v>-2800000</v>
      </c>
      <c r="Z13" s="6">
        <v>-100</v>
      </c>
      <c r="AA13" s="28">
        <v>4000000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64891897</v>
      </c>
      <c r="D15" s="16">
        <f>SUM(D16:D18)</f>
        <v>0</v>
      </c>
      <c r="E15" s="17">
        <f t="shared" si="2"/>
        <v>18937789</v>
      </c>
      <c r="F15" s="18">
        <f t="shared" si="2"/>
        <v>18937789</v>
      </c>
      <c r="G15" s="18">
        <f t="shared" si="2"/>
        <v>3379940</v>
      </c>
      <c r="H15" s="18">
        <f t="shared" si="2"/>
        <v>72656</v>
      </c>
      <c r="I15" s="18">
        <f t="shared" si="2"/>
        <v>1014464</v>
      </c>
      <c r="J15" s="18">
        <f t="shared" si="2"/>
        <v>4467060</v>
      </c>
      <c r="K15" s="18">
        <f t="shared" si="2"/>
        <v>3716638</v>
      </c>
      <c r="L15" s="18">
        <f t="shared" si="2"/>
        <v>4406854</v>
      </c>
      <c r="M15" s="18">
        <f t="shared" si="2"/>
        <v>711713</v>
      </c>
      <c r="N15" s="18">
        <f t="shared" si="2"/>
        <v>8835205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13302265</v>
      </c>
      <c r="X15" s="18">
        <f t="shared" si="2"/>
        <v>8900000</v>
      </c>
      <c r="Y15" s="18">
        <f t="shared" si="2"/>
        <v>4402265</v>
      </c>
      <c r="Z15" s="4">
        <f>+IF(X15&lt;&gt;0,+(Y15/X15)*100,0)</f>
        <v>49.46365168539326</v>
      </c>
      <c r="AA15" s="30">
        <f>SUM(AA16:AA18)</f>
        <v>18937789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64891897</v>
      </c>
      <c r="D17" s="19"/>
      <c r="E17" s="20">
        <v>18937789</v>
      </c>
      <c r="F17" s="21">
        <v>18937789</v>
      </c>
      <c r="G17" s="21">
        <v>3379940</v>
      </c>
      <c r="H17" s="21">
        <v>72656</v>
      </c>
      <c r="I17" s="21">
        <v>1014464</v>
      </c>
      <c r="J17" s="21">
        <v>4467060</v>
      </c>
      <c r="K17" s="21">
        <v>3716638</v>
      </c>
      <c r="L17" s="21">
        <v>4406854</v>
      </c>
      <c r="M17" s="21">
        <v>711713</v>
      </c>
      <c r="N17" s="21">
        <v>8835205</v>
      </c>
      <c r="O17" s="21"/>
      <c r="P17" s="21"/>
      <c r="Q17" s="21"/>
      <c r="R17" s="21"/>
      <c r="S17" s="21"/>
      <c r="T17" s="21"/>
      <c r="U17" s="21"/>
      <c r="V17" s="21"/>
      <c r="W17" s="21">
        <v>13302265</v>
      </c>
      <c r="X17" s="21">
        <v>8900000</v>
      </c>
      <c r="Y17" s="21">
        <v>4402265</v>
      </c>
      <c r="Z17" s="6">
        <v>49.46</v>
      </c>
      <c r="AA17" s="28">
        <v>18937789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100594032</v>
      </c>
      <c r="D19" s="16">
        <f>SUM(D20:D23)</f>
        <v>0</v>
      </c>
      <c r="E19" s="17">
        <f t="shared" si="3"/>
        <v>140951761</v>
      </c>
      <c r="F19" s="18">
        <f t="shared" si="3"/>
        <v>140951761</v>
      </c>
      <c r="G19" s="18">
        <f t="shared" si="3"/>
        <v>0</v>
      </c>
      <c r="H19" s="18">
        <f t="shared" si="3"/>
        <v>5771071</v>
      </c>
      <c r="I19" s="18">
        <f t="shared" si="3"/>
        <v>6185636</v>
      </c>
      <c r="J19" s="18">
        <f t="shared" si="3"/>
        <v>11956707</v>
      </c>
      <c r="K19" s="18">
        <f t="shared" si="3"/>
        <v>25727963</v>
      </c>
      <c r="L19" s="18">
        <f t="shared" si="3"/>
        <v>22143965</v>
      </c>
      <c r="M19" s="18">
        <f t="shared" si="3"/>
        <v>8932411</v>
      </c>
      <c r="N19" s="18">
        <f t="shared" si="3"/>
        <v>56804339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68761046</v>
      </c>
      <c r="X19" s="18">
        <f t="shared" si="3"/>
        <v>65100000</v>
      </c>
      <c r="Y19" s="18">
        <f t="shared" si="3"/>
        <v>3661046</v>
      </c>
      <c r="Z19" s="4">
        <f>+IF(X19&lt;&gt;0,+(Y19/X19)*100,0)</f>
        <v>5.623726574500768</v>
      </c>
      <c r="AA19" s="30">
        <f>SUM(AA20:AA23)</f>
        <v>140951761</v>
      </c>
    </row>
    <row r="20" spans="1:27" ht="12.75">
      <c r="A20" s="5" t="s">
        <v>46</v>
      </c>
      <c r="B20" s="3"/>
      <c r="C20" s="19">
        <v>23479904</v>
      </c>
      <c r="D20" s="19"/>
      <c r="E20" s="20">
        <v>44820922</v>
      </c>
      <c r="F20" s="21">
        <v>44820922</v>
      </c>
      <c r="G20" s="21"/>
      <c r="H20" s="21"/>
      <c r="I20" s="21"/>
      <c r="J20" s="21"/>
      <c r="K20" s="21"/>
      <c r="L20" s="21">
        <v>12848524</v>
      </c>
      <c r="M20" s="21">
        <v>7275803</v>
      </c>
      <c r="N20" s="21">
        <v>20124327</v>
      </c>
      <c r="O20" s="21"/>
      <c r="P20" s="21"/>
      <c r="Q20" s="21"/>
      <c r="R20" s="21"/>
      <c r="S20" s="21"/>
      <c r="T20" s="21"/>
      <c r="U20" s="21"/>
      <c r="V20" s="21"/>
      <c r="W20" s="21">
        <v>20124327</v>
      </c>
      <c r="X20" s="21">
        <v>21300000</v>
      </c>
      <c r="Y20" s="21">
        <v>-1175673</v>
      </c>
      <c r="Z20" s="6">
        <v>-5.52</v>
      </c>
      <c r="AA20" s="28">
        <v>44820922</v>
      </c>
    </row>
    <row r="21" spans="1:27" ht="12.75">
      <c r="A21" s="5" t="s">
        <v>47</v>
      </c>
      <c r="B21" s="3"/>
      <c r="C21" s="19">
        <v>67923974</v>
      </c>
      <c r="D21" s="19"/>
      <c r="E21" s="20">
        <v>62669408</v>
      </c>
      <c r="F21" s="21">
        <v>62669408</v>
      </c>
      <c r="G21" s="21"/>
      <c r="H21" s="21">
        <v>5317343</v>
      </c>
      <c r="I21" s="21">
        <v>6185636</v>
      </c>
      <c r="J21" s="21">
        <v>11502979</v>
      </c>
      <c r="K21" s="21">
        <v>25727963</v>
      </c>
      <c r="L21" s="21">
        <v>6463765</v>
      </c>
      <c r="M21" s="21">
        <v>1656608</v>
      </c>
      <c r="N21" s="21">
        <v>33848336</v>
      </c>
      <c r="O21" s="21"/>
      <c r="P21" s="21"/>
      <c r="Q21" s="21"/>
      <c r="R21" s="21"/>
      <c r="S21" s="21"/>
      <c r="T21" s="21"/>
      <c r="U21" s="21"/>
      <c r="V21" s="21"/>
      <c r="W21" s="21">
        <v>45351315</v>
      </c>
      <c r="X21" s="21">
        <v>27600000</v>
      </c>
      <c r="Y21" s="21">
        <v>17751315</v>
      </c>
      <c r="Z21" s="6">
        <v>64.32</v>
      </c>
      <c r="AA21" s="28">
        <v>62669408</v>
      </c>
    </row>
    <row r="22" spans="1:27" ht="12.75">
      <c r="A22" s="5" t="s">
        <v>48</v>
      </c>
      <c r="B22" s="3"/>
      <c r="C22" s="22">
        <v>9190154</v>
      </c>
      <c r="D22" s="22"/>
      <c r="E22" s="23">
        <v>33461431</v>
      </c>
      <c r="F22" s="24">
        <v>33461431</v>
      </c>
      <c r="G22" s="24"/>
      <c r="H22" s="24">
        <v>453728</v>
      </c>
      <c r="I22" s="24"/>
      <c r="J22" s="24">
        <v>453728</v>
      </c>
      <c r="K22" s="24"/>
      <c r="L22" s="24">
        <v>2831676</v>
      </c>
      <c r="M22" s="24"/>
      <c r="N22" s="24">
        <v>2831676</v>
      </c>
      <c r="O22" s="24"/>
      <c r="P22" s="24"/>
      <c r="Q22" s="24"/>
      <c r="R22" s="24"/>
      <c r="S22" s="24"/>
      <c r="T22" s="24"/>
      <c r="U22" s="24"/>
      <c r="V22" s="24"/>
      <c r="W22" s="24">
        <v>3285404</v>
      </c>
      <c r="X22" s="24">
        <v>16200000</v>
      </c>
      <c r="Y22" s="24">
        <v>-12914596</v>
      </c>
      <c r="Z22" s="7">
        <v>-79.72</v>
      </c>
      <c r="AA22" s="29">
        <v>33461431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175241380</v>
      </c>
      <c r="D25" s="50">
        <f>+D5+D9+D15+D19+D24</f>
        <v>0</v>
      </c>
      <c r="E25" s="51">
        <f t="shared" si="4"/>
        <v>220389550</v>
      </c>
      <c r="F25" s="52">
        <f t="shared" si="4"/>
        <v>220389550</v>
      </c>
      <c r="G25" s="52">
        <f t="shared" si="4"/>
        <v>3379940</v>
      </c>
      <c r="H25" s="52">
        <f t="shared" si="4"/>
        <v>5843727</v>
      </c>
      <c r="I25" s="52">
        <f t="shared" si="4"/>
        <v>7999917</v>
      </c>
      <c r="J25" s="52">
        <f t="shared" si="4"/>
        <v>17223584</v>
      </c>
      <c r="K25" s="52">
        <f t="shared" si="4"/>
        <v>29552238</v>
      </c>
      <c r="L25" s="52">
        <f t="shared" si="4"/>
        <v>27598313</v>
      </c>
      <c r="M25" s="52">
        <f t="shared" si="4"/>
        <v>9703343</v>
      </c>
      <c r="N25" s="52">
        <f t="shared" si="4"/>
        <v>66853894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84077478</v>
      </c>
      <c r="X25" s="52">
        <f t="shared" si="4"/>
        <v>109130000</v>
      </c>
      <c r="Y25" s="52">
        <f t="shared" si="4"/>
        <v>-25052522</v>
      </c>
      <c r="Z25" s="53">
        <f>+IF(X25&lt;&gt;0,+(Y25/X25)*100,0)</f>
        <v>-22.956585723449095</v>
      </c>
      <c r="AA25" s="54">
        <f>+AA5+AA9+AA15+AA19+AA24</f>
        <v>220389550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173394279</v>
      </c>
      <c r="D28" s="19"/>
      <c r="E28" s="20">
        <v>168889550</v>
      </c>
      <c r="F28" s="21">
        <v>168889550</v>
      </c>
      <c r="G28" s="21">
        <v>3379940</v>
      </c>
      <c r="H28" s="21">
        <v>5843727</v>
      </c>
      <c r="I28" s="21">
        <v>7999917</v>
      </c>
      <c r="J28" s="21">
        <v>17223584</v>
      </c>
      <c r="K28" s="21">
        <v>29444602</v>
      </c>
      <c r="L28" s="21">
        <v>26857989</v>
      </c>
      <c r="M28" s="21">
        <v>9644124</v>
      </c>
      <c r="N28" s="21">
        <v>65946715</v>
      </c>
      <c r="O28" s="21"/>
      <c r="P28" s="21"/>
      <c r="Q28" s="21"/>
      <c r="R28" s="21"/>
      <c r="S28" s="21"/>
      <c r="T28" s="21"/>
      <c r="U28" s="21"/>
      <c r="V28" s="21"/>
      <c r="W28" s="21">
        <v>83170299</v>
      </c>
      <c r="X28" s="21">
        <v>83530000</v>
      </c>
      <c r="Y28" s="21">
        <v>-359701</v>
      </c>
      <c r="Z28" s="6">
        <v>-0.43</v>
      </c>
      <c r="AA28" s="19">
        <v>168889550</v>
      </c>
    </row>
    <row r="29" spans="1:27" ht="12.75">
      <c r="A29" s="56" t="s">
        <v>55</v>
      </c>
      <c r="B29" s="3"/>
      <c r="C29" s="19">
        <v>108087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173502366</v>
      </c>
      <c r="D32" s="25">
        <f>SUM(D28:D31)</f>
        <v>0</v>
      </c>
      <c r="E32" s="26">
        <f t="shared" si="5"/>
        <v>168889550</v>
      </c>
      <c r="F32" s="27">
        <f t="shared" si="5"/>
        <v>168889550</v>
      </c>
      <c r="G32" s="27">
        <f t="shared" si="5"/>
        <v>3379940</v>
      </c>
      <c r="H32" s="27">
        <f t="shared" si="5"/>
        <v>5843727</v>
      </c>
      <c r="I32" s="27">
        <f t="shared" si="5"/>
        <v>7999917</v>
      </c>
      <c r="J32" s="27">
        <f t="shared" si="5"/>
        <v>17223584</v>
      </c>
      <c r="K32" s="27">
        <f t="shared" si="5"/>
        <v>29444602</v>
      </c>
      <c r="L32" s="27">
        <f t="shared" si="5"/>
        <v>26857989</v>
      </c>
      <c r="M32" s="27">
        <f t="shared" si="5"/>
        <v>9644124</v>
      </c>
      <c r="N32" s="27">
        <f t="shared" si="5"/>
        <v>65946715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83170299</v>
      </c>
      <c r="X32" s="27">
        <f t="shared" si="5"/>
        <v>83530000</v>
      </c>
      <c r="Y32" s="27">
        <f t="shared" si="5"/>
        <v>-359701</v>
      </c>
      <c r="Z32" s="13">
        <f>+IF(X32&lt;&gt;0,+(Y32/X32)*100,0)</f>
        <v>-0.4306249251765833</v>
      </c>
      <c r="AA32" s="31">
        <f>SUM(AA28:AA31)</f>
        <v>168889550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30000000</v>
      </c>
      <c r="F34" s="21">
        <v>30000000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13900000</v>
      </c>
      <c r="Y34" s="21">
        <v>-13900000</v>
      </c>
      <c r="Z34" s="6">
        <v>-100</v>
      </c>
      <c r="AA34" s="28">
        <v>30000000</v>
      </c>
    </row>
    <row r="35" spans="1:27" ht="12.75">
      <c r="A35" s="59" t="s">
        <v>63</v>
      </c>
      <c r="B35" s="3"/>
      <c r="C35" s="19">
        <v>1739014</v>
      </c>
      <c r="D35" s="19"/>
      <c r="E35" s="20">
        <v>21500000</v>
      </c>
      <c r="F35" s="21">
        <v>21500000</v>
      </c>
      <c r="G35" s="21"/>
      <c r="H35" s="21"/>
      <c r="I35" s="21"/>
      <c r="J35" s="21"/>
      <c r="K35" s="21">
        <v>107637</v>
      </c>
      <c r="L35" s="21">
        <v>740324</v>
      </c>
      <c r="M35" s="21">
        <v>59219</v>
      </c>
      <c r="N35" s="21">
        <v>907180</v>
      </c>
      <c r="O35" s="21"/>
      <c r="P35" s="21"/>
      <c r="Q35" s="21"/>
      <c r="R35" s="21"/>
      <c r="S35" s="21"/>
      <c r="T35" s="21"/>
      <c r="U35" s="21"/>
      <c r="V35" s="21"/>
      <c r="W35" s="21">
        <v>907180</v>
      </c>
      <c r="X35" s="21">
        <v>11700000</v>
      </c>
      <c r="Y35" s="21">
        <v>-10792820</v>
      </c>
      <c r="Z35" s="6">
        <v>-92.25</v>
      </c>
      <c r="AA35" s="28">
        <v>21500000</v>
      </c>
    </row>
    <row r="36" spans="1:27" ht="12.75">
      <c r="A36" s="60" t="s">
        <v>64</v>
      </c>
      <c r="B36" s="10"/>
      <c r="C36" s="61">
        <f aca="true" t="shared" si="6" ref="C36:Y36">SUM(C32:C35)</f>
        <v>175241380</v>
      </c>
      <c r="D36" s="61">
        <f>SUM(D32:D35)</f>
        <v>0</v>
      </c>
      <c r="E36" s="62">
        <f t="shared" si="6"/>
        <v>220389550</v>
      </c>
      <c r="F36" s="63">
        <f t="shared" si="6"/>
        <v>220389550</v>
      </c>
      <c r="G36" s="63">
        <f t="shared" si="6"/>
        <v>3379940</v>
      </c>
      <c r="H36" s="63">
        <f t="shared" si="6"/>
        <v>5843727</v>
      </c>
      <c r="I36" s="63">
        <f t="shared" si="6"/>
        <v>7999917</v>
      </c>
      <c r="J36" s="63">
        <f t="shared" si="6"/>
        <v>17223584</v>
      </c>
      <c r="K36" s="63">
        <f t="shared" si="6"/>
        <v>29552239</v>
      </c>
      <c r="L36" s="63">
        <f t="shared" si="6"/>
        <v>27598313</v>
      </c>
      <c r="M36" s="63">
        <f t="shared" si="6"/>
        <v>9703343</v>
      </c>
      <c r="N36" s="63">
        <f t="shared" si="6"/>
        <v>66853895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84077479</v>
      </c>
      <c r="X36" s="63">
        <f t="shared" si="6"/>
        <v>109130000</v>
      </c>
      <c r="Y36" s="63">
        <f t="shared" si="6"/>
        <v>-25052521</v>
      </c>
      <c r="Z36" s="64">
        <f>+IF(X36&lt;&gt;0,+(Y36/X36)*100,0)</f>
        <v>-22.956584807110787</v>
      </c>
      <c r="AA36" s="65">
        <f>SUM(AA32:AA35)</f>
        <v>220389550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3570734</v>
      </c>
      <c r="F5" s="18">
        <f t="shared" si="0"/>
        <v>3570734</v>
      </c>
      <c r="G5" s="18">
        <f t="shared" si="0"/>
        <v>0</v>
      </c>
      <c r="H5" s="18">
        <f t="shared" si="0"/>
        <v>81624</v>
      </c>
      <c r="I5" s="18">
        <f t="shared" si="0"/>
        <v>0</v>
      </c>
      <c r="J5" s="18">
        <f t="shared" si="0"/>
        <v>81624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81624</v>
      </c>
      <c r="X5" s="18">
        <f t="shared" si="0"/>
        <v>0</v>
      </c>
      <c r="Y5" s="18">
        <f t="shared" si="0"/>
        <v>81624</v>
      </c>
      <c r="Z5" s="4">
        <f>+IF(X5&lt;&gt;0,+(Y5/X5)*100,0)</f>
        <v>0</v>
      </c>
      <c r="AA5" s="16">
        <f>SUM(AA6:AA8)</f>
        <v>3570734</v>
      </c>
    </row>
    <row r="6" spans="1:27" ht="12.75">
      <c r="A6" s="5" t="s">
        <v>32</v>
      </c>
      <c r="B6" s="3"/>
      <c r="C6" s="19"/>
      <c r="D6" s="19"/>
      <c r="E6" s="20">
        <v>3199534</v>
      </c>
      <c r="F6" s="21">
        <v>3199534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3199534</v>
      </c>
    </row>
    <row r="7" spans="1:27" ht="12.75">
      <c r="A7" s="5" t="s">
        <v>33</v>
      </c>
      <c r="B7" s="3"/>
      <c r="C7" s="22"/>
      <c r="D7" s="22"/>
      <c r="E7" s="23">
        <v>371200</v>
      </c>
      <c r="F7" s="24">
        <v>371200</v>
      </c>
      <c r="G7" s="24"/>
      <c r="H7" s="24">
        <v>81624</v>
      </c>
      <c r="I7" s="24"/>
      <c r="J7" s="24">
        <v>81624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81624</v>
      </c>
      <c r="X7" s="24"/>
      <c r="Y7" s="24">
        <v>81624</v>
      </c>
      <c r="Z7" s="7"/>
      <c r="AA7" s="29">
        <v>371200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362500</v>
      </c>
      <c r="F9" s="18">
        <f t="shared" si="1"/>
        <v>362500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362500</v>
      </c>
    </row>
    <row r="10" spans="1:27" ht="12.75">
      <c r="A10" s="5" t="s">
        <v>36</v>
      </c>
      <c r="B10" s="3"/>
      <c r="C10" s="19"/>
      <c r="D10" s="19"/>
      <c r="E10" s="20">
        <v>138000</v>
      </c>
      <c r="F10" s="21">
        <v>138000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138000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224500</v>
      </c>
      <c r="F12" s="21">
        <v>224500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224500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4589648</v>
      </c>
      <c r="D15" s="16">
        <f>SUM(D16:D18)</f>
        <v>0</v>
      </c>
      <c r="E15" s="17">
        <f t="shared" si="2"/>
        <v>855099</v>
      </c>
      <c r="F15" s="18">
        <f t="shared" si="2"/>
        <v>855099</v>
      </c>
      <c r="G15" s="18">
        <f t="shared" si="2"/>
        <v>0</v>
      </c>
      <c r="H15" s="18">
        <f t="shared" si="2"/>
        <v>212691</v>
      </c>
      <c r="I15" s="18">
        <f t="shared" si="2"/>
        <v>0</v>
      </c>
      <c r="J15" s="18">
        <f t="shared" si="2"/>
        <v>212691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212691</v>
      </c>
      <c r="X15" s="18">
        <f t="shared" si="2"/>
        <v>0</v>
      </c>
      <c r="Y15" s="18">
        <f t="shared" si="2"/>
        <v>212691</v>
      </c>
      <c r="Z15" s="4">
        <f>+IF(X15&lt;&gt;0,+(Y15/X15)*100,0)</f>
        <v>0</v>
      </c>
      <c r="AA15" s="30">
        <f>SUM(AA16:AA18)</f>
        <v>855099</v>
      </c>
    </row>
    <row r="16" spans="1:27" ht="12.75">
      <c r="A16" s="5" t="s">
        <v>42</v>
      </c>
      <c r="B16" s="3"/>
      <c r="C16" s="19">
        <v>1438390</v>
      </c>
      <c r="D16" s="19"/>
      <c r="E16" s="20"/>
      <c r="F16" s="21"/>
      <c r="G16" s="21"/>
      <c r="H16" s="21">
        <v>212691</v>
      </c>
      <c r="I16" s="21"/>
      <c r="J16" s="21">
        <v>212691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212691</v>
      </c>
      <c r="X16" s="21"/>
      <c r="Y16" s="21">
        <v>212691</v>
      </c>
      <c r="Z16" s="6"/>
      <c r="AA16" s="28"/>
    </row>
    <row r="17" spans="1:27" ht="12.75">
      <c r="A17" s="5" t="s">
        <v>43</v>
      </c>
      <c r="B17" s="3"/>
      <c r="C17" s="19">
        <v>3151258</v>
      </c>
      <c r="D17" s="19"/>
      <c r="E17" s="20">
        <v>855099</v>
      </c>
      <c r="F17" s="21">
        <v>855099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855099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67484707</v>
      </c>
      <c r="D19" s="16">
        <f>SUM(D20:D23)</f>
        <v>0</v>
      </c>
      <c r="E19" s="17">
        <f t="shared" si="3"/>
        <v>63246186</v>
      </c>
      <c r="F19" s="18">
        <f t="shared" si="3"/>
        <v>63246186</v>
      </c>
      <c r="G19" s="18">
        <f t="shared" si="3"/>
        <v>0</v>
      </c>
      <c r="H19" s="18">
        <f t="shared" si="3"/>
        <v>5893172</v>
      </c>
      <c r="I19" s="18">
        <f t="shared" si="3"/>
        <v>0</v>
      </c>
      <c r="J19" s="18">
        <f t="shared" si="3"/>
        <v>5893172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5893172</v>
      </c>
      <c r="X19" s="18">
        <f t="shared" si="3"/>
        <v>0</v>
      </c>
      <c r="Y19" s="18">
        <f t="shared" si="3"/>
        <v>5893172</v>
      </c>
      <c r="Z19" s="4">
        <f>+IF(X19&lt;&gt;0,+(Y19/X19)*100,0)</f>
        <v>0</v>
      </c>
      <c r="AA19" s="30">
        <f>SUM(AA20:AA23)</f>
        <v>63246186</v>
      </c>
    </row>
    <row r="20" spans="1:27" ht="12.75">
      <c r="A20" s="5" t="s">
        <v>46</v>
      </c>
      <c r="B20" s="3"/>
      <c r="C20" s="19">
        <v>3853369</v>
      </c>
      <c r="D20" s="19"/>
      <c r="E20" s="20">
        <v>3732990</v>
      </c>
      <c r="F20" s="21">
        <v>3732990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3732990</v>
      </c>
    </row>
    <row r="21" spans="1:27" ht="12.75">
      <c r="A21" s="5" t="s">
        <v>47</v>
      </c>
      <c r="B21" s="3"/>
      <c r="C21" s="19">
        <v>42163386</v>
      </c>
      <c r="D21" s="19"/>
      <c r="E21" s="20">
        <v>27949552</v>
      </c>
      <c r="F21" s="21">
        <v>27949552</v>
      </c>
      <c r="G21" s="21"/>
      <c r="H21" s="21">
        <v>2782371</v>
      </c>
      <c r="I21" s="21"/>
      <c r="J21" s="21">
        <v>2782371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2782371</v>
      </c>
      <c r="X21" s="21"/>
      <c r="Y21" s="21">
        <v>2782371</v>
      </c>
      <c r="Z21" s="6"/>
      <c r="AA21" s="28">
        <v>27949552</v>
      </c>
    </row>
    <row r="22" spans="1:27" ht="12.75">
      <c r="A22" s="5" t="s">
        <v>48</v>
      </c>
      <c r="B22" s="3"/>
      <c r="C22" s="22">
        <v>21467952</v>
      </c>
      <c r="D22" s="22"/>
      <c r="E22" s="23">
        <v>31563644</v>
      </c>
      <c r="F22" s="24">
        <v>31563644</v>
      </c>
      <c r="G22" s="24"/>
      <c r="H22" s="24">
        <v>3110801</v>
      </c>
      <c r="I22" s="24"/>
      <c r="J22" s="24">
        <v>3110801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3110801</v>
      </c>
      <c r="X22" s="24"/>
      <c r="Y22" s="24">
        <v>3110801</v>
      </c>
      <c r="Z22" s="7"/>
      <c r="AA22" s="29">
        <v>31563644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72074355</v>
      </c>
      <c r="D25" s="50">
        <f>+D5+D9+D15+D19+D24</f>
        <v>0</v>
      </c>
      <c r="E25" s="51">
        <f t="shared" si="4"/>
        <v>68034519</v>
      </c>
      <c r="F25" s="52">
        <f t="shared" si="4"/>
        <v>68034519</v>
      </c>
      <c r="G25" s="52">
        <f t="shared" si="4"/>
        <v>0</v>
      </c>
      <c r="H25" s="52">
        <f t="shared" si="4"/>
        <v>6187487</v>
      </c>
      <c r="I25" s="52">
        <f t="shared" si="4"/>
        <v>0</v>
      </c>
      <c r="J25" s="52">
        <f t="shared" si="4"/>
        <v>6187487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6187487</v>
      </c>
      <c r="X25" s="52">
        <f t="shared" si="4"/>
        <v>0</v>
      </c>
      <c r="Y25" s="52">
        <f t="shared" si="4"/>
        <v>6187487</v>
      </c>
      <c r="Z25" s="53">
        <f>+IF(X25&lt;&gt;0,+(Y25/X25)*100,0)</f>
        <v>0</v>
      </c>
      <c r="AA25" s="54">
        <f>+AA5+AA9+AA15+AA19+AA24</f>
        <v>68034519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72074355</v>
      </c>
      <c r="D28" s="19"/>
      <c r="E28" s="20">
        <v>46699200</v>
      </c>
      <c r="F28" s="21">
        <v>46699200</v>
      </c>
      <c r="G28" s="21"/>
      <c r="H28" s="21">
        <v>3936927</v>
      </c>
      <c r="I28" s="21"/>
      <c r="J28" s="21">
        <v>3936927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3936927</v>
      </c>
      <c r="X28" s="21"/>
      <c r="Y28" s="21">
        <v>3936927</v>
      </c>
      <c r="Z28" s="6"/>
      <c r="AA28" s="19">
        <v>46699200</v>
      </c>
    </row>
    <row r="29" spans="1:27" ht="12.75">
      <c r="A29" s="56" t="s">
        <v>55</v>
      </c>
      <c r="B29" s="3"/>
      <c r="C29" s="19"/>
      <c r="D29" s="19"/>
      <c r="E29" s="20">
        <v>18109000</v>
      </c>
      <c r="F29" s="21">
        <v>18109000</v>
      </c>
      <c r="G29" s="21"/>
      <c r="H29" s="21">
        <v>2250560</v>
      </c>
      <c r="I29" s="21"/>
      <c r="J29" s="21">
        <v>2250560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2250560</v>
      </c>
      <c r="X29" s="21"/>
      <c r="Y29" s="21">
        <v>2250560</v>
      </c>
      <c r="Z29" s="6"/>
      <c r="AA29" s="28">
        <v>18109000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72074355</v>
      </c>
      <c r="D32" s="25">
        <f>SUM(D28:D31)</f>
        <v>0</v>
      </c>
      <c r="E32" s="26">
        <f t="shared" si="5"/>
        <v>64808200</v>
      </c>
      <c r="F32" s="27">
        <f t="shared" si="5"/>
        <v>64808200</v>
      </c>
      <c r="G32" s="27">
        <f t="shared" si="5"/>
        <v>0</v>
      </c>
      <c r="H32" s="27">
        <f t="shared" si="5"/>
        <v>6187487</v>
      </c>
      <c r="I32" s="27">
        <f t="shared" si="5"/>
        <v>0</v>
      </c>
      <c r="J32" s="27">
        <f t="shared" si="5"/>
        <v>6187487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6187487</v>
      </c>
      <c r="X32" s="27">
        <f t="shared" si="5"/>
        <v>0</v>
      </c>
      <c r="Y32" s="27">
        <f t="shared" si="5"/>
        <v>6187487</v>
      </c>
      <c r="Z32" s="13">
        <f>+IF(X32&lt;&gt;0,+(Y32/X32)*100,0)</f>
        <v>0</v>
      </c>
      <c r="AA32" s="31">
        <f>SUM(AA28:AA31)</f>
        <v>64808200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3226319</v>
      </c>
      <c r="F35" s="21">
        <v>3226319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3226319</v>
      </c>
    </row>
    <row r="36" spans="1:27" ht="12.75">
      <c r="A36" s="60" t="s">
        <v>64</v>
      </c>
      <c r="B36" s="10"/>
      <c r="C36" s="61">
        <f aca="true" t="shared" si="6" ref="C36:Y36">SUM(C32:C35)</f>
        <v>72074355</v>
      </c>
      <c r="D36" s="61">
        <f>SUM(D32:D35)</f>
        <v>0</v>
      </c>
      <c r="E36" s="62">
        <f t="shared" si="6"/>
        <v>68034519</v>
      </c>
      <c r="F36" s="63">
        <f t="shared" si="6"/>
        <v>68034519</v>
      </c>
      <c r="G36" s="63">
        <f t="shared" si="6"/>
        <v>0</v>
      </c>
      <c r="H36" s="63">
        <f t="shared" si="6"/>
        <v>6187487</v>
      </c>
      <c r="I36" s="63">
        <f t="shared" si="6"/>
        <v>0</v>
      </c>
      <c r="J36" s="63">
        <f t="shared" si="6"/>
        <v>6187487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6187487</v>
      </c>
      <c r="X36" s="63">
        <f t="shared" si="6"/>
        <v>0</v>
      </c>
      <c r="Y36" s="63">
        <f t="shared" si="6"/>
        <v>6187487</v>
      </c>
      <c r="Z36" s="64">
        <f>+IF(X36&lt;&gt;0,+(Y36/X36)*100,0)</f>
        <v>0</v>
      </c>
      <c r="AA36" s="65">
        <f>SUM(AA32:AA35)</f>
        <v>68034519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10798321</v>
      </c>
      <c r="D5" s="16">
        <f>SUM(D6:D8)</f>
        <v>0</v>
      </c>
      <c r="E5" s="17">
        <f t="shared" si="0"/>
        <v>630000</v>
      </c>
      <c r="F5" s="18">
        <f t="shared" si="0"/>
        <v>630000</v>
      </c>
      <c r="G5" s="18">
        <f t="shared" si="0"/>
        <v>10973</v>
      </c>
      <c r="H5" s="18">
        <f t="shared" si="0"/>
        <v>0</v>
      </c>
      <c r="I5" s="18">
        <f t="shared" si="0"/>
        <v>28508</v>
      </c>
      <c r="J5" s="18">
        <f t="shared" si="0"/>
        <v>39481</v>
      </c>
      <c r="K5" s="18">
        <f t="shared" si="0"/>
        <v>144562</v>
      </c>
      <c r="L5" s="18">
        <f t="shared" si="0"/>
        <v>838898</v>
      </c>
      <c r="M5" s="18">
        <f t="shared" si="0"/>
        <v>0</v>
      </c>
      <c r="N5" s="18">
        <f t="shared" si="0"/>
        <v>983460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1022941</v>
      </c>
      <c r="X5" s="18">
        <f t="shared" si="0"/>
        <v>630000</v>
      </c>
      <c r="Y5" s="18">
        <f t="shared" si="0"/>
        <v>392941</v>
      </c>
      <c r="Z5" s="4">
        <f>+IF(X5&lt;&gt;0,+(Y5/X5)*100,0)</f>
        <v>62.371587301587304</v>
      </c>
      <c r="AA5" s="16">
        <f>SUM(AA6:AA8)</f>
        <v>630000</v>
      </c>
    </row>
    <row r="6" spans="1:27" ht="12.75">
      <c r="A6" s="5" t="s">
        <v>32</v>
      </c>
      <c r="B6" s="3"/>
      <c r="C6" s="19">
        <v>10186869</v>
      </c>
      <c r="D6" s="19"/>
      <c r="E6" s="20"/>
      <c r="F6" s="21"/>
      <c r="G6" s="21"/>
      <c r="H6" s="21"/>
      <c r="I6" s="21"/>
      <c r="J6" s="21"/>
      <c r="K6" s="21"/>
      <c r="L6" s="21">
        <v>775404</v>
      </c>
      <c r="M6" s="21"/>
      <c r="N6" s="21">
        <v>775404</v>
      </c>
      <c r="O6" s="21"/>
      <c r="P6" s="21"/>
      <c r="Q6" s="21"/>
      <c r="R6" s="21"/>
      <c r="S6" s="21"/>
      <c r="T6" s="21"/>
      <c r="U6" s="21"/>
      <c r="V6" s="21"/>
      <c r="W6" s="21">
        <v>775404</v>
      </c>
      <c r="X6" s="21"/>
      <c r="Y6" s="21">
        <v>775404</v>
      </c>
      <c r="Z6" s="6"/>
      <c r="AA6" s="28"/>
    </row>
    <row r="7" spans="1:27" ht="12.75">
      <c r="A7" s="5" t="s">
        <v>33</v>
      </c>
      <c r="B7" s="3"/>
      <c r="C7" s="22">
        <v>36512</v>
      </c>
      <c r="D7" s="22"/>
      <c r="E7" s="23">
        <v>630000</v>
      </c>
      <c r="F7" s="24">
        <v>630000</v>
      </c>
      <c r="G7" s="24"/>
      <c r="H7" s="24"/>
      <c r="I7" s="24"/>
      <c r="J7" s="24"/>
      <c r="K7" s="24"/>
      <c r="L7" s="24">
        <v>22765</v>
      </c>
      <c r="M7" s="24"/>
      <c r="N7" s="24">
        <v>22765</v>
      </c>
      <c r="O7" s="24"/>
      <c r="P7" s="24"/>
      <c r="Q7" s="24"/>
      <c r="R7" s="24"/>
      <c r="S7" s="24"/>
      <c r="T7" s="24"/>
      <c r="U7" s="24"/>
      <c r="V7" s="24"/>
      <c r="W7" s="24">
        <v>22765</v>
      </c>
      <c r="X7" s="24">
        <v>630000</v>
      </c>
      <c r="Y7" s="24">
        <v>-607235</v>
      </c>
      <c r="Z7" s="7">
        <v>-96.39</v>
      </c>
      <c r="AA7" s="29">
        <v>630000</v>
      </c>
    </row>
    <row r="8" spans="1:27" ht="12.75">
      <c r="A8" s="5" t="s">
        <v>34</v>
      </c>
      <c r="B8" s="3"/>
      <c r="C8" s="19">
        <v>574940</v>
      </c>
      <c r="D8" s="19"/>
      <c r="E8" s="20"/>
      <c r="F8" s="21"/>
      <c r="G8" s="21">
        <v>10973</v>
      </c>
      <c r="H8" s="21"/>
      <c r="I8" s="21">
        <v>28508</v>
      </c>
      <c r="J8" s="21">
        <v>39481</v>
      </c>
      <c r="K8" s="21">
        <v>144562</v>
      </c>
      <c r="L8" s="21">
        <v>40729</v>
      </c>
      <c r="M8" s="21"/>
      <c r="N8" s="21">
        <v>185291</v>
      </c>
      <c r="O8" s="21"/>
      <c r="P8" s="21"/>
      <c r="Q8" s="21"/>
      <c r="R8" s="21"/>
      <c r="S8" s="21"/>
      <c r="T8" s="21"/>
      <c r="U8" s="21"/>
      <c r="V8" s="21"/>
      <c r="W8" s="21">
        <v>224772</v>
      </c>
      <c r="X8" s="21"/>
      <c r="Y8" s="21">
        <v>224772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22687685</v>
      </c>
      <c r="D9" s="16">
        <f>SUM(D10:D14)</f>
        <v>0</v>
      </c>
      <c r="E9" s="17">
        <f t="shared" si="1"/>
        <v>24516000</v>
      </c>
      <c r="F9" s="18">
        <f t="shared" si="1"/>
        <v>24516000</v>
      </c>
      <c r="G9" s="18">
        <f t="shared" si="1"/>
        <v>0</v>
      </c>
      <c r="H9" s="18">
        <f t="shared" si="1"/>
        <v>676971</v>
      </c>
      <c r="I9" s="18">
        <f t="shared" si="1"/>
        <v>1444948</v>
      </c>
      <c r="J9" s="18">
        <f t="shared" si="1"/>
        <v>2121919</v>
      </c>
      <c r="K9" s="18">
        <f t="shared" si="1"/>
        <v>903099</v>
      </c>
      <c r="L9" s="18">
        <f t="shared" si="1"/>
        <v>379273</v>
      </c>
      <c r="M9" s="18">
        <f t="shared" si="1"/>
        <v>26640</v>
      </c>
      <c r="N9" s="18">
        <f t="shared" si="1"/>
        <v>1309012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3430931</v>
      </c>
      <c r="X9" s="18">
        <f t="shared" si="1"/>
        <v>24516000</v>
      </c>
      <c r="Y9" s="18">
        <f t="shared" si="1"/>
        <v>-21085069</v>
      </c>
      <c r="Z9" s="4">
        <f>+IF(X9&lt;&gt;0,+(Y9/X9)*100,0)</f>
        <v>-86.00533937020721</v>
      </c>
      <c r="AA9" s="30">
        <f>SUM(AA10:AA14)</f>
        <v>24516000</v>
      </c>
    </row>
    <row r="10" spans="1:27" ht="12.75">
      <c r="A10" s="5" t="s">
        <v>36</v>
      </c>
      <c r="B10" s="3"/>
      <c r="C10" s="19">
        <v>3658163</v>
      </c>
      <c r="D10" s="19"/>
      <c r="E10" s="20">
        <v>3370000</v>
      </c>
      <c r="F10" s="21">
        <v>3370000</v>
      </c>
      <c r="G10" s="21"/>
      <c r="H10" s="21">
        <v>67200</v>
      </c>
      <c r="I10" s="21"/>
      <c r="J10" s="21">
        <v>67200</v>
      </c>
      <c r="K10" s="21"/>
      <c r="L10" s="21"/>
      <c r="M10" s="21">
        <v>26640</v>
      </c>
      <c r="N10" s="21">
        <v>26640</v>
      </c>
      <c r="O10" s="21"/>
      <c r="P10" s="21"/>
      <c r="Q10" s="21"/>
      <c r="R10" s="21"/>
      <c r="S10" s="21"/>
      <c r="T10" s="21"/>
      <c r="U10" s="21"/>
      <c r="V10" s="21"/>
      <c r="W10" s="21">
        <v>93840</v>
      </c>
      <c r="X10" s="21">
        <v>3370000</v>
      </c>
      <c r="Y10" s="21">
        <v>-3276160</v>
      </c>
      <c r="Z10" s="6">
        <v>-97.22</v>
      </c>
      <c r="AA10" s="28">
        <v>3370000</v>
      </c>
    </row>
    <row r="11" spans="1:27" ht="12.75">
      <c r="A11" s="5" t="s">
        <v>37</v>
      </c>
      <c r="B11" s="3"/>
      <c r="C11" s="19">
        <v>8694114</v>
      </c>
      <c r="D11" s="19"/>
      <c r="E11" s="20">
        <v>8500000</v>
      </c>
      <c r="F11" s="21">
        <v>8500000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8500000</v>
      </c>
      <c r="Y11" s="21">
        <v>-8500000</v>
      </c>
      <c r="Z11" s="6">
        <v>-100</v>
      </c>
      <c r="AA11" s="28">
        <v>8500000</v>
      </c>
    </row>
    <row r="12" spans="1:27" ht="12.75">
      <c r="A12" s="5" t="s">
        <v>38</v>
      </c>
      <c r="B12" s="3"/>
      <c r="C12" s="19">
        <v>9989151</v>
      </c>
      <c r="D12" s="19"/>
      <c r="E12" s="20">
        <v>12646000</v>
      </c>
      <c r="F12" s="21">
        <v>12646000</v>
      </c>
      <c r="G12" s="21"/>
      <c r="H12" s="21">
        <v>609771</v>
      </c>
      <c r="I12" s="21">
        <v>1444948</v>
      </c>
      <c r="J12" s="21">
        <v>2054719</v>
      </c>
      <c r="K12" s="21">
        <v>903099</v>
      </c>
      <c r="L12" s="21">
        <v>379273</v>
      </c>
      <c r="M12" s="21"/>
      <c r="N12" s="21">
        <v>1282372</v>
      </c>
      <c r="O12" s="21"/>
      <c r="P12" s="21"/>
      <c r="Q12" s="21"/>
      <c r="R12" s="21"/>
      <c r="S12" s="21"/>
      <c r="T12" s="21"/>
      <c r="U12" s="21"/>
      <c r="V12" s="21"/>
      <c r="W12" s="21">
        <v>3337091</v>
      </c>
      <c r="X12" s="21">
        <v>12646000</v>
      </c>
      <c r="Y12" s="21">
        <v>-9308909</v>
      </c>
      <c r="Z12" s="6">
        <v>-73.61</v>
      </c>
      <c r="AA12" s="28">
        <v>12646000</v>
      </c>
    </row>
    <row r="13" spans="1:27" ht="12.75">
      <c r="A13" s="5" t="s">
        <v>39</v>
      </c>
      <c r="B13" s="3"/>
      <c r="C13" s="19">
        <v>346257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30974655</v>
      </c>
      <c r="D15" s="16">
        <f>SUM(D16:D18)</f>
        <v>0</v>
      </c>
      <c r="E15" s="17">
        <f t="shared" si="2"/>
        <v>31092690</v>
      </c>
      <c r="F15" s="18">
        <f t="shared" si="2"/>
        <v>31092690</v>
      </c>
      <c r="G15" s="18">
        <f t="shared" si="2"/>
        <v>0</v>
      </c>
      <c r="H15" s="18">
        <f t="shared" si="2"/>
        <v>963027</v>
      </c>
      <c r="I15" s="18">
        <f t="shared" si="2"/>
        <v>2328854</v>
      </c>
      <c r="J15" s="18">
        <f t="shared" si="2"/>
        <v>3291881</v>
      </c>
      <c r="K15" s="18">
        <f t="shared" si="2"/>
        <v>3847119</v>
      </c>
      <c r="L15" s="18">
        <f t="shared" si="2"/>
        <v>1016231</v>
      </c>
      <c r="M15" s="18">
        <f t="shared" si="2"/>
        <v>300313</v>
      </c>
      <c r="N15" s="18">
        <f t="shared" si="2"/>
        <v>5163663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8455544</v>
      </c>
      <c r="X15" s="18">
        <f t="shared" si="2"/>
        <v>22093000</v>
      </c>
      <c r="Y15" s="18">
        <f t="shared" si="2"/>
        <v>-13637456</v>
      </c>
      <c r="Z15" s="4">
        <f>+IF(X15&lt;&gt;0,+(Y15/X15)*100,0)</f>
        <v>-61.72749739736568</v>
      </c>
      <c r="AA15" s="30">
        <f>SUM(AA16:AA18)</f>
        <v>31092690</v>
      </c>
    </row>
    <row r="16" spans="1:27" ht="12.75">
      <c r="A16" s="5" t="s">
        <v>42</v>
      </c>
      <c r="B16" s="3"/>
      <c r="C16" s="19">
        <v>6852320</v>
      </c>
      <c r="D16" s="19"/>
      <c r="E16" s="20">
        <v>15592690</v>
      </c>
      <c r="F16" s="21">
        <v>15592690</v>
      </c>
      <c r="G16" s="21"/>
      <c r="H16" s="21">
        <v>963027</v>
      </c>
      <c r="I16" s="21">
        <v>2328854</v>
      </c>
      <c r="J16" s="21">
        <v>3291881</v>
      </c>
      <c r="K16" s="21">
        <v>3389642</v>
      </c>
      <c r="L16" s="21">
        <v>1016231</v>
      </c>
      <c r="M16" s="21">
        <v>220900</v>
      </c>
      <c r="N16" s="21">
        <v>4626773</v>
      </c>
      <c r="O16" s="21"/>
      <c r="P16" s="21"/>
      <c r="Q16" s="21"/>
      <c r="R16" s="21"/>
      <c r="S16" s="21"/>
      <c r="T16" s="21"/>
      <c r="U16" s="21"/>
      <c r="V16" s="21"/>
      <c r="W16" s="21">
        <v>7918654</v>
      </c>
      <c r="X16" s="21">
        <v>11593000</v>
      </c>
      <c r="Y16" s="21">
        <v>-3674346</v>
      </c>
      <c r="Z16" s="6">
        <v>-31.69</v>
      </c>
      <c r="AA16" s="28">
        <v>15592690</v>
      </c>
    </row>
    <row r="17" spans="1:27" ht="12.75">
      <c r="A17" s="5" t="s">
        <v>43</v>
      </c>
      <c r="B17" s="3"/>
      <c r="C17" s="19">
        <v>22519702</v>
      </c>
      <c r="D17" s="19"/>
      <c r="E17" s="20">
        <v>15500000</v>
      </c>
      <c r="F17" s="21">
        <v>15500000</v>
      </c>
      <c r="G17" s="21"/>
      <c r="H17" s="21"/>
      <c r="I17" s="21"/>
      <c r="J17" s="21"/>
      <c r="K17" s="21">
        <v>457477</v>
      </c>
      <c r="L17" s="21"/>
      <c r="M17" s="21">
        <v>79413</v>
      </c>
      <c r="N17" s="21">
        <v>536890</v>
      </c>
      <c r="O17" s="21"/>
      <c r="P17" s="21"/>
      <c r="Q17" s="21"/>
      <c r="R17" s="21"/>
      <c r="S17" s="21"/>
      <c r="T17" s="21"/>
      <c r="U17" s="21"/>
      <c r="V17" s="21"/>
      <c r="W17" s="21">
        <v>536890</v>
      </c>
      <c r="X17" s="21">
        <v>10500000</v>
      </c>
      <c r="Y17" s="21">
        <v>-9963110</v>
      </c>
      <c r="Z17" s="6">
        <v>-94.89</v>
      </c>
      <c r="AA17" s="28">
        <v>15500000</v>
      </c>
    </row>
    <row r="18" spans="1:27" ht="12.75">
      <c r="A18" s="5" t="s">
        <v>44</v>
      </c>
      <c r="B18" s="3"/>
      <c r="C18" s="19">
        <v>1602633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113866622</v>
      </c>
      <c r="D19" s="16">
        <f>SUM(D20:D23)</f>
        <v>0</v>
      </c>
      <c r="E19" s="17">
        <f t="shared" si="3"/>
        <v>76207810</v>
      </c>
      <c r="F19" s="18">
        <f t="shared" si="3"/>
        <v>76207810</v>
      </c>
      <c r="G19" s="18">
        <f t="shared" si="3"/>
        <v>2758789</v>
      </c>
      <c r="H19" s="18">
        <f t="shared" si="3"/>
        <v>-530135</v>
      </c>
      <c r="I19" s="18">
        <f t="shared" si="3"/>
        <v>4221029</v>
      </c>
      <c r="J19" s="18">
        <f t="shared" si="3"/>
        <v>6449683</v>
      </c>
      <c r="K19" s="18">
        <f t="shared" si="3"/>
        <v>12023825</v>
      </c>
      <c r="L19" s="18">
        <f t="shared" si="3"/>
        <v>5977255</v>
      </c>
      <c r="M19" s="18">
        <f t="shared" si="3"/>
        <v>3270818</v>
      </c>
      <c r="N19" s="18">
        <f t="shared" si="3"/>
        <v>21271898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27721581</v>
      </c>
      <c r="X19" s="18">
        <f t="shared" si="3"/>
        <v>71207600</v>
      </c>
      <c r="Y19" s="18">
        <f t="shared" si="3"/>
        <v>-43486019</v>
      </c>
      <c r="Z19" s="4">
        <f>+IF(X19&lt;&gt;0,+(Y19/X19)*100,0)</f>
        <v>-61.06935074345997</v>
      </c>
      <c r="AA19" s="30">
        <f>SUM(AA20:AA23)</f>
        <v>76207810</v>
      </c>
    </row>
    <row r="20" spans="1:27" ht="12.75">
      <c r="A20" s="5" t="s">
        <v>46</v>
      </c>
      <c r="B20" s="3"/>
      <c r="C20" s="19">
        <v>7258495</v>
      </c>
      <c r="D20" s="19"/>
      <c r="E20" s="20">
        <v>24916500</v>
      </c>
      <c r="F20" s="21">
        <v>24916500</v>
      </c>
      <c r="G20" s="21"/>
      <c r="H20" s="21">
        <v>-832102</v>
      </c>
      <c r="I20" s="21">
        <v>4189034</v>
      </c>
      <c r="J20" s="21">
        <v>3356932</v>
      </c>
      <c r="K20" s="21">
        <v>1170000</v>
      </c>
      <c r="L20" s="21">
        <v>378832</v>
      </c>
      <c r="M20" s="21">
        <v>277794</v>
      </c>
      <c r="N20" s="21">
        <v>1826626</v>
      </c>
      <c r="O20" s="21"/>
      <c r="P20" s="21"/>
      <c r="Q20" s="21"/>
      <c r="R20" s="21"/>
      <c r="S20" s="21"/>
      <c r="T20" s="21"/>
      <c r="U20" s="21"/>
      <c r="V20" s="21"/>
      <c r="W20" s="21">
        <v>5183558</v>
      </c>
      <c r="X20" s="21">
        <v>19916600</v>
      </c>
      <c r="Y20" s="21">
        <v>-14733042</v>
      </c>
      <c r="Z20" s="6">
        <v>-73.97</v>
      </c>
      <c r="AA20" s="28">
        <v>24916500</v>
      </c>
    </row>
    <row r="21" spans="1:27" ht="12.75">
      <c r="A21" s="5" t="s">
        <v>47</v>
      </c>
      <c r="B21" s="3"/>
      <c r="C21" s="19">
        <v>48879088</v>
      </c>
      <c r="D21" s="19"/>
      <c r="E21" s="20">
        <v>45386000</v>
      </c>
      <c r="F21" s="21">
        <v>45386000</v>
      </c>
      <c r="G21" s="21">
        <v>200281</v>
      </c>
      <c r="H21" s="21">
        <v>301967</v>
      </c>
      <c r="I21" s="21">
        <v>31995</v>
      </c>
      <c r="J21" s="21">
        <v>534243</v>
      </c>
      <c r="K21" s="21">
        <v>8329119</v>
      </c>
      <c r="L21" s="21">
        <v>5242023</v>
      </c>
      <c r="M21" s="21">
        <v>2518724</v>
      </c>
      <c r="N21" s="21">
        <v>16089866</v>
      </c>
      <c r="O21" s="21"/>
      <c r="P21" s="21"/>
      <c r="Q21" s="21"/>
      <c r="R21" s="21"/>
      <c r="S21" s="21"/>
      <c r="T21" s="21"/>
      <c r="U21" s="21"/>
      <c r="V21" s="21"/>
      <c r="W21" s="21">
        <v>16624109</v>
      </c>
      <c r="X21" s="21">
        <v>45386000</v>
      </c>
      <c r="Y21" s="21">
        <v>-28761891</v>
      </c>
      <c r="Z21" s="6">
        <v>-63.37</v>
      </c>
      <c r="AA21" s="28">
        <v>45386000</v>
      </c>
    </row>
    <row r="22" spans="1:27" ht="12.75">
      <c r="A22" s="5" t="s">
        <v>48</v>
      </c>
      <c r="B22" s="3"/>
      <c r="C22" s="22">
        <v>57729039</v>
      </c>
      <c r="D22" s="22"/>
      <c r="E22" s="23">
        <v>5905310</v>
      </c>
      <c r="F22" s="24">
        <v>5905310</v>
      </c>
      <c r="G22" s="24">
        <v>2558508</v>
      </c>
      <c r="H22" s="24"/>
      <c r="I22" s="24"/>
      <c r="J22" s="24">
        <v>2558508</v>
      </c>
      <c r="K22" s="24">
        <v>2524706</v>
      </c>
      <c r="L22" s="24">
        <v>356400</v>
      </c>
      <c r="M22" s="24">
        <v>474300</v>
      </c>
      <c r="N22" s="24">
        <v>3355406</v>
      </c>
      <c r="O22" s="24"/>
      <c r="P22" s="24"/>
      <c r="Q22" s="24"/>
      <c r="R22" s="24"/>
      <c r="S22" s="24"/>
      <c r="T22" s="24"/>
      <c r="U22" s="24"/>
      <c r="V22" s="24"/>
      <c r="W22" s="24">
        <v>5913914</v>
      </c>
      <c r="X22" s="24">
        <v>5905000</v>
      </c>
      <c r="Y22" s="24">
        <v>8914</v>
      </c>
      <c r="Z22" s="7">
        <v>0.15</v>
      </c>
      <c r="AA22" s="29">
        <v>5905310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178327283</v>
      </c>
      <c r="D25" s="50">
        <f>+D5+D9+D15+D19+D24</f>
        <v>0</v>
      </c>
      <c r="E25" s="51">
        <f t="shared" si="4"/>
        <v>132446500</v>
      </c>
      <c r="F25" s="52">
        <f t="shared" si="4"/>
        <v>132446500</v>
      </c>
      <c r="G25" s="52">
        <f t="shared" si="4"/>
        <v>2769762</v>
      </c>
      <c r="H25" s="52">
        <f t="shared" si="4"/>
        <v>1109863</v>
      </c>
      <c r="I25" s="52">
        <f t="shared" si="4"/>
        <v>8023339</v>
      </c>
      <c r="J25" s="52">
        <f t="shared" si="4"/>
        <v>11902964</v>
      </c>
      <c r="K25" s="52">
        <f t="shared" si="4"/>
        <v>16918605</v>
      </c>
      <c r="L25" s="52">
        <f t="shared" si="4"/>
        <v>8211657</v>
      </c>
      <c r="M25" s="52">
        <f t="shared" si="4"/>
        <v>3597771</v>
      </c>
      <c r="N25" s="52">
        <f t="shared" si="4"/>
        <v>28728033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40630997</v>
      </c>
      <c r="X25" s="52">
        <f t="shared" si="4"/>
        <v>118446600</v>
      </c>
      <c r="Y25" s="52">
        <f t="shared" si="4"/>
        <v>-77815603</v>
      </c>
      <c r="Z25" s="53">
        <f>+IF(X25&lt;&gt;0,+(Y25/X25)*100,0)</f>
        <v>-65.69678065896362</v>
      </c>
      <c r="AA25" s="54">
        <f>+AA5+AA9+AA15+AA19+AA24</f>
        <v>132446500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154374061</v>
      </c>
      <c r="D28" s="19"/>
      <c r="E28" s="20">
        <v>120546500</v>
      </c>
      <c r="F28" s="21">
        <v>120546500</v>
      </c>
      <c r="G28" s="21">
        <v>275362</v>
      </c>
      <c r="H28" s="21">
        <v>1572798</v>
      </c>
      <c r="I28" s="21">
        <v>3308845</v>
      </c>
      <c r="J28" s="21">
        <v>5157005</v>
      </c>
      <c r="K28" s="21">
        <v>3744434</v>
      </c>
      <c r="L28" s="21">
        <v>3050648</v>
      </c>
      <c r="M28" s="21">
        <v>326953</v>
      </c>
      <c r="N28" s="21">
        <v>7122035</v>
      </c>
      <c r="O28" s="21"/>
      <c r="P28" s="21"/>
      <c r="Q28" s="21"/>
      <c r="R28" s="21"/>
      <c r="S28" s="21"/>
      <c r="T28" s="21"/>
      <c r="U28" s="21"/>
      <c r="V28" s="21"/>
      <c r="W28" s="21">
        <v>12279040</v>
      </c>
      <c r="X28" s="21"/>
      <c r="Y28" s="21">
        <v>12279040</v>
      </c>
      <c r="Z28" s="6"/>
      <c r="AA28" s="19">
        <v>120546500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>
        <v>2494400</v>
      </c>
      <c r="H31" s="21">
        <v>-462935</v>
      </c>
      <c r="I31" s="21">
        <v>4714494</v>
      </c>
      <c r="J31" s="21">
        <v>6745959</v>
      </c>
      <c r="K31" s="21">
        <v>13174172</v>
      </c>
      <c r="L31" s="21">
        <v>5161009</v>
      </c>
      <c r="M31" s="21">
        <v>3270818</v>
      </c>
      <c r="N31" s="21">
        <v>21605999</v>
      </c>
      <c r="O31" s="21"/>
      <c r="P31" s="21"/>
      <c r="Q31" s="21"/>
      <c r="R31" s="21"/>
      <c r="S31" s="21"/>
      <c r="T31" s="21"/>
      <c r="U31" s="21"/>
      <c r="V31" s="21"/>
      <c r="W31" s="21">
        <v>28351958</v>
      </c>
      <c r="X31" s="21"/>
      <c r="Y31" s="21">
        <v>28351958</v>
      </c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154374061</v>
      </c>
      <c r="D32" s="25">
        <f>SUM(D28:D31)</f>
        <v>0</v>
      </c>
      <c r="E32" s="26">
        <f t="shared" si="5"/>
        <v>120546500</v>
      </c>
      <c r="F32" s="27">
        <f t="shared" si="5"/>
        <v>120546500</v>
      </c>
      <c r="G32" s="27">
        <f t="shared" si="5"/>
        <v>2769762</v>
      </c>
      <c r="H32" s="27">
        <f t="shared" si="5"/>
        <v>1109863</v>
      </c>
      <c r="I32" s="27">
        <f t="shared" si="5"/>
        <v>8023339</v>
      </c>
      <c r="J32" s="27">
        <f t="shared" si="5"/>
        <v>11902964</v>
      </c>
      <c r="K32" s="27">
        <f t="shared" si="5"/>
        <v>16918606</v>
      </c>
      <c r="L32" s="27">
        <f t="shared" si="5"/>
        <v>8211657</v>
      </c>
      <c r="M32" s="27">
        <f t="shared" si="5"/>
        <v>3597771</v>
      </c>
      <c r="N32" s="27">
        <f t="shared" si="5"/>
        <v>28728034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40630998</v>
      </c>
      <c r="X32" s="27">
        <f t="shared" si="5"/>
        <v>0</v>
      </c>
      <c r="Y32" s="27">
        <f t="shared" si="5"/>
        <v>40630998</v>
      </c>
      <c r="Z32" s="13">
        <f>+IF(X32&lt;&gt;0,+(Y32/X32)*100,0)</f>
        <v>0</v>
      </c>
      <c r="AA32" s="31">
        <f>SUM(AA28:AA31)</f>
        <v>120546500</v>
      </c>
    </row>
    <row r="33" spans="1:27" ht="12.75">
      <c r="A33" s="59" t="s">
        <v>59</v>
      </c>
      <c r="B33" s="3" t="s">
        <v>60</v>
      </c>
      <c r="C33" s="19">
        <v>5000000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18953222</v>
      </c>
      <c r="D35" s="19"/>
      <c r="E35" s="20">
        <v>11900000</v>
      </c>
      <c r="F35" s="21">
        <v>11900000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11900000</v>
      </c>
    </row>
    <row r="36" spans="1:27" ht="12.75">
      <c r="A36" s="60" t="s">
        <v>64</v>
      </c>
      <c r="B36" s="10"/>
      <c r="C36" s="61">
        <f aca="true" t="shared" si="6" ref="C36:Y36">SUM(C32:C35)</f>
        <v>178327283</v>
      </c>
      <c r="D36" s="61">
        <f>SUM(D32:D35)</f>
        <v>0</v>
      </c>
      <c r="E36" s="62">
        <f t="shared" si="6"/>
        <v>132446500</v>
      </c>
      <c r="F36" s="63">
        <f t="shared" si="6"/>
        <v>132446500</v>
      </c>
      <c r="G36" s="63">
        <f t="shared" si="6"/>
        <v>2769762</v>
      </c>
      <c r="H36" s="63">
        <f t="shared" si="6"/>
        <v>1109863</v>
      </c>
      <c r="I36" s="63">
        <f t="shared" si="6"/>
        <v>8023339</v>
      </c>
      <c r="J36" s="63">
        <f t="shared" si="6"/>
        <v>11902964</v>
      </c>
      <c r="K36" s="63">
        <f t="shared" si="6"/>
        <v>16918606</v>
      </c>
      <c r="L36" s="63">
        <f t="shared" si="6"/>
        <v>8211657</v>
      </c>
      <c r="M36" s="63">
        <f t="shared" si="6"/>
        <v>3597771</v>
      </c>
      <c r="N36" s="63">
        <f t="shared" si="6"/>
        <v>28728034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40630998</v>
      </c>
      <c r="X36" s="63">
        <f t="shared" si="6"/>
        <v>0</v>
      </c>
      <c r="Y36" s="63">
        <f t="shared" si="6"/>
        <v>40630998</v>
      </c>
      <c r="Z36" s="64">
        <f>+IF(X36&lt;&gt;0,+(Y36/X36)*100,0)</f>
        <v>0</v>
      </c>
      <c r="AA36" s="65">
        <f>SUM(AA32:AA35)</f>
        <v>132446500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6358895</v>
      </c>
      <c r="D5" s="16">
        <f>SUM(D6:D8)</f>
        <v>0</v>
      </c>
      <c r="E5" s="17">
        <f t="shared" si="0"/>
        <v>2735000</v>
      </c>
      <c r="F5" s="18">
        <f t="shared" si="0"/>
        <v>2735000</v>
      </c>
      <c r="G5" s="18">
        <f t="shared" si="0"/>
        <v>63280</v>
      </c>
      <c r="H5" s="18">
        <f t="shared" si="0"/>
        <v>5460</v>
      </c>
      <c r="I5" s="18">
        <f t="shared" si="0"/>
        <v>34700</v>
      </c>
      <c r="J5" s="18">
        <f t="shared" si="0"/>
        <v>103440</v>
      </c>
      <c r="K5" s="18">
        <f t="shared" si="0"/>
        <v>1292726</v>
      </c>
      <c r="L5" s="18">
        <f t="shared" si="0"/>
        <v>66537</v>
      </c>
      <c r="M5" s="18">
        <f t="shared" si="0"/>
        <v>14820</v>
      </c>
      <c r="N5" s="18">
        <f t="shared" si="0"/>
        <v>1374083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1477523</v>
      </c>
      <c r="X5" s="18">
        <f t="shared" si="0"/>
        <v>2351500</v>
      </c>
      <c r="Y5" s="18">
        <f t="shared" si="0"/>
        <v>-873977</v>
      </c>
      <c r="Z5" s="4">
        <f>+IF(X5&lt;&gt;0,+(Y5/X5)*100,0)</f>
        <v>-37.16678715713375</v>
      </c>
      <c r="AA5" s="16">
        <f>SUM(AA6:AA8)</f>
        <v>2735000</v>
      </c>
    </row>
    <row r="6" spans="1:27" ht="12.75">
      <c r="A6" s="5" t="s">
        <v>32</v>
      </c>
      <c r="B6" s="3"/>
      <c r="C6" s="19">
        <v>65712</v>
      </c>
      <c r="D6" s="19"/>
      <c r="E6" s="20">
        <v>2290000</v>
      </c>
      <c r="F6" s="21">
        <v>2290000</v>
      </c>
      <c r="G6" s="21">
        <v>63280</v>
      </c>
      <c r="H6" s="21">
        <v>3199</v>
      </c>
      <c r="I6" s="21"/>
      <c r="J6" s="21">
        <v>66479</v>
      </c>
      <c r="K6" s="21">
        <v>1287989</v>
      </c>
      <c r="L6" s="21">
        <v>24199</v>
      </c>
      <c r="M6" s="21">
        <v>8850</v>
      </c>
      <c r="N6" s="21">
        <v>1321038</v>
      </c>
      <c r="O6" s="21"/>
      <c r="P6" s="21"/>
      <c r="Q6" s="21"/>
      <c r="R6" s="21"/>
      <c r="S6" s="21"/>
      <c r="T6" s="21"/>
      <c r="U6" s="21"/>
      <c r="V6" s="21"/>
      <c r="W6" s="21">
        <v>1387517</v>
      </c>
      <c r="X6" s="21">
        <v>2272500</v>
      </c>
      <c r="Y6" s="21">
        <v>-884983</v>
      </c>
      <c r="Z6" s="6">
        <v>-38.94</v>
      </c>
      <c r="AA6" s="28">
        <v>2290000</v>
      </c>
    </row>
    <row r="7" spans="1:27" ht="12.75">
      <c r="A7" s="5" t="s">
        <v>33</v>
      </c>
      <c r="B7" s="3"/>
      <c r="C7" s="22">
        <v>5367326</v>
      </c>
      <c r="D7" s="22"/>
      <c r="E7" s="23">
        <v>425000</v>
      </c>
      <c r="F7" s="24">
        <v>425000</v>
      </c>
      <c r="G7" s="24"/>
      <c r="H7" s="24">
        <v>2261</v>
      </c>
      <c r="I7" s="24">
        <v>5300</v>
      </c>
      <c r="J7" s="24">
        <v>7561</v>
      </c>
      <c r="K7" s="24"/>
      <c r="L7" s="24">
        <v>25138</v>
      </c>
      <c r="M7" s="24">
        <v>5970</v>
      </c>
      <c r="N7" s="24">
        <v>31108</v>
      </c>
      <c r="O7" s="24"/>
      <c r="P7" s="24"/>
      <c r="Q7" s="24"/>
      <c r="R7" s="24"/>
      <c r="S7" s="24"/>
      <c r="T7" s="24"/>
      <c r="U7" s="24"/>
      <c r="V7" s="24"/>
      <c r="W7" s="24">
        <v>38669</v>
      </c>
      <c r="X7" s="24">
        <v>69000</v>
      </c>
      <c r="Y7" s="24">
        <v>-30331</v>
      </c>
      <c r="Z7" s="7">
        <v>-43.96</v>
      </c>
      <c r="AA7" s="29">
        <v>425000</v>
      </c>
    </row>
    <row r="8" spans="1:27" ht="12.75">
      <c r="A8" s="5" t="s">
        <v>34</v>
      </c>
      <c r="B8" s="3"/>
      <c r="C8" s="19">
        <v>925857</v>
      </c>
      <c r="D8" s="19"/>
      <c r="E8" s="20">
        <v>20000</v>
      </c>
      <c r="F8" s="21">
        <v>20000</v>
      </c>
      <c r="G8" s="21"/>
      <c r="H8" s="21"/>
      <c r="I8" s="21">
        <v>29400</v>
      </c>
      <c r="J8" s="21">
        <v>29400</v>
      </c>
      <c r="K8" s="21">
        <v>4737</v>
      </c>
      <c r="L8" s="21">
        <v>17200</v>
      </c>
      <c r="M8" s="21"/>
      <c r="N8" s="21">
        <v>21937</v>
      </c>
      <c r="O8" s="21"/>
      <c r="P8" s="21"/>
      <c r="Q8" s="21"/>
      <c r="R8" s="21"/>
      <c r="S8" s="21"/>
      <c r="T8" s="21"/>
      <c r="U8" s="21"/>
      <c r="V8" s="21"/>
      <c r="W8" s="21">
        <v>51337</v>
      </c>
      <c r="X8" s="21">
        <v>10000</v>
      </c>
      <c r="Y8" s="21">
        <v>41337</v>
      </c>
      <c r="Z8" s="6">
        <v>413.37</v>
      </c>
      <c r="AA8" s="28">
        <v>20000</v>
      </c>
    </row>
    <row r="9" spans="1:27" ht="12.75">
      <c r="A9" s="2" t="s">
        <v>35</v>
      </c>
      <c r="B9" s="3"/>
      <c r="C9" s="16">
        <f aca="true" t="shared" si="1" ref="C9:Y9">SUM(C10:C14)</f>
        <v>170748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28800</v>
      </c>
      <c r="I9" s="18">
        <f t="shared" si="1"/>
        <v>0</v>
      </c>
      <c r="J9" s="18">
        <f t="shared" si="1"/>
        <v>28800</v>
      </c>
      <c r="K9" s="18">
        <f t="shared" si="1"/>
        <v>6500</v>
      </c>
      <c r="L9" s="18">
        <f t="shared" si="1"/>
        <v>13500</v>
      </c>
      <c r="M9" s="18">
        <f t="shared" si="1"/>
        <v>19924</v>
      </c>
      <c r="N9" s="18">
        <f t="shared" si="1"/>
        <v>39924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68724</v>
      </c>
      <c r="X9" s="18">
        <f t="shared" si="1"/>
        <v>237000</v>
      </c>
      <c r="Y9" s="18">
        <f t="shared" si="1"/>
        <v>-168276</v>
      </c>
      <c r="Z9" s="4">
        <f>+IF(X9&lt;&gt;0,+(Y9/X9)*100,0)</f>
        <v>-71.00253164556962</v>
      </c>
      <c r="AA9" s="30">
        <f>SUM(AA10:AA14)</f>
        <v>400000</v>
      </c>
    </row>
    <row r="10" spans="1:27" ht="12.75">
      <c r="A10" s="5" t="s">
        <v>36</v>
      </c>
      <c r="B10" s="3"/>
      <c r="C10" s="19"/>
      <c r="D10" s="19"/>
      <c r="E10" s="20">
        <v>20000</v>
      </c>
      <c r="F10" s="21">
        <v>20000</v>
      </c>
      <c r="G10" s="21"/>
      <c r="H10" s="21">
        <v>28800</v>
      </c>
      <c r="I10" s="21"/>
      <c r="J10" s="21">
        <v>28800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28800</v>
      </c>
      <c r="X10" s="21">
        <v>15000</v>
      </c>
      <c r="Y10" s="21">
        <v>13800</v>
      </c>
      <c r="Z10" s="6">
        <v>92</v>
      </c>
      <c r="AA10" s="28">
        <v>20000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170748</v>
      </c>
      <c r="D12" s="19"/>
      <c r="E12" s="20">
        <v>380000</v>
      </c>
      <c r="F12" s="21">
        <v>380000</v>
      </c>
      <c r="G12" s="21"/>
      <c r="H12" s="21"/>
      <c r="I12" s="21"/>
      <c r="J12" s="21"/>
      <c r="K12" s="21">
        <v>6500</v>
      </c>
      <c r="L12" s="21">
        <v>13500</v>
      </c>
      <c r="M12" s="21">
        <v>19924</v>
      </c>
      <c r="N12" s="21">
        <v>39924</v>
      </c>
      <c r="O12" s="21"/>
      <c r="P12" s="21"/>
      <c r="Q12" s="21"/>
      <c r="R12" s="21"/>
      <c r="S12" s="21"/>
      <c r="T12" s="21"/>
      <c r="U12" s="21"/>
      <c r="V12" s="21"/>
      <c r="W12" s="21">
        <v>39924</v>
      </c>
      <c r="X12" s="21">
        <v>222000</v>
      </c>
      <c r="Y12" s="21">
        <v>-182076</v>
      </c>
      <c r="Z12" s="6">
        <v>-82.02</v>
      </c>
      <c r="AA12" s="28">
        <v>380000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27050</v>
      </c>
      <c r="D15" s="16">
        <f>SUM(D16:D18)</f>
        <v>0</v>
      </c>
      <c r="E15" s="17">
        <f t="shared" si="2"/>
        <v>337000</v>
      </c>
      <c r="F15" s="18">
        <f t="shared" si="2"/>
        <v>337000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5000</v>
      </c>
      <c r="L15" s="18">
        <f t="shared" si="2"/>
        <v>14940</v>
      </c>
      <c r="M15" s="18">
        <f t="shared" si="2"/>
        <v>0</v>
      </c>
      <c r="N15" s="18">
        <f t="shared" si="2"/>
        <v>19940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19940</v>
      </c>
      <c r="X15" s="18">
        <f t="shared" si="2"/>
        <v>292000</v>
      </c>
      <c r="Y15" s="18">
        <f t="shared" si="2"/>
        <v>-272060</v>
      </c>
      <c r="Z15" s="4">
        <f>+IF(X15&lt;&gt;0,+(Y15/X15)*100,0)</f>
        <v>-93.17123287671232</v>
      </c>
      <c r="AA15" s="30">
        <f>SUM(AA16:AA18)</f>
        <v>337000</v>
      </c>
    </row>
    <row r="16" spans="1:27" ht="12.75">
      <c r="A16" s="5" t="s">
        <v>42</v>
      </c>
      <c r="B16" s="3"/>
      <c r="C16" s="19"/>
      <c r="D16" s="19"/>
      <c r="E16" s="20">
        <v>20000</v>
      </c>
      <c r="F16" s="21">
        <v>20000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7000</v>
      </c>
      <c r="Y16" s="21">
        <v>-7000</v>
      </c>
      <c r="Z16" s="6">
        <v>-100</v>
      </c>
      <c r="AA16" s="28">
        <v>20000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27050</v>
      </c>
      <c r="D18" s="19"/>
      <c r="E18" s="20">
        <v>317000</v>
      </c>
      <c r="F18" s="21">
        <v>317000</v>
      </c>
      <c r="G18" s="21"/>
      <c r="H18" s="21"/>
      <c r="I18" s="21"/>
      <c r="J18" s="21"/>
      <c r="K18" s="21">
        <v>5000</v>
      </c>
      <c r="L18" s="21">
        <v>14940</v>
      </c>
      <c r="M18" s="21"/>
      <c r="N18" s="21">
        <v>19940</v>
      </c>
      <c r="O18" s="21"/>
      <c r="P18" s="21"/>
      <c r="Q18" s="21"/>
      <c r="R18" s="21"/>
      <c r="S18" s="21"/>
      <c r="T18" s="21"/>
      <c r="U18" s="21"/>
      <c r="V18" s="21"/>
      <c r="W18" s="21">
        <v>19940</v>
      </c>
      <c r="X18" s="21">
        <v>285000</v>
      </c>
      <c r="Y18" s="21">
        <v>-265060</v>
      </c>
      <c r="Z18" s="6">
        <v>-93</v>
      </c>
      <c r="AA18" s="28">
        <v>317000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6556693</v>
      </c>
      <c r="D25" s="50">
        <f>+D5+D9+D15+D19+D24</f>
        <v>0</v>
      </c>
      <c r="E25" s="51">
        <f t="shared" si="4"/>
        <v>3472000</v>
      </c>
      <c r="F25" s="52">
        <f t="shared" si="4"/>
        <v>3472000</v>
      </c>
      <c r="G25" s="52">
        <f t="shared" si="4"/>
        <v>63280</v>
      </c>
      <c r="H25" s="52">
        <f t="shared" si="4"/>
        <v>34260</v>
      </c>
      <c r="I25" s="52">
        <f t="shared" si="4"/>
        <v>34700</v>
      </c>
      <c r="J25" s="52">
        <f t="shared" si="4"/>
        <v>132240</v>
      </c>
      <c r="K25" s="52">
        <f t="shared" si="4"/>
        <v>1304226</v>
      </c>
      <c r="L25" s="52">
        <f t="shared" si="4"/>
        <v>94977</v>
      </c>
      <c r="M25" s="52">
        <f t="shared" si="4"/>
        <v>34744</v>
      </c>
      <c r="N25" s="52">
        <f t="shared" si="4"/>
        <v>1433947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1566187</v>
      </c>
      <c r="X25" s="52">
        <f t="shared" si="4"/>
        <v>2880500</v>
      </c>
      <c r="Y25" s="52">
        <f t="shared" si="4"/>
        <v>-1314313</v>
      </c>
      <c r="Z25" s="53">
        <f>+IF(X25&lt;&gt;0,+(Y25/X25)*100,0)</f>
        <v>-45.627946537059536</v>
      </c>
      <c r="AA25" s="54">
        <f>+AA5+AA9+AA15+AA19+AA24</f>
        <v>3472000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6556693</v>
      </c>
      <c r="D35" s="19"/>
      <c r="E35" s="20">
        <v>3472000</v>
      </c>
      <c r="F35" s="21">
        <v>3472000</v>
      </c>
      <c r="G35" s="21">
        <v>63280</v>
      </c>
      <c r="H35" s="21">
        <v>34260</v>
      </c>
      <c r="I35" s="21">
        <v>34700</v>
      </c>
      <c r="J35" s="21">
        <v>132240</v>
      </c>
      <c r="K35" s="21">
        <v>1304226</v>
      </c>
      <c r="L35" s="21">
        <v>94977</v>
      </c>
      <c r="M35" s="21">
        <v>34744</v>
      </c>
      <c r="N35" s="21">
        <v>1433947</v>
      </c>
      <c r="O35" s="21"/>
      <c r="P35" s="21"/>
      <c r="Q35" s="21"/>
      <c r="R35" s="21"/>
      <c r="S35" s="21"/>
      <c r="T35" s="21"/>
      <c r="U35" s="21"/>
      <c r="V35" s="21"/>
      <c r="W35" s="21">
        <v>1566187</v>
      </c>
      <c r="X35" s="21">
        <v>2880500</v>
      </c>
      <c r="Y35" s="21">
        <v>-1314313</v>
      </c>
      <c r="Z35" s="6">
        <v>-45.63</v>
      </c>
      <c r="AA35" s="28">
        <v>3472000</v>
      </c>
    </row>
    <row r="36" spans="1:27" ht="12.75">
      <c r="A36" s="60" t="s">
        <v>64</v>
      </c>
      <c r="B36" s="10"/>
      <c r="C36" s="61">
        <f aca="true" t="shared" si="6" ref="C36:Y36">SUM(C32:C35)</f>
        <v>6556693</v>
      </c>
      <c r="D36" s="61">
        <f>SUM(D32:D35)</f>
        <v>0</v>
      </c>
      <c r="E36" s="62">
        <f t="shared" si="6"/>
        <v>3472000</v>
      </c>
      <c r="F36" s="63">
        <f t="shared" si="6"/>
        <v>3472000</v>
      </c>
      <c r="G36" s="63">
        <f t="shared" si="6"/>
        <v>63280</v>
      </c>
      <c r="H36" s="63">
        <f t="shared" si="6"/>
        <v>34260</v>
      </c>
      <c r="I36" s="63">
        <f t="shared" si="6"/>
        <v>34700</v>
      </c>
      <c r="J36" s="63">
        <f t="shared" si="6"/>
        <v>132240</v>
      </c>
      <c r="K36" s="63">
        <f t="shared" si="6"/>
        <v>1304226</v>
      </c>
      <c r="L36" s="63">
        <f t="shared" si="6"/>
        <v>94977</v>
      </c>
      <c r="M36" s="63">
        <f t="shared" si="6"/>
        <v>34744</v>
      </c>
      <c r="N36" s="63">
        <f t="shared" si="6"/>
        <v>1433947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1566187</v>
      </c>
      <c r="X36" s="63">
        <f t="shared" si="6"/>
        <v>2880500</v>
      </c>
      <c r="Y36" s="63">
        <f t="shared" si="6"/>
        <v>-1314313</v>
      </c>
      <c r="Z36" s="64">
        <f>+IF(X36&lt;&gt;0,+(Y36/X36)*100,0)</f>
        <v>-45.627946537059536</v>
      </c>
      <c r="AA36" s="65">
        <f>SUM(AA32:AA35)</f>
        <v>3472000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544022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27178</v>
      </c>
      <c r="J5" s="18">
        <f t="shared" si="0"/>
        <v>27178</v>
      </c>
      <c r="K5" s="18">
        <f t="shared" si="0"/>
        <v>399890</v>
      </c>
      <c r="L5" s="18">
        <f t="shared" si="0"/>
        <v>220240</v>
      </c>
      <c r="M5" s="18">
        <f t="shared" si="0"/>
        <v>24245961</v>
      </c>
      <c r="N5" s="18">
        <f t="shared" si="0"/>
        <v>24866091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24893269</v>
      </c>
      <c r="X5" s="18">
        <f t="shared" si="0"/>
        <v>0</v>
      </c>
      <c r="Y5" s="18">
        <f t="shared" si="0"/>
        <v>24893269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544022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27178</v>
      </c>
      <c r="J8" s="21">
        <v>27178</v>
      </c>
      <c r="K8" s="21">
        <v>399890</v>
      </c>
      <c r="L8" s="21">
        <v>220240</v>
      </c>
      <c r="M8" s="21">
        <v>24245961</v>
      </c>
      <c r="N8" s="21">
        <v>24866091</v>
      </c>
      <c r="O8" s="21"/>
      <c r="P8" s="21"/>
      <c r="Q8" s="21"/>
      <c r="R8" s="21"/>
      <c r="S8" s="21"/>
      <c r="T8" s="21"/>
      <c r="U8" s="21"/>
      <c r="V8" s="21"/>
      <c r="W8" s="21">
        <v>24893269</v>
      </c>
      <c r="X8" s="21"/>
      <c r="Y8" s="21">
        <v>24893269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844217</v>
      </c>
      <c r="D9" s="16">
        <f>SUM(D10:D14)</f>
        <v>0</v>
      </c>
      <c r="E9" s="17">
        <f t="shared" si="1"/>
        <v>9500000</v>
      </c>
      <c r="F9" s="18">
        <f t="shared" si="1"/>
        <v>9500000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409265</v>
      </c>
      <c r="M9" s="18">
        <f t="shared" si="1"/>
        <v>0</v>
      </c>
      <c r="N9" s="18">
        <f t="shared" si="1"/>
        <v>409265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409265</v>
      </c>
      <c r="X9" s="18">
        <f t="shared" si="1"/>
        <v>3166668</v>
      </c>
      <c r="Y9" s="18">
        <f t="shared" si="1"/>
        <v>-2757403</v>
      </c>
      <c r="Z9" s="4">
        <f>+IF(X9&lt;&gt;0,+(Y9/X9)*100,0)</f>
        <v>-87.07584754701156</v>
      </c>
      <c r="AA9" s="30">
        <f>SUM(AA10:AA14)</f>
        <v>9500000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844217</v>
      </c>
      <c r="D11" s="19"/>
      <c r="E11" s="20">
        <v>9500000</v>
      </c>
      <c r="F11" s="21">
        <v>9500000</v>
      </c>
      <c r="G11" s="21"/>
      <c r="H11" s="21"/>
      <c r="I11" s="21"/>
      <c r="J11" s="21"/>
      <c r="K11" s="21"/>
      <c r="L11" s="21">
        <v>409265</v>
      </c>
      <c r="M11" s="21"/>
      <c r="N11" s="21">
        <v>409265</v>
      </c>
      <c r="O11" s="21"/>
      <c r="P11" s="21"/>
      <c r="Q11" s="21"/>
      <c r="R11" s="21"/>
      <c r="S11" s="21"/>
      <c r="T11" s="21"/>
      <c r="U11" s="21"/>
      <c r="V11" s="21"/>
      <c r="W11" s="21">
        <v>409265</v>
      </c>
      <c r="X11" s="21">
        <v>3166668</v>
      </c>
      <c r="Y11" s="21">
        <v>-2757403</v>
      </c>
      <c r="Z11" s="6">
        <v>-87.08</v>
      </c>
      <c r="AA11" s="28">
        <v>9500000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97792370</v>
      </c>
      <c r="D15" s="16">
        <f>SUM(D16:D18)</f>
        <v>0</v>
      </c>
      <c r="E15" s="17">
        <f t="shared" si="2"/>
        <v>70000000</v>
      </c>
      <c r="F15" s="18">
        <f t="shared" si="2"/>
        <v>70000000</v>
      </c>
      <c r="G15" s="18">
        <f t="shared" si="2"/>
        <v>6287427</v>
      </c>
      <c r="H15" s="18">
        <f t="shared" si="2"/>
        <v>2658369</v>
      </c>
      <c r="I15" s="18">
        <f t="shared" si="2"/>
        <v>10417857</v>
      </c>
      <c r="J15" s="18">
        <f t="shared" si="2"/>
        <v>19363653</v>
      </c>
      <c r="K15" s="18">
        <f t="shared" si="2"/>
        <v>4964594</v>
      </c>
      <c r="L15" s="18">
        <f t="shared" si="2"/>
        <v>3931594</v>
      </c>
      <c r="M15" s="18">
        <f t="shared" si="2"/>
        <v>6473169</v>
      </c>
      <c r="N15" s="18">
        <f t="shared" si="2"/>
        <v>15369357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34733010</v>
      </c>
      <c r="X15" s="18">
        <f t="shared" si="2"/>
        <v>28366665</v>
      </c>
      <c r="Y15" s="18">
        <f t="shared" si="2"/>
        <v>6366345</v>
      </c>
      <c r="Z15" s="4">
        <f>+IF(X15&lt;&gt;0,+(Y15/X15)*100,0)</f>
        <v>22.44305067232965</v>
      </c>
      <c r="AA15" s="30">
        <f>SUM(AA16:AA18)</f>
        <v>70000000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97792370</v>
      </c>
      <c r="D17" s="19"/>
      <c r="E17" s="20">
        <v>70000000</v>
      </c>
      <c r="F17" s="21">
        <v>70000000</v>
      </c>
      <c r="G17" s="21">
        <v>6287427</v>
      </c>
      <c r="H17" s="21">
        <v>2658369</v>
      </c>
      <c r="I17" s="21">
        <v>10417857</v>
      </c>
      <c r="J17" s="21">
        <v>19363653</v>
      </c>
      <c r="K17" s="21">
        <v>4964594</v>
      </c>
      <c r="L17" s="21">
        <v>3931594</v>
      </c>
      <c r="M17" s="21">
        <v>6473169</v>
      </c>
      <c r="N17" s="21">
        <v>15369357</v>
      </c>
      <c r="O17" s="21"/>
      <c r="P17" s="21"/>
      <c r="Q17" s="21"/>
      <c r="R17" s="21"/>
      <c r="S17" s="21"/>
      <c r="T17" s="21"/>
      <c r="U17" s="21"/>
      <c r="V17" s="21"/>
      <c r="W17" s="21">
        <v>34733010</v>
      </c>
      <c r="X17" s="21">
        <v>28366665</v>
      </c>
      <c r="Y17" s="21">
        <v>6366345</v>
      </c>
      <c r="Z17" s="6">
        <v>22.44</v>
      </c>
      <c r="AA17" s="28">
        <v>70000000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115638843</v>
      </c>
      <c r="D19" s="16">
        <f>SUM(D20:D23)</f>
        <v>0</v>
      </c>
      <c r="E19" s="17">
        <f t="shared" si="3"/>
        <v>205758000</v>
      </c>
      <c r="F19" s="18">
        <f t="shared" si="3"/>
        <v>205758000</v>
      </c>
      <c r="G19" s="18">
        <f t="shared" si="3"/>
        <v>1884443</v>
      </c>
      <c r="H19" s="18">
        <f t="shared" si="3"/>
        <v>4432135</v>
      </c>
      <c r="I19" s="18">
        <f t="shared" si="3"/>
        <v>10572403</v>
      </c>
      <c r="J19" s="18">
        <f t="shared" si="3"/>
        <v>16888981</v>
      </c>
      <c r="K19" s="18">
        <f t="shared" si="3"/>
        <v>7997282</v>
      </c>
      <c r="L19" s="18">
        <f t="shared" si="3"/>
        <v>10691142</v>
      </c>
      <c r="M19" s="18">
        <f t="shared" si="3"/>
        <v>5032219</v>
      </c>
      <c r="N19" s="18">
        <f t="shared" si="3"/>
        <v>23720643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40609624</v>
      </c>
      <c r="X19" s="18">
        <f t="shared" si="3"/>
        <v>101272833</v>
      </c>
      <c r="Y19" s="18">
        <f t="shared" si="3"/>
        <v>-60663209</v>
      </c>
      <c r="Z19" s="4">
        <f>+IF(X19&lt;&gt;0,+(Y19/X19)*100,0)</f>
        <v>-59.900772204130995</v>
      </c>
      <c r="AA19" s="30">
        <f>SUM(AA20:AA23)</f>
        <v>205758000</v>
      </c>
    </row>
    <row r="20" spans="1:27" ht="12.75">
      <c r="A20" s="5" t="s">
        <v>46</v>
      </c>
      <c r="B20" s="3"/>
      <c r="C20" s="19">
        <v>12446093</v>
      </c>
      <c r="D20" s="19"/>
      <c r="E20" s="20">
        <v>4758000</v>
      </c>
      <c r="F20" s="21">
        <v>4758000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1189500</v>
      </c>
      <c r="Y20" s="21">
        <v>-1189500</v>
      </c>
      <c r="Z20" s="6">
        <v>-100</v>
      </c>
      <c r="AA20" s="28">
        <v>4758000</v>
      </c>
    </row>
    <row r="21" spans="1:27" ht="12.75">
      <c r="A21" s="5" t="s">
        <v>47</v>
      </c>
      <c r="B21" s="3"/>
      <c r="C21" s="19">
        <v>91913328</v>
      </c>
      <c r="D21" s="19"/>
      <c r="E21" s="20">
        <v>157000000</v>
      </c>
      <c r="F21" s="21">
        <v>157000000</v>
      </c>
      <c r="G21" s="21">
        <v>1884443</v>
      </c>
      <c r="H21" s="21">
        <v>3036330</v>
      </c>
      <c r="I21" s="21">
        <v>8184865</v>
      </c>
      <c r="J21" s="21">
        <v>13105638</v>
      </c>
      <c r="K21" s="21">
        <v>7096494</v>
      </c>
      <c r="L21" s="21">
        <v>8381491</v>
      </c>
      <c r="M21" s="21">
        <v>5032219</v>
      </c>
      <c r="N21" s="21">
        <v>20510204</v>
      </c>
      <c r="O21" s="21"/>
      <c r="P21" s="21"/>
      <c r="Q21" s="21"/>
      <c r="R21" s="21"/>
      <c r="S21" s="21"/>
      <c r="T21" s="21"/>
      <c r="U21" s="21"/>
      <c r="V21" s="21"/>
      <c r="W21" s="21">
        <v>33615842</v>
      </c>
      <c r="X21" s="21">
        <v>85416665</v>
      </c>
      <c r="Y21" s="21">
        <v>-51800823</v>
      </c>
      <c r="Z21" s="6">
        <v>-60.64</v>
      </c>
      <c r="AA21" s="28">
        <v>157000000</v>
      </c>
    </row>
    <row r="22" spans="1:27" ht="12.75">
      <c r="A22" s="5" t="s">
        <v>48</v>
      </c>
      <c r="B22" s="3"/>
      <c r="C22" s="22">
        <v>10250122</v>
      </c>
      <c r="D22" s="22"/>
      <c r="E22" s="23">
        <v>44000000</v>
      </c>
      <c r="F22" s="24">
        <v>44000000</v>
      </c>
      <c r="G22" s="24"/>
      <c r="H22" s="24">
        <v>1395805</v>
      </c>
      <c r="I22" s="24">
        <v>2387538</v>
      </c>
      <c r="J22" s="24">
        <v>3783343</v>
      </c>
      <c r="K22" s="24">
        <v>900788</v>
      </c>
      <c r="L22" s="24">
        <v>2309651</v>
      </c>
      <c r="M22" s="24"/>
      <c r="N22" s="24">
        <v>3210439</v>
      </c>
      <c r="O22" s="24"/>
      <c r="P22" s="24"/>
      <c r="Q22" s="24"/>
      <c r="R22" s="24"/>
      <c r="S22" s="24"/>
      <c r="T22" s="24"/>
      <c r="U22" s="24"/>
      <c r="V22" s="24"/>
      <c r="W22" s="24">
        <v>6993782</v>
      </c>
      <c r="X22" s="24">
        <v>14666668</v>
      </c>
      <c r="Y22" s="24">
        <v>-7672886</v>
      </c>
      <c r="Z22" s="7">
        <v>-52.32</v>
      </c>
      <c r="AA22" s="29">
        <v>44000000</v>
      </c>
    </row>
    <row r="23" spans="1:27" ht="12.75">
      <c r="A23" s="5" t="s">
        <v>49</v>
      </c>
      <c r="B23" s="3"/>
      <c r="C23" s="19">
        <v>1029300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214819452</v>
      </c>
      <c r="D25" s="50">
        <f>+D5+D9+D15+D19+D24</f>
        <v>0</v>
      </c>
      <c r="E25" s="51">
        <f t="shared" si="4"/>
        <v>285258000</v>
      </c>
      <c r="F25" s="52">
        <f t="shared" si="4"/>
        <v>285258000</v>
      </c>
      <c r="G25" s="52">
        <f t="shared" si="4"/>
        <v>8171870</v>
      </c>
      <c r="H25" s="52">
        <f t="shared" si="4"/>
        <v>7090504</v>
      </c>
      <c r="I25" s="52">
        <f t="shared" si="4"/>
        <v>21017438</v>
      </c>
      <c r="J25" s="52">
        <f t="shared" si="4"/>
        <v>36279812</v>
      </c>
      <c r="K25" s="52">
        <f t="shared" si="4"/>
        <v>13361766</v>
      </c>
      <c r="L25" s="52">
        <f t="shared" si="4"/>
        <v>15252241</v>
      </c>
      <c r="M25" s="52">
        <f t="shared" si="4"/>
        <v>35751349</v>
      </c>
      <c r="N25" s="52">
        <f t="shared" si="4"/>
        <v>64365356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100645168</v>
      </c>
      <c r="X25" s="52">
        <f t="shared" si="4"/>
        <v>132806166</v>
      </c>
      <c r="Y25" s="52">
        <f t="shared" si="4"/>
        <v>-32160998</v>
      </c>
      <c r="Z25" s="53">
        <f>+IF(X25&lt;&gt;0,+(Y25/X25)*100,0)</f>
        <v>-24.21649458655406</v>
      </c>
      <c r="AA25" s="54">
        <f>+AA5+AA9+AA15+AA19+AA24</f>
        <v>285258000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122362103</v>
      </c>
      <c r="D28" s="19"/>
      <c r="E28" s="20">
        <v>285258000</v>
      </c>
      <c r="F28" s="21">
        <v>285258000</v>
      </c>
      <c r="G28" s="21">
        <v>8171870</v>
      </c>
      <c r="H28" s="21">
        <v>7090504</v>
      </c>
      <c r="I28" s="21">
        <v>20990260</v>
      </c>
      <c r="J28" s="21">
        <v>36252634</v>
      </c>
      <c r="K28" s="21">
        <v>12961876</v>
      </c>
      <c r="L28" s="21">
        <v>14915024</v>
      </c>
      <c r="M28" s="21">
        <v>11505388</v>
      </c>
      <c r="N28" s="21">
        <v>39382288</v>
      </c>
      <c r="O28" s="21"/>
      <c r="P28" s="21"/>
      <c r="Q28" s="21"/>
      <c r="R28" s="21"/>
      <c r="S28" s="21"/>
      <c r="T28" s="21"/>
      <c r="U28" s="21"/>
      <c r="V28" s="21"/>
      <c r="W28" s="21">
        <v>75634922</v>
      </c>
      <c r="X28" s="21">
        <v>202600000</v>
      </c>
      <c r="Y28" s="21">
        <v>-126965078</v>
      </c>
      <c r="Z28" s="6">
        <v>-62.67</v>
      </c>
      <c r="AA28" s="19">
        <v>285258000</v>
      </c>
    </row>
    <row r="29" spans="1:27" ht="12.75">
      <c r="A29" s="56" t="s">
        <v>55</v>
      </c>
      <c r="B29" s="3"/>
      <c r="C29" s="19">
        <v>91913328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214275431</v>
      </c>
      <c r="D32" s="25">
        <f>SUM(D28:D31)</f>
        <v>0</v>
      </c>
      <c r="E32" s="26">
        <f t="shared" si="5"/>
        <v>285258000</v>
      </c>
      <c r="F32" s="27">
        <f t="shared" si="5"/>
        <v>285258000</v>
      </c>
      <c r="G32" s="27">
        <f t="shared" si="5"/>
        <v>8171870</v>
      </c>
      <c r="H32" s="27">
        <f t="shared" si="5"/>
        <v>7090504</v>
      </c>
      <c r="I32" s="27">
        <f t="shared" si="5"/>
        <v>20990260</v>
      </c>
      <c r="J32" s="27">
        <f t="shared" si="5"/>
        <v>36252634</v>
      </c>
      <c r="K32" s="27">
        <f t="shared" si="5"/>
        <v>12961876</v>
      </c>
      <c r="L32" s="27">
        <f t="shared" si="5"/>
        <v>14915024</v>
      </c>
      <c r="M32" s="27">
        <f t="shared" si="5"/>
        <v>11505388</v>
      </c>
      <c r="N32" s="27">
        <f t="shared" si="5"/>
        <v>39382288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75634922</v>
      </c>
      <c r="X32" s="27">
        <f t="shared" si="5"/>
        <v>202600000</v>
      </c>
      <c r="Y32" s="27">
        <f t="shared" si="5"/>
        <v>-126965078</v>
      </c>
      <c r="Z32" s="13">
        <f>+IF(X32&lt;&gt;0,+(Y32/X32)*100,0)</f>
        <v>-62.66785686080948</v>
      </c>
      <c r="AA32" s="31">
        <f>SUM(AA28:AA31)</f>
        <v>285258000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544022</v>
      </c>
      <c r="D35" s="19"/>
      <c r="E35" s="20"/>
      <c r="F35" s="21"/>
      <c r="G35" s="21"/>
      <c r="H35" s="21"/>
      <c r="I35" s="21">
        <v>27178</v>
      </c>
      <c r="J35" s="21">
        <v>27178</v>
      </c>
      <c r="K35" s="21">
        <v>399890</v>
      </c>
      <c r="L35" s="21">
        <v>337217</v>
      </c>
      <c r="M35" s="21">
        <v>24245961</v>
      </c>
      <c r="N35" s="21">
        <v>24983068</v>
      </c>
      <c r="O35" s="21"/>
      <c r="P35" s="21"/>
      <c r="Q35" s="21"/>
      <c r="R35" s="21"/>
      <c r="S35" s="21"/>
      <c r="T35" s="21"/>
      <c r="U35" s="21"/>
      <c r="V35" s="21"/>
      <c r="W35" s="21">
        <v>25010246</v>
      </c>
      <c r="X35" s="21"/>
      <c r="Y35" s="21">
        <v>25010246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214819453</v>
      </c>
      <c r="D36" s="61">
        <f>SUM(D32:D35)</f>
        <v>0</v>
      </c>
      <c r="E36" s="62">
        <f t="shared" si="6"/>
        <v>285258000</v>
      </c>
      <c r="F36" s="63">
        <f t="shared" si="6"/>
        <v>285258000</v>
      </c>
      <c r="G36" s="63">
        <f t="shared" si="6"/>
        <v>8171870</v>
      </c>
      <c r="H36" s="63">
        <f t="shared" si="6"/>
        <v>7090504</v>
      </c>
      <c r="I36" s="63">
        <f t="shared" si="6"/>
        <v>21017438</v>
      </c>
      <c r="J36" s="63">
        <f t="shared" si="6"/>
        <v>36279812</v>
      </c>
      <c r="K36" s="63">
        <f t="shared" si="6"/>
        <v>13361766</v>
      </c>
      <c r="L36" s="63">
        <f t="shared" si="6"/>
        <v>15252241</v>
      </c>
      <c r="M36" s="63">
        <f t="shared" si="6"/>
        <v>35751349</v>
      </c>
      <c r="N36" s="63">
        <f t="shared" si="6"/>
        <v>64365356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100645168</v>
      </c>
      <c r="X36" s="63">
        <f t="shared" si="6"/>
        <v>202600000</v>
      </c>
      <c r="Y36" s="63">
        <f t="shared" si="6"/>
        <v>-101954832</v>
      </c>
      <c r="Z36" s="64">
        <f>+IF(X36&lt;&gt;0,+(Y36/X36)*100,0)</f>
        <v>-50.32321421520237</v>
      </c>
      <c r="AA36" s="65">
        <f>SUM(AA32:AA35)</f>
        <v>285258000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4000000</v>
      </c>
      <c r="D5" s="16">
        <f>SUM(D6:D8)</f>
        <v>0</v>
      </c>
      <c r="E5" s="17">
        <f t="shared" si="0"/>
        <v>17800000</v>
      </c>
      <c r="F5" s="18">
        <f t="shared" si="0"/>
        <v>17800000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683136</v>
      </c>
      <c r="L5" s="18">
        <f t="shared" si="0"/>
        <v>0</v>
      </c>
      <c r="M5" s="18">
        <f t="shared" si="0"/>
        <v>492798</v>
      </c>
      <c r="N5" s="18">
        <f t="shared" si="0"/>
        <v>1175934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1175934</v>
      </c>
      <c r="X5" s="18">
        <f t="shared" si="0"/>
        <v>5065000</v>
      </c>
      <c r="Y5" s="18">
        <f t="shared" si="0"/>
        <v>-3889066</v>
      </c>
      <c r="Z5" s="4">
        <f>+IF(X5&lt;&gt;0,+(Y5/X5)*100,0)</f>
        <v>-76.7831391905232</v>
      </c>
      <c r="AA5" s="16">
        <f>SUM(AA6:AA8)</f>
        <v>17800000</v>
      </c>
    </row>
    <row r="6" spans="1:27" ht="12.75">
      <c r="A6" s="5" t="s">
        <v>32</v>
      </c>
      <c r="B6" s="3"/>
      <c r="C6" s="19"/>
      <c r="D6" s="19"/>
      <c r="E6" s="20">
        <v>7800000</v>
      </c>
      <c r="F6" s="21">
        <v>7800000</v>
      </c>
      <c r="G6" s="21"/>
      <c r="H6" s="21"/>
      <c r="I6" s="21"/>
      <c r="J6" s="21"/>
      <c r="K6" s="21">
        <v>937</v>
      </c>
      <c r="L6" s="21"/>
      <c r="M6" s="21"/>
      <c r="N6" s="21">
        <v>937</v>
      </c>
      <c r="O6" s="21"/>
      <c r="P6" s="21"/>
      <c r="Q6" s="21"/>
      <c r="R6" s="21"/>
      <c r="S6" s="21"/>
      <c r="T6" s="21"/>
      <c r="U6" s="21"/>
      <c r="V6" s="21"/>
      <c r="W6" s="21">
        <v>937</v>
      </c>
      <c r="X6" s="21">
        <v>1950000</v>
      </c>
      <c r="Y6" s="21">
        <v>-1949063</v>
      </c>
      <c r="Z6" s="6">
        <v>-99.95</v>
      </c>
      <c r="AA6" s="28">
        <v>7800000</v>
      </c>
    </row>
    <row r="7" spans="1:27" ht="12.75">
      <c r="A7" s="5" t="s">
        <v>33</v>
      </c>
      <c r="B7" s="3"/>
      <c r="C7" s="22">
        <v>3000000</v>
      </c>
      <c r="D7" s="22"/>
      <c r="E7" s="23">
        <v>10000000</v>
      </c>
      <c r="F7" s="24">
        <v>10000000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3115000</v>
      </c>
      <c r="Y7" s="24">
        <v>-3115000</v>
      </c>
      <c r="Z7" s="7">
        <v>-100</v>
      </c>
      <c r="AA7" s="29">
        <v>10000000</v>
      </c>
    </row>
    <row r="8" spans="1:27" ht="12.75">
      <c r="A8" s="5" t="s">
        <v>34</v>
      </c>
      <c r="B8" s="3"/>
      <c r="C8" s="19">
        <v>1000000</v>
      </c>
      <c r="D8" s="19"/>
      <c r="E8" s="20"/>
      <c r="F8" s="21"/>
      <c r="G8" s="21"/>
      <c r="H8" s="21"/>
      <c r="I8" s="21"/>
      <c r="J8" s="21"/>
      <c r="K8" s="21">
        <v>682199</v>
      </c>
      <c r="L8" s="21"/>
      <c r="M8" s="21">
        <v>492798</v>
      </c>
      <c r="N8" s="21">
        <v>1174997</v>
      </c>
      <c r="O8" s="21"/>
      <c r="P8" s="21"/>
      <c r="Q8" s="21"/>
      <c r="R8" s="21"/>
      <c r="S8" s="21"/>
      <c r="T8" s="21"/>
      <c r="U8" s="21"/>
      <c r="V8" s="21"/>
      <c r="W8" s="21">
        <v>1174997</v>
      </c>
      <c r="X8" s="21"/>
      <c r="Y8" s="21">
        <v>1174997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22186853</v>
      </c>
      <c r="D9" s="16">
        <f>SUM(D10:D14)</f>
        <v>0</v>
      </c>
      <c r="E9" s="17">
        <f t="shared" si="1"/>
        <v>42164453</v>
      </c>
      <c r="F9" s="18">
        <f t="shared" si="1"/>
        <v>42164453</v>
      </c>
      <c r="G9" s="18">
        <f t="shared" si="1"/>
        <v>0</v>
      </c>
      <c r="H9" s="18">
        <f t="shared" si="1"/>
        <v>1718917</v>
      </c>
      <c r="I9" s="18">
        <f t="shared" si="1"/>
        <v>880992</v>
      </c>
      <c r="J9" s="18">
        <f t="shared" si="1"/>
        <v>2599909</v>
      </c>
      <c r="K9" s="18">
        <f t="shared" si="1"/>
        <v>0</v>
      </c>
      <c r="L9" s="18">
        <f t="shared" si="1"/>
        <v>3436228</v>
      </c>
      <c r="M9" s="18">
        <f t="shared" si="1"/>
        <v>329551</v>
      </c>
      <c r="N9" s="18">
        <f t="shared" si="1"/>
        <v>3765779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6365688</v>
      </c>
      <c r="X9" s="18">
        <f t="shared" si="1"/>
        <v>22767279</v>
      </c>
      <c r="Y9" s="18">
        <f t="shared" si="1"/>
        <v>-16401591</v>
      </c>
      <c r="Z9" s="4">
        <f>+IF(X9&lt;&gt;0,+(Y9/X9)*100,0)</f>
        <v>-72.04018978288973</v>
      </c>
      <c r="AA9" s="30">
        <f>SUM(AA10:AA14)</f>
        <v>42164453</v>
      </c>
    </row>
    <row r="10" spans="1:27" ht="12.75">
      <c r="A10" s="5" t="s">
        <v>36</v>
      </c>
      <c r="B10" s="3"/>
      <c r="C10" s="19">
        <v>3566000</v>
      </c>
      <c r="D10" s="19"/>
      <c r="E10" s="20">
        <v>13557000</v>
      </c>
      <c r="F10" s="21">
        <v>13557000</v>
      </c>
      <c r="G10" s="21"/>
      <c r="H10" s="21"/>
      <c r="I10" s="21"/>
      <c r="J10" s="21"/>
      <c r="K10" s="21"/>
      <c r="L10" s="21">
        <v>1217017</v>
      </c>
      <c r="M10" s="21"/>
      <c r="N10" s="21">
        <v>1217017</v>
      </c>
      <c r="O10" s="21"/>
      <c r="P10" s="21"/>
      <c r="Q10" s="21"/>
      <c r="R10" s="21"/>
      <c r="S10" s="21"/>
      <c r="T10" s="21"/>
      <c r="U10" s="21"/>
      <c r="V10" s="21"/>
      <c r="W10" s="21">
        <v>1217017</v>
      </c>
      <c r="X10" s="21">
        <v>11000000</v>
      </c>
      <c r="Y10" s="21">
        <v>-9782983</v>
      </c>
      <c r="Z10" s="6">
        <v>-88.94</v>
      </c>
      <c r="AA10" s="28">
        <v>13557000</v>
      </c>
    </row>
    <row r="11" spans="1:27" ht="12.75">
      <c r="A11" s="5" t="s">
        <v>37</v>
      </c>
      <c r="B11" s="3"/>
      <c r="C11" s="19"/>
      <c r="D11" s="19"/>
      <c r="E11" s="20">
        <v>7107453</v>
      </c>
      <c r="F11" s="21">
        <v>7107453</v>
      </c>
      <c r="G11" s="21"/>
      <c r="H11" s="21"/>
      <c r="I11" s="21"/>
      <c r="J11" s="21"/>
      <c r="K11" s="21"/>
      <c r="L11" s="21"/>
      <c r="M11" s="21">
        <v>16781</v>
      </c>
      <c r="N11" s="21">
        <v>16781</v>
      </c>
      <c r="O11" s="21"/>
      <c r="P11" s="21"/>
      <c r="Q11" s="21"/>
      <c r="R11" s="21"/>
      <c r="S11" s="21"/>
      <c r="T11" s="21"/>
      <c r="U11" s="21"/>
      <c r="V11" s="21"/>
      <c r="W11" s="21">
        <v>16781</v>
      </c>
      <c r="X11" s="21">
        <v>2454250</v>
      </c>
      <c r="Y11" s="21">
        <v>-2437469</v>
      </c>
      <c r="Z11" s="6">
        <v>-99.32</v>
      </c>
      <c r="AA11" s="28">
        <v>7107453</v>
      </c>
    </row>
    <row r="12" spans="1:27" ht="12.75">
      <c r="A12" s="5" t="s">
        <v>38</v>
      </c>
      <c r="B12" s="3"/>
      <c r="C12" s="19">
        <v>18620853</v>
      </c>
      <c r="D12" s="19"/>
      <c r="E12" s="20">
        <v>19000000</v>
      </c>
      <c r="F12" s="21">
        <v>19000000</v>
      </c>
      <c r="G12" s="21"/>
      <c r="H12" s="21">
        <v>1718917</v>
      </c>
      <c r="I12" s="21">
        <v>880992</v>
      </c>
      <c r="J12" s="21">
        <v>2599909</v>
      </c>
      <c r="K12" s="21"/>
      <c r="L12" s="21">
        <v>2219211</v>
      </c>
      <c r="M12" s="21">
        <v>312770</v>
      </c>
      <c r="N12" s="21">
        <v>2531981</v>
      </c>
      <c r="O12" s="21"/>
      <c r="P12" s="21"/>
      <c r="Q12" s="21"/>
      <c r="R12" s="21"/>
      <c r="S12" s="21"/>
      <c r="T12" s="21"/>
      <c r="U12" s="21"/>
      <c r="V12" s="21"/>
      <c r="W12" s="21">
        <v>5131890</v>
      </c>
      <c r="X12" s="21">
        <v>8200000</v>
      </c>
      <c r="Y12" s="21">
        <v>-3068110</v>
      </c>
      <c r="Z12" s="6">
        <v>-37.42</v>
      </c>
      <c r="AA12" s="28">
        <v>19000000</v>
      </c>
    </row>
    <row r="13" spans="1:27" ht="12.75">
      <c r="A13" s="5" t="s">
        <v>39</v>
      </c>
      <c r="B13" s="3"/>
      <c r="C13" s="19"/>
      <c r="D13" s="19"/>
      <c r="E13" s="20">
        <v>2500000</v>
      </c>
      <c r="F13" s="21">
        <v>2500000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1113029</v>
      </c>
      <c r="Y13" s="21">
        <v>-1113029</v>
      </c>
      <c r="Z13" s="6">
        <v>-100</v>
      </c>
      <c r="AA13" s="28">
        <v>2500000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432144979</v>
      </c>
      <c r="D15" s="16">
        <f>SUM(D16:D18)</f>
        <v>0</v>
      </c>
      <c r="E15" s="17">
        <f t="shared" si="2"/>
        <v>277321000</v>
      </c>
      <c r="F15" s="18">
        <f t="shared" si="2"/>
        <v>277321000</v>
      </c>
      <c r="G15" s="18">
        <f t="shared" si="2"/>
        <v>29880293</v>
      </c>
      <c r="H15" s="18">
        <f t="shared" si="2"/>
        <v>65757128</v>
      </c>
      <c r="I15" s="18">
        <f t="shared" si="2"/>
        <v>4938771</v>
      </c>
      <c r="J15" s="18">
        <f t="shared" si="2"/>
        <v>100576192</v>
      </c>
      <c r="K15" s="18">
        <f t="shared" si="2"/>
        <v>26836191</v>
      </c>
      <c r="L15" s="18">
        <f t="shared" si="2"/>
        <v>16593233</v>
      </c>
      <c r="M15" s="18">
        <f t="shared" si="2"/>
        <v>23994375</v>
      </c>
      <c r="N15" s="18">
        <f t="shared" si="2"/>
        <v>67423799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167999991</v>
      </c>
      <c r="X15" s="18">
        <f t="shared" si="2"/>
        <v>123000000</v>
      </c>
      <c r="Y15" s="18">
        <f t="shared" si="2"/>
        <v>44999991</v>
      </c>
      <c r="Z15" s="4">
        <f>+IF(X15&lt;&gt;0,+(Y15/X15)*100,0)</f>
        <v>36.58535853658537</v>
      </c>
      <c r="AA15" s="30">
        <f>SUM(AA16:AA18)</f>
        <v>277321000</v>
      </c>
    </row>
    <row r="16" spans="1:27" ht="12.75">
      <c r="A16" s="5" t="s">
        <v>42</v>
      </c>
      <c r="B16" s="3"/>
      <c r="C16" s="19">
        <v>2004320</v>
      </c>
      <c r="D16" s="19"/>
      <c r="E16" s="20">
        <v>26803000</v>
      </c>
      <c r="F16" s="21">
        <v>26803000</v>
      </c>
      <c r="G16" s="21">
        <v>1197129</v>
      </c>
      <c r="H16" s="21">
        <v>24120730</v>
      </c>
      <c r="I16" s="21">
        <v>317674</v>
      </c>
      <c r="J16" s="21">
        <v>25635533</v>
      </c>
      <c r="K16" s="21">
        <v>5693557</v>
      </c>
      <c r="L16" s="21">
        <v>5523020</v>
      </c>
      <c r="M16" s="21">
        <v>2666898</v>
      </c>
      <c r="N16" s="21">
        <v>13883475</v>
      </c>
      <c r="O16" s="21"/>
      <c r="P16" s="21"/>
      <c r="Q16" s="21"/>
      <c r="R16" s="21"/>
      <c r="S16" s="21"/>
      <c r="T16" s="21"/>
      <c r="U16" s="21"/>
      <c r="V16" s="21"/>
      <c r="W16" s="21">
        <v>39519008</v>
      </c>
      <c r="X16" s="21">
        <v>13000000</v>
      </c>
      <c r="Y16" s="21">
        <v>26519008</v>
      </c>
      <c r="Z16" s="6">
        <v>203.99</v>
      </c>
      <c r="AA16" s="28">
        <v>26803000</v>
      </c>
    </row>
    <row r="17" spans="1:27" ht="12.75">
      <c r="A17" s="5" t="s">
        <v>43</v>
      </c>
      <c r="B17" s="3"/>
      <c r="C17" s="19">
        <v>430140659</v>
      </c>
      <c r="D17" s="19"/>
      <c r="E17" s="20">
        <v>250518000</v>
      </c>
      <c r="F17" s="21">
        <v>250518000</v>
      </c>
      <c r="G17" s="21">
        <v>28683164</v>
      </c>
      <c r="H17" s="21">
        <v>41636398</v>
      </c>
      <c r="I17" s="21">
        <v>4621097</v>
      </c>
      <c r="J17" s="21">
        <v>74940659</v>
      </c>
      <c r="K17" s="21">
        <v>21142634</v>
      </c>
      <c r="L17" s="21">
        <v>11070213</v>
      </c>
      <c r="M17" s="21">
        <v>21327477</v>
      </c>
      <c r="N17" s="21">
        <v>53540324</v>
      </c>
      <c r="O17" s="21"/>
      <c r="P17" s="21"/>
      <c r="Q17" s="21"/>
      <c r="R17" s="21"/>
      <c r="S17" s="21"/>
      <c r="T17" s="21"/>
      <c r="U17" s="21"/>
      <c r="V17" s="21"/>
      <c r="W17" s="21">
        <v>128480983</v>
      </c>
      <c r="X17" s="21">
        <v>110000000</v>
      </c>
      <c r="Y17" s="21">
        <v>18480983</v>
      </c>
      <c r="Z17" s="6">
        <v>16.8</v>
      </c>
      <c r="AA17" s="28">
        <v>250518000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165084168</v>
      </c>
      <c r="D19" s="16">
        <f>SUM(D20:D23)</f>
        <v>0</v>
      </c>
      <c r="E19" s="17">
        <f t="shared" si="3"/>
        <v>363557001</v>
      </c>
      <c r="F19" s="18">
        <f t="shared" si="3"/>
        <v>363557001</v>
      </c>
      <c r="G19" s="18">
        <f t="shared" si="3"/>
        <v>4536147</v>
      </c>
      <c r="H19" s="18">
        <f t="shared" si="3"/>
        <v>14220428</v>
      </c>
      <c r="I19" s="18">
        <f t="shared" si="3"/>
        <v>7996642</v>
      </c>
      <c r="J19" s="18">
        <f t="shared" si="3"/>
        <v>26753217</v>
      </c>
      <c r="K19" s="18">
        <f t="shared" si="3"/>
        <v>2785876</v>
      </c>
      <c r="L19" s="18">
        <f t="shared" si="3"/>
        <v>11461189</v>
      </c>
      <c r="M19" s="18">
        <f t="shared" si="3"/>
        <v>16428617</v>
      </c>
      <c r="N19" s="18">
        <f t="shared" si="3"/>
        <v>30675682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57428899</v>
      </c>
      <c r="X19" s="18">
        <f t="shared" si="3"/>
        <v>154750926</v>
      </c>
      <c r="Y19" s="18">
        <f t="shared" si="3"/>
        <v>-97322027</v>
      </c>
      <c r="Z19" s="4">
        <f>+IF(X19&lt;&gt;0,+(Y19/X19)*100,0)</f>
        <v>-62.889463420722926</v>
      </c>
      <c r="AA19" s="30">
        <f>SUM(AA20:AA23)</f>
        <v>363557001</v>
      </c>
    </row>
    <row r="20" spans="1:27" ht="12.75">
      <c r="A20" s="5" t="s">
        <v>46</v>
      </c>
      <c r="B20" s="3"/>
      <c r="C20" s="19">
        <v>1530000</v>
      </c>
      <c r="D20" s="19"/>
      <c r="E20" s="20">
        <v>66238000</v>
      </c>
      <c r="F20" s="21">
        <v>66238000</v>
      </c>
      <c r="G20" s="21"/>
      <c r="H20" s="21">
        <v>713315</v>
      </c>
      <c r="I20" s="21"/>
      <c r="J20" s="21">
        <v>713315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713315</v>
      </c>
      <c r="X20" s="21">
        <v>19450926</v>
      </c>
      <c r="Y20" s="21">
        <v>-18737611</v>
      </c>
      <c r="Z20" s="6">
        <v>-96.33</v>
      </c>
      <c r="AA20" s="28">
        <v>66238000</v>
      </c>
    </row>
    <row r="21" spans="1:27" ht="12.75">
      <c r="A21" s="5" t="s">
        <v>47</v>
      </c>
      <c r="B21" s="3"/>
      <c r="C21" s="19">
        <v>145205001</v>
      </c>
      <c r="D21" s="19"/>
      <c r="E21" s="20">
        <v>147141232</v>
      </c>
      <c r="F21" s="21">
        <v>147141232</v>
      </c>
      <c r="G21" s="21">
        <v>125525</v>
      </c>
      <c r="H21" s="21">
        <v>9991802</v>
      </c>
      <c r="I21" s="21">
        <v>3662932</v>
      </c>
      <c r="J21" s="21">
        <v>13780259</v>
      </c>
      <c r="K21" s="21">
        <v>637362</v>
      </c>
      <c r="L21" s="21">
        <v>2092144</v>
      </c>
      <c r="M21" s="21">
        <v>8101205</v>
      </c>
      <c r="N21" s="21">
        <v>10830711</v>
      </c>
      <c r="O21" s="21"/>
      <c r="P21" s="21"/>
      <c r="Q21" s="21"/>
      <c r="R21" s="21"/>
      <c r="S21" s="21"/>
      <c r="T21" s="21"/>
      <c r="U21" s="21"/>
      <c r="V21" s="21"/>
      <c r="W21" s="21">
        <v>24610970</v>
      </c>
      <c r="X21" s="21">
        <v>64000000</v>
      </c>
      <c r="Y21" s="21">
        <v>-39389030</v>
      </c>
      <c r="Z21" s="6">
        <v>-61.55</v>
      </c>
      <c r="AA21" s="28">
        <v>147141232</v>
      </c>
    </row>
    <row r="22" spans="1:27" ht="12.75">
      <c r="A22" s="5" t="s">
        <v>48</v>
      </c>
      <c r="B22" s="3"/>
      <c r="C22" s="22">
        <v>12849167</v>
      </c>
      <c r="D22" s="22"/>
      <c r="E22" s="23">
        <v>142130786</v>
      </c>
      <c r="F22" s="24">
        <v>142130786</v>
      </c>
      <c r="G22" s="24">
        <v>2786452</v>
      </c>
      <c r="H22" s="24">
        <v>3475315</v>
      </c>
      <c r="I22" s="24">
        <v>4333710</v>
      </c>
      <c r="J22" s="24">
        <v>10595477</v>
      </c>
      <c r="K22" s="24">
        <v>2068557</v>
      </c>
      <c r="L22" s="24">
        <v>9369045</v>
      </c>
      <c r="M22" s="24">
        <v>8068908</v>
      </c>
      <c r="N22" s="24">
        <v>19506510</v>
      </c>
      <c r="O22" s="24"/>
      <c r="P22" s="24"/>
      <c r="Q22" s="24"/>
      <c r="R22" s="24"/>
      <c r="S22" s="24"/>
      <c r="T22" s="24"/>
      <c r="U22" s="24"/>
      <c r="V22" s="24"/>
      <c r="W22" s="24">
        <v>30101987</v>
      </c>
      <c r="X22" s="24">
        <v>69000000</v>
      </c>
      <c r="Y22" s="24">
        <v>-38898013</v>
      </c>
      <c r="Z22" s="7">
        <v>-56.37</v>
      </c>
      <c r="AA22" s="29">
        <v>142130786</v>
      </c>
    </row>
    <row r="23" spans="1:27" ht="12.75">
      <c r="A23" s="5" t="s">
        <v>49</v>
      </c>
      <c r="B23" s="3"/>
      <c r="C23" s="19">
        <v>5500000</v>
      </c>
      <c r="D23" s="19"/>
      <c r="E23" s="20">
        <v>8046983</v>
      </c>
      <c r="F23" s="21">
        <v>8046983</v>
      </c>
      <c r="G23" s="21">
        <v>1624170</v>
      </c>
      <c r="H23" s="21">
        <v>39996</v>
      </c>
      <c r="I23" s="21"/>
      <c r="J23" s="21">
        <v>1664166</v>
      </c>
      <c r="K23" s="21">
        <v>79957</v>
      </c>
      <c r="L23" s="21"/>
      <c r="M23" s="21">
        <v>258504</v>
      </c>
      <c r="N23" s="21">
        <v>338461</v>
      </c>
      <c r="O23" s="21"/>
      <c r="P23" s="21"/>
      <c r="Q23" s="21"/>
      <c r="R23" s="21"/>
      <c r="S23" s="21"/>
      <c r="T23" s="21"/>
      <c r="U23" s="21"/>
      <c r="V23" s="21"/>
      <c r="W23" s="21">
        <v>2002627</v>
      </c>
      <c r="X23" s="21">
        <v>2300000</v>
      </c>
      <c r="Y23" s="21">
        <v>-297373</v>
      </c>
      <c r="Z23" s="6">
        <v>-12.93</v>
      </c>
      <c r="AA23" s="28">
        <v>8046983</v>
      </c>
    </row>
    <row r="24" spans="1:27" ht="12.75">
      <c r="A24" s="2" t="s">
        <v>50</v>
      </c>
      <c r="B24" s="8"/>
      <c r="C24" s="16"/>
      <c r="D24" s="16"/>
      <c r="E24" s="17">
        <v>128650000</v>
      </c>
      <c r="F24" s="18">
        <v>128650000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54709970</v>
      </c>
      <c r="Y24" s="18">
        <v>-54709970</v>
      </c>
      <c r="Z24" s="4">
        <v>-100</v>
      </c>
      <c r="AA24" s="30">
        <v>128650000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623416000</v>
      </c>
      <c r="D25" s="50">
        <f>+D5+D9+D15+D19+D24</f>
        <v>0</v>
      </c>
      <c r="E25" s="51">
        <f t="shared" si="4"/>
        <v>829492454</v>
      </c>
      <c r="F25" s="52">
        <f t="shared" si="4"/>
        <v>829492454</v>
      </c>
      <c r="G25" s="52">
        <f t="shared" si="4"/>
        <v>34416440</v>
      </c>
      <c r="H25" s="52">
        <f t="shared" si="4"/>
        <v>81696473</v>
      </c>
      <c r="I25" s="52">
        <f t="shared" si="4"/>
        <v>13816405</v>
      </c>
      <c r="J25" s="52">
        <f t="shared" si="4"/>
        <v>129929318</v>
      </c>
      <c r="K25" s="52">
        <f t="shared" si="4"/>
        <v>30305203</v>
      </c>
      <c r="L25" s="52">
        <f t="shared" si="4"/>
        <v>31490650</v>
      </c>
      <c r="M25" s="52">
        <f t="shared" si="4"/>
        <v>41245341</v>
      </c>
      <c r="N25" s="52">
        <f t="shared" si="4"/>
        <v>103041194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232970512</v>
      </c>
      <c r="X25" s="52">
        <f t="shared" si="4"/>
        <v>360293175</v>
      </c>
      <c r="Y25" s="52">
        <f t="shared" si="4"/>
        <v>-127322663</v>
      </c>
      <c r="Z25" s="53">
        <f>+IF(X25&lt;&gt;0,+(Y25/X25)*100,0)</f>
        <v>-35.338627494123365</v>
      </c>
      <c r="AA25" s="54">
        <f>+AA5+AA9+AA15+AA19+AA24</f>
        <v>829492454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578922000</v>
      </c>
      <c r="D28" s="19"/>
      <c r="E28" s="20">
        <v>505828232</v>
      </c>
      <c r="F28" s="21">
        <v>505828232</v>
      </c>
      <c r="G28" s="21">
        <v>34416440</v>
      </c>
      <c r="H28" s="21">
        <v>81696473</v>
      </c>
      <c r="I28" s="21">
        <v>13816405</v>
      </c>
      <c r="J28" s="21">
        <v>129929318</v>
      </c>
      <c r="K28" s="21">
        <v>30305203</v>
      </c>
      <c r="L28" s="21">
        <v>30753344</v>
      </c>
      <c r="M28" s="21">
        <v>41245341</v>
      </c>
      <c r="N28" s="21">
        <v>102303888</v>
      </c>
      <c r="O28" s="21"/>
      <c r="P28" s="21"/>
      <c r="Q28" s="21"/>
      <c r="R28" s="21"/>
      <c r="S28" s="21"/>
      <c r="T28" s="21"/>
      <c r="U28" s="21"/>
      <c r="V28" s="21"/>
      <c r="W28" s="21">
        <v>232233206</v>
      </c>
      <c r="X28" s="21">
        <v>249009080</v>
      </c>
      <c r="Y28" s="21">
        <v>-16775874</v>
      </c>
      <c r="Z28" s="6">
        <v>-6.74</v>
      </c>
      <c r="AA28" s="19">
        <v>505828232</v>
      </c>
    </row>
    <row r="29" spans="1:27" ht="12.75">
      <c r="A29" s="56" t="s">
        <v>55</v>
      </c>
      <c r="B29" s="3"/>
      <c r="C29" s="19">
        <v>566000</v>
      </c>
      <c r="D29" s="19"/>
      <c r="E29" s="20">
        <v>1057000</v>
      </c>
      <c r="F29" s="21">
        <v>1057000</v>
      </c>
      <c r="G29" s="21"/>
      <c r="H29" s="21"/>
      <c r="I29" s="21"/>
      <c r="J29" s="21"/>
      <c r="K29" s="21"/>
      <c r="L29" s="21">
        <v>737306</v>
      </c>
      <c r="M29" s="21"/>
      <c r="N29" s="21">
        <v>737306</v>
      </c>
      <c r="O29" s="21"/>
      <c r="P29" s="21"/>
      <c r="Q29" s="21"/>
      <c r="R29" s="21"/>
      <c r="S29" s="21"/>
      <c r="T29" s="21"/>
      <c r="U29" s="21"/>
      <c r="V29" s="21"/>
      <c r="W29" s="21">
        <v>737306</v>
      </c>
      <c r="X29" s="21">
        <v>600000</v>
      </c>
      <c r="Y29" s="21">
        <v>137306</v>
      </c>
      <c r="Z29" s="6">
        <v>22.88</v>
      </c>
      <c r="AA29" s="28">
        <v>1057000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579488000</v>
      </c>
      <c r="D32" s="25">
        <f>SUM(D28:D31)</f>
        <v>0</v>
      </c>
      <c r="E32" s="26">
        <f t="shared" si="5"/>
        <v>506885232</v>
      </c>
      <c r="F32" s="27">
        <f t="shared" si="5"/>
        <v>506885232</v>
      </c>
      <c r="G32" s="27">
        <f t="shared" si="5"/>
        <v>34416440</v>
      </c>
      <c r="H32" s="27">
        <f t="shared" si="5"/>
        <v>81696473</v>
      </c>
      <c r="I32" s="27">
        <f t="shared" si="5"/>
        <v>13816405</v>
      </c>
      <c r="J32" s="27">
        <f t="shared" si="5"/>
        <v>129929318</v>
      </c>
      <c r="K32" s="27">
        <f t="shared" si="5"/>
        <v>30305203</v>
      </c>
      <c r="L32" s="27">
        <f t="shared" si="5"/>
        <v>31490650</v>
      </c>
      <c r="M32" s="27">
        <f t="shared" si="5"/>
        <v>41245341</v>
      </c>
      <c r="N32" s="27">
        <f t="shared" si="5"/>
        <v>103041194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232970512</v>
      </c>
      <c r="X32" s="27">
        <f t="shared" si="5"/>
        <v>249609080</v>
      </c>
      <c r="Y32" s="27">
        <f t="shared" si="5"/>
        <v>-16638568</v>
      </c>
      <c r="Z32" s="13">
        <f>+IF(X32&lt;&gt;0,+(Y32/X32)*100,0)</f>
        <v>-6.665850457042668</v>
      </c>
      <c r="AA32" s="31">
        <f>SUM(AA28:AA31)</f>
        <v>506885232</v>
      </c>
    </row>
    <row r="33" spans="1:27" ht="12.75">
      <c r="A33" s="59" t="s">
        <v>59</v>
      </c>
      <c r="B33" s="3" t="s">
        <v>60</v>
      </c>
      <c r="C33" s="19">
        <v>30889000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203000000</v>
      </c>
      <c r="F34" s="21">
        <v>203000000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76006000</v>
      </c>
      <c r="Y34" s="21">
        <v>-76006000</v>
      </c>
      <c r="Z34" s="6">
        <v>-100</v>
      </c>
      <c r="AA34" s="28">
        <v>203000000</v>
      </c>
    </row>
    <row r="35" spans="1:27" ht="12.75">
      <c r="A35" s="59" t="s">
        <v>63</v>
      </c>
      <c r="B35" s="3"/>
      <c r="C35" s="19">
        <v>13039000</v>
      </c>
      <c r="D35" s="19"/>
      <c r="E35" s="20">
        <v>119607222</v>
      </c>
      <c r="F35" s="21">
        <v>119607222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91507000</v>
      </c>
      <c r="Y35" s="21">
        <v>-91507000</v>
      </c>
      <c r="Z35" s="6">
        <v>-100</v>
      </c>
      <c r="AA35" s="28">
        <v>119607222</v>
      </c>
    </row>
    <row r="36" spans="1:27" ht="12.75">
      <c r="A36" s="60" t="s">
        <v>64</v>
      </c>
      <c r="B36" s="10"/>
      <c r="C36" s="61">
        <f aca="true" t="shared" si="6" ref="C36:Y36">SUM(C32:C35)</f>
        <v>623416000</v>
      </c>
      <c r="D36" s="61">
        <f>SUM(D32:D35)</f>
        <v>0</v>
      </c>
      <c r="E36" s="62">
        <f t="shared" si="6"/>
        <v>829492454</v>
      </c>
      <c r="F36" s="63">
        <f t="shared" si="6"/>
        <v>829492454</v>
      </c>
      <c r="G36" s="63">
        <f t="shared" si="6"/>
        <v>34416440</v>
      </c>
      <c r="H36" s="63">
        <f t="shared" si="6"/>
        <v>81696473</v>
      </c>
      <c r="I36" s="63">
        <f t="shared" si="6"/>
        <v>13816405</v>
      </c>
      <c r="J36" s="63">
        <f t="shared" si="6"/>
        <v>129929318</v>
      </c>
      <c r="K36" s="63">
        <f t="shared" si="6"/>
        <v>30305203</v>
      </c>
      <c r="L36" s="63">
        <f t="shared" si="6"/>
        <v>31490650</v>
      </c>
      <c r="M36" s="63">
        <f t="shared" si="6"/>
        <v>41245341</v>
      </c>
      <c r="N36" s="63">
        <f t="shared" si="6"/>
        <v>103041194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232970512</v>
      </c>
      <c r="X36" s="63">
        <f t="shared" si="6"/>
        <v>417122080</v>
      </c>
      <c r="Y36" s="63">
        <f t="shared" si="6"/>
        <v>-184151568</v>
      </c>
      <c r="Z36" s="64">
        <f>+IF(X36&lt;&gt;0,+(Y36/X36)*100,0)</f>
        <v>-44.14812277499192</v>
      </c>
      <c r="AA36" s="65">
        <f>SUM(AA32:AA35)</f>
        <v>829492454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31237688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31237688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10500000</v>
      </c>
      <c r="F15" s="18">
        <f t="shared" si="2"/>
        <v>10500000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4860000</v>
      </c>
      <c r="Y15" s="18">
        <f t="shared" si="2"/>
        <v>-4860000</v>
      </c>
      <c r="Z15" s="4">
        <f>+IF(X15&lt;&gt;0,+(Y15/X15)*100,0)</f>
        <v>-100</v>
      </c>
      <c r="AA15" s="30">
        <f>SUM(AA16:AA18)</f>
        <v>10500000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10500000</v>
      </c>
      <c r="F17" s="21">
        <v>10500000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4860000</v>
      </c>
      <c r="Y17" s="21">
        <v>-4860000</v>
      </c>
      <c r="Z17" s="6">
        <v>-100</v>
      </c>
      <c r="AA17" s="28">
        <v>10500000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48622400</v>
      </c>
      <c r="F19" s="18">
        <f t="shared" si="3"/>
        <v>48622400</v>
      </c>
      <c r="G19" s="18">
        <f t="shared" si="3"/>
        <v>1100000</v>
      </c>
      <c r="H19" s="18">
        <f t="shared" si="3"/>
        <v>0</v>
      </c>
      <c r="I19" s="18">
        <f t="shared" si="3"/>
        <v>0</v>
      </c>
      <c r="J19" s="18">
        <f t="shared" si="3"/>
        <v>1100000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1100000</v>
      </c>
      <c r="X19" s="18">
        <f t="shared" si="3"/>
        <v>27513000</v>
      </c>
      <c r="Y19" s="18">
        <f t="shared" si="3"/>
        <v>-26413000</v>
      </c>
      <c r="Z19" s="4">
        <f>+IF(X19&lt;&gt;0,+(Y19/X19)*100,0)</f>
        <v>-96.00189001562897</v>
      </c>
      <c r="AA19" s="30">
        <f>SUM(AA20:AA23)</f>
        <v>48622400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48622400</v>
      </c>
      <c r="F21" s="21">
        <v>48622400</v>
      </c>
      <c r="G21" s="21">
        <v>1100000</v>
      </c>
      <c r="H21" s="21"/>
      <c r="I21" s="21"/>
      <c r="J21" s="21">
        <v>1100000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1100000</v>
      </c>
      <c r="X21" s="21">
        <v>27513000</v>
      </c>
      <c r="Y21" s="21">
        <v>-26413000</v>
      </c>
      <c r="Z21" s="6">
        <v>-96</v>
      </c>
      <c r="AA21" s="28">
        <v>48622400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31237688</v>
      </c>
      <c r="D25" s="50">
        <f>+D5+D9+D15+D19+D24</f>
        <v>0</v>
      </c>
      <c r="E25" s="51">
        <f t="shared" si="4"/>
        <v>59122400</v>
      </c>
      <c r="F25" s="52">
        <f t="shared" si="4"/>
        <v>59122400</v>
      </c>
      <c r="G25" s="52">
        <f t="shared" si="4"/>
        <v>1100000</v>
      </c>
      <c r="H25" s="52">
        <f t="shared" si="4"/>
        <v>0</v>
      </c>
      <c r="I25" s="52">
        <f t="shared" si="4"/>
        <v>0</v>
      </c>
      <c r="J25" s="52">
        <f t="shared" si="4"/>
        <v>1100000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1100000</v>
      </c>
      <c r="X25" s="52">
        <f t="shared" si="4"/>
        <v>32373000</v>
      </c>
      <c r="Y25" s="52">
        <f t="shared" si="4"/>
        <v>-31273000</v>
      </c>
      <c r="Z25" s="53">
        <f>+IF(X25&lt;&gt;0,+(Y25/X25)*100,0)</f>
        <v>-96.6021066938498</v>
      </c>
      <c r="AA25" s="54">
        <f>+AA5+AA9+AA15+AA19+AA24</f>
        <v>59122400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31237688</v>
      </c>
      <c r="D28" s="19"/>
      <c r="E28" s="20">
        <v>59122400</v>
      </c>
      <c r="F28" s="21">
        <v>59122400</v>
      </c>
      <c r="G28" s="21">
        <v>1100000</v>
      </c>
      <c r="H28" s="21"/>
      <c r="I28" s="21"/>
      <c r="J28" s="21">
        <v>1100000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1100000</v>
      </c>
      <c r="X28" s="21">
        <v>34000000</v>
      </c>
      <c r="Y28" s="21">
        <v>-32900000</v>
      </c>
      <c r="Z28" s="6">
        <v>-96.76</v>
      </c>
      <c r="AA28" s="19">
        <v>59122400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31237688</v>
      </c>
      <c r="D32" s="25">
        <f>SUM(D28:D31)</f>
        <v>0</v>
      </c>
      <c r="E32" s="26">
        <f t="shared" si="5"/>
        <v>59122400</v>
      </c>
      <c r="F32" s="27">
        <f t="shared" si="5"/>
        <v>59122400</v>
      </c>
      <c r="G32" s="27">
        <f t="shared" si="5"/>
        <v>1100000</v>
      </c>
      <c r="H32" s="27">
        <f t="shared" si="5"/>
        <v>0</v>
      </c>
      <c r="I32" s="27">
        <f t="shared" si="5"/>
        <v>0</v>
      </c>
      <c r="J32" s="27">
        <f t="shared" si="5"/>
        <v>1100000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1100000</v>
      </c>
      <c r="X32" s="27">
        <f t="shared" si="5"/>
        <v>34000000</v>
      </c>
      <c r="Y32" s="27">
        <f t="shared" si="5"/>
        <v>-32900000</v>
      </c>
      <c r="Z32" s="13">
        <f>+IF(X32&lt;&gt;0,+(Y32/X32)*100,0)</f>
        <v>-96.76470588235294</v>
      </c>
      <c r="AA32" s="31">
        <f>SUM(AA28:AA31)</f>
        <v>59122400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31237688</v>
      </c>
      <c r="D36" s="61">
        <f>SUM(D32:D35)</f>
        <v>0</v>
      </c>
      <c r="E36" s="62">
        <f t="shared" si="6"/>
        <v>59122400</v>
      </c>
      <c r="F36" s="63">
        <f t="shared" si="6"/>
        <v>59122400</v>
      </c>
      <c r="G36" s="63">
        <f t="shared" si="6"/>
        <v>1100000</v>
      </c>
      <c r="H36" s="63">
        <f t="shared" si="6"/>
        <v>0</v>
      </c>
      <c r="I36" s="63">
        <f t="shared" si="6"/>
        <v>0</v>
      </c>
      <c r="J36" s="63">
        <f t="shared" si="6"/>
        <v>1100000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1100000</v>
      </c>
      <c r="X36" s="63">
        <f t="shared" si="6"/>
        <v>34000000</v>
      </c>
      <c r="Y36" s="63">
        <f t="shared" si="6"/>
        <v>-32900000</v>
      </c>
      <c r="Z36" s="64">
        <f>+IF(X36&lt;&gt;0,+(Y36/X36)*100,0)</f>
        <v>-96.76470588235294</v>
      </c>
      <c r="AA36" s="65">
        <f>SUM(AA32:AA35)</f>
        <v>59122400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79437848</v>
      </c>
      <c r="D5" s="16">
        <f>SUM(D6:D8)</f>
        <v>0</v>
      </c>
      <c r="E5" s="17">
        <f t="shared" si="0"/>
        <v>10500000</v>
      </c>
      <c r="F5" s="18">
        <f t="shared" si="0"/>
        <v>10500000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2046160</v>
      </c>
      <c r="M5" s="18">
        <f t="shared" si="0"/>
        <v>479404</v>
      </c>
      <c r="N5" s="18">
        <f t="shared" si="0"/>
        <v>2525564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2525564</v>
      </c>
      <c r="X5" s="18">
        <f t="shared" si="0"/>
        <v>850000</v>
      </c>
      <c r="Y5" s="18">
        <f t="shared" si="0"/>
        <v>1675564</v>
      </c>
      <c r="Z5" s="4">
        <f>+IF(X5&lt;&gt;0,+(Y5/X5)*100,0)</f>
        <v>197.12517647058823</v>
      </c>
      <c r="AA5" s="16">
        <f>SUM(AA6:AA8)</f>
        <v>10500000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10500000</v>
      </c>
      <c r="F7" s="24">
        <v>10500000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850000</v>
      </c>
      <c r="Y7" s="24">
        <v>-850000</v>
      </c>
      <c r="Z7" s="7">
        <v>-100</v>
      </c>
      <c r="AA7" s="29">
        <v>10500000</v>
      </c>
    </row>
    <row r="8" spans="1:27" ht="12.75">
      <c r="A8" s="5" t="s">
        <v>34</v>
      </c>
      <c r="B8" s="3"/>
      <c r="C8" s="19">
        <v>79437848</v>
      </c>
      <c r="D8" s="19"/>
      <c r="E8" s="20"/>
      <c r="F8" s="21"/>
      <c r="G8" s="21"/>
      <c r="H8" s="21"/>
      <c r="I8" s="21"/>
      <c r="J8" s="21"/>
      <c r="K8" s="21"/>
      <c r="L8" s="21">
        <v>2046160</v>
      </c>
      <c r="M8" s="21">
        <v>479404</v>
      </c>
      <c r="N8" s="21">
        <v>2525564</v>
      </c>
      <c r="O8" s="21"/>
      <c r="P8" s="21"/>
      <c r="Q8" s="21"/>
      <c r="R8" s="21"/>
      <c r="S8" s="21"/>
      <c r="T8" s="21"/>
      <c r="U8" s="21"/>
      <c r="V8" s="21"/>
      <c r="W8" s="21">
        <v>2525564</v>
      </c>
      <c r="X8" s="21"/>
      <c r="Y8" s="21">
        <v>2525564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1056540</v>
      </c>
      <c r="D9" s="16">
        <f>SUM(D10:D14)</f>
        <v>0</v>
      </c>
      <c r="E9" s="17">
        <f t="shared" si="1"/>
        <v>26724000</v>
      </c>
      <c r="F9" s="18">
        <f t="shared" si="1"/>
        <v>26724000</v>
      </c>
      <c r="G9" s="18">
        <f t="shared" si="1"/>
        <v>0</v>
      </c>
      <c r="H9" s="18">
        <f t="shared" si="1"/>
        <v>8120</v>
      </c>
      <c r="I9" s="18">
        <f t="shared" si="1"/>
        <v>0</v>
      </c>
      <c r="J9" s="18">
        <f t="shared" si="1"/>
        <v>8120</v>
      </c>
      <c r="K9" s="18">
        <f t="shared" si="1"/>
        <v>0</v>
      </c>
      <c r="L9" s="18">
        <f t="shared" si="1"/>
        <v>0</v>
      </c>
      <c r="M9" s="18">
        <f t="shared" si="1"/>
        <v>2437856</v>
      </c>
      <c r="N9" s="18">
        <f t="shared" si="1"/>
        <v>2437856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2445976</v>
      </c>
      <c r="X9" s="18">
        <f t="shared" si="1"/>
        <v>16414000</v>
      </c>
      <c r="Y9" s="18">
        <f t="shared" si="1"/>
        <v>-13968024</v>
      </c>
      <c r="Z9" s="4">
        <f>+IF(X9&lt;&gt;0,+(Y9/X9)*100,0)</f>
        <v>-85.09823321554771</v>
      </c>
      <c r="AA9" s="30">
        <f>SUM(AA10:AA14)</f>
        <v>26724000</v>
      </c>
    </row>
    <row r="10" spans="1:27" ht="12.75">
      <c r="A10" s="5" t="s">
        <v>36</v>
      </c>
      <c r="B10" s="3"/>
      <c r="C10" s="19">
        <v>793764</v>
      </c>
      <c r="D10" s="19"/>
      <c r="E10" s="20">
        <v>21974000</v>
      </c>
      <c r="F10" s="21">
        <v>21974000</v>
      </c>
      <c r="G10" s="21"/>
      <c r="H10" s="21">
        <v>8120</v>
      </c>
      <c r="I10" s="21"/>
      <c r="J10" s="21">
        <v>8120</v>
      </c>
      <c r="K10" s="21"/>
      <c r="L10" s="21"/>
      <c r="M10" s="21">
        <v>2437856</v>
      </c>
      <c r="N10" s="21">
        <v>2437856</v>
      </c>
      <c r="O10" s="21"/>
      <c r="P10" s="21"/>
      <c r="Q10" s="21"/>
      <c r="R10" s="21"/>
      <c r="S10" s="21"/>
      <c r="T10" s="21"/>
      <c r="U10" s="21"/>
      <c r="V10" s="21"/>
      <c r="W10" s="21">
        <v>2445976</v>
      </c>
      <c r="X10" s="21">
        <v>16414000</v>
      </c>
      <c r="Y10" s="21">
        <v>-13968024</v>
      </c>
      <c r="Z10" s="6">
        <v>-85.1</v>
      </c>
      <c r="AA10" s="28">
        <v>21974000</v>
      </c>
    </row>
    <row r="11" spans="1:27" ht="12.75">
      <c r="A11" s="5" t="s">
        <v>37</v>
      </c>
      <c r="B11" s="3"/>
      <c r="C11" s="19">
        <v>262776</v>
      </c>
      <c r="D11" s="19"/>
      <c r="E11" s="20">
        <v>250000</v>
      </c>
      <c r="F11" s="21">
        <v>250000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250000</v>
      </c>
    </row>
    <row r="12" spans="1:27" ht="12.75">
      <c r="A12" s="5" t="s">
        <v>38</v>
      </c>
      <c r="B12" s="3"/>
      <c r="C12" s="19"/>
      <c r="D12" s="19"/>
      <c r="E12" s="20">
        <v>4500000</v>
      </c>
      <c r="F12" s="21">
        <v>4500000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91681502</v>
      </c>
      <c r="D15" s="16">
        <f>SUM(D16:D18)</f>
        <v>0</v>
      </c>
      <c r="E15" s="17">
        <f t="shared" si="2"/>
        <v>48598000</v>
      </c>
      <c r="F15" s="18">
        <f t="shared" si="2"/>
        <v>48598000</v>
      </c>
      <c r="G15" s="18">
        <f t="shared" si="2"/>
        <v>2998875</v>
      </c>
      <c r="H15" s="18">
        <f t="shared" si="2"/>
        <v>4988100</v>
      </c>
      <c r="I15" s="18">
        <f t="shared" si="2"/>
        <v>4963025</v>
      </c>
      <c r="J15" s="18">
        <f t="shared" si="2"/>
        <v>12950000</v>
      </c>
      <c r="K15" s="18">
        <f t="shared" si="2"/>
        <v>8605201</v>
      </c>
      <c r="L15" s="18">
        <f t="shared" si="2"/>
        <v>151328</v>
      </c>
      <c r="M15" s="18">
        <f t="shared" si="2"/>
        <v>9682168</v>
      </c>
      <c r="N15" s="18">
        <f t="shared" si="2"/>
        <v>18438697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31388697</v>
      </c>
      <c r="X15" s="18">
        <f t="shared" si="2"/>
        <v>18500000</v>
      </c>
      <c r="Y15" s="18">
        <f t="shared" si="2"/>
        <v>12888697</v>
      </c>
      <c r="Z15" s="4">
        <f>+IF(X15&lt;&gt;0,+(Y15/X15)*100,0)</f>
        <v>69.66863243243243</v>
      </c>
      <c r="AA15" s="30">
        <f>SUM(AA16:AA18)</f>
        <v>48598000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91681502</v>
      </c>
      <c r="D17" s="19"/>
      <c r="E17" s="20">
        <v>48598000</v>
      </c>
      <c r="F17" s="21">
        <v>48598000</v>
      </c>
      <c r="G17" s="21">
        <v>2998875</v>
      </c>
      <c r="H17" s="21">
        <v>4988100</v>
      </c>
      <c r="I17" s="21">
        <v>4963025</v>
      </c>
      <c r="J17" s="21">
        <v>12950000</v>
      </c>
      <c r="K17" s="21">
        <v>8605201</v>
      </c>
      <c r="L17" s="21">
        <v>151328</v>
      </c>
      <c r="M17" s="21">
        <v>9682168</v>
      </c>
      <c r="N17" s="21">
        <v>18438697</v>
      </c>
      <c r="O17" s="21"/>
      <c r="P17" s="21"/>
      <c r="Q17" s="21"/>
      <c r="R17" s="21"/>
      <c r="S17" s="21"/>
      <c r="T17" s="21"/>
      <c r="U17" s="21"/>
      <c r="V17" s="21"/>
      <c r="W17" s="21">
        <v>31388697</v>
      </c>
      <c r="X17" s="21">
        <v>18500000</v>
      </c>
      <c r="Y17" s="21">
        <v>12888697</v>
      </c>
      <c r="Z17" s="6">
        <v>69.67</v>
      </c>
      <c r="AA17" s="28">
        <v>48598000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151990224</v>
      </c>
      <c r="D19" s="16">
        <f>SUM(D20:D23)</f>
        <v>0</v>
      </c>
      <c r="E19" s="17">
        <f t="shared" si="3"/>
        <v>155912000</v>
      </c>
      <c r="F19" s="18">
        <f t="shared" si="3"/>
        <v>155912000</v>
      </c>
      <c r="G19" s="18">
        <f t="shared" si="3"/>
        <v>1919066</v>
      </c>
      <c r="H19" s="18">
        <f t="shared" si="3"/>
        <v>9325909</v>
      </c>
      <c r="I19" s="18">
        <f t="shared" si="3"/>
        <v>8696691</v>
      </c>
      <c r="J19" s="18">
        <f t="shared" si="3"/>
        <v>19941666</v>
      </c>
      <c r="K19" s="18">
        <f t="shared" si="3"/>
        <v>8748634</v>
      </c>
      <c r="L19" s="18">
        <f t="shared" si="3"/>
        <v>869220</v>
      </c>
      <c r="M19" s="18">
        <f t="shared" si="3"/>
        <v>17231146</v>
      </c>
      <c r="N19" s="18">
        <f t="shared" si="3"/>
        <v>26849000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46790666</v>
      </c>
      <c r="X19" s="18">
        <f t="shared" si="3"/>
        <v>78800000</v>
      </c>
      <c r="Y19" s="18">
        <f t="shared" si="3"/>
        <v>-32009334</v>
      </c>
      <c r="Z19" s="4">
        <f>+IF(X19&lt;&gt;0,+(Y19/X19)*100,0)</f>
        <v>-40.62098223350254</v>
      </c>
      <c r="AA19" s="30">
        <f>SUM(AA20:AA23)</f>
        <v>155912000</v>
      </c>
    </row>
    <row r="20" spans="1:27" ht="12.75">
      <c r="A20" s="5" t="s">
        <v>46</v>
      </c>
      <c r="B20" s="3"/>
      <c r="C20" s="19">
        <v>13665736</v>
      </c>
      <c r="D20" s="19"/>
      <c r="E20" s="20">
        <v>9800000</v>
      </c>
      <c r="F20" s="21">
        <v>9800000</v>
      </c>
      <c r="G20" s="21"/>
      <c r="H20" s="21"/>
      <c r="I20" s="21"/>
      <c r="J20" s="21"/>
      <c r="K20" s="21"/>
      <c r="L20" s="21"/>
      <c r="M20" s="21">
        <v>1285634</v>
      </c>
      <c r="N20" s="21">
        <v>1285634</v>
      </c>
      <c r="O20" s="21"/>
      <c r="P20" s="21"/>
      <c r="Q20" s="21"/>
      <c r="R20" s="21"/>
      <c r="S20" s="21"/>
      <c r="T20" s="21"/>
      <c r="U20" s="21"/>
      <c r="V20" s="21"/>
      <c r="W20" s="21">
        <v>1285634</v>
      </c>
      <c r="X20" s="21">
        <v>6000000</v>
      </c>
      <c r="Y20" s="21">
        <v>-4714366</v>
      </c>
      <c r="Z20" s="6">
        <v>-78.57</v>
      </c>
      <c r="AA20" s="28">
        <v>9800000</v>
      </c>
    </row>
    <row r="21" spans="1:27" ht="12.75">
      <c r="A21" s="5" t="s">
        <v>47</v>
      </c>
      <c r="B21" s="3"/>
      <c r="C21" s="19">
        <v>126017416</v>
      </c>
      <c r="D21" s="19"/>
      <c r="E21" s="20">
        <v>107689000</v>
      </c>
      <c r="F21" s="21">
        <v>107689000</v>
      </c>
      <c r="G21" s="21">
        <v>478398</v>
      </c>
      <c r="H21" s="21">
        <v>2558856</v>
      </c>
      <c r="I21" s="21">
        <v>3514143</v>
      </c>
      <c r="J21" s="21">
        <v>6551397</v>
      </c>
      <c r="K21" s="21">
        <v>2677614</v>
      </c>
      <c r="L21" s="21">
        <v>584360</v>
      </c>
      <c r="M21" s="21">
        <v>6497980</v>
      </c>
      <c r="N21" s="21">
        <v>9759954</v>
      </c>
      <c r="O21" s="21"/>
      <c r="P21" s="21"/>
      <c r="Q21" s="21"/>
      <c r="R21" s="21"/>
      <c r="S21" s="21"/>
      <c r="T21" s="21"/>
      <c r="U21" s="21"/>
      <c r="V21" s="21"/>
      <c r="W21" s="21">
        <v>16311351</v>
      </c>
      <c r="X21" s="21">
        <v>54250000</v>
      </c>
      <c r="Y21" s="21">
        <v>-37938649</v>
      </c>
      <c r="Z21" s="6">
        <v>-69.93</v>
      </c>
      <c r="AA21" s="28">
        <v>107689000</v>
      </c>
    </row>
    <row r="22" spans="1:27" ht="12.75">
      <c r="A22" s="5" t="s">
        <v>48</v>
      </c>
      <c r="B22" s="3"/>
      <c r="C22" s="22">
        <v>590912</v>
      </c>
      <c r="D22" s="22"/>
      <c r="E22" s="23">
        <v>27000000</v>
      </c>
      <c r="F22" s="24">
        <v>27000000</v>
      </c>
      <c r="G22" s="24"/>
      <c r="H22" s="24">
        <v>5224405</v>
      </c>
      <c r="I22" s="24">
        <v>3769877</v>
      </c>
      <c r="J22" s="24">
        <v>8994282</v>
      </c>
      <c r="K22" s="24">
        <v>4553853</v>
      </c>
      <c r="L22" s="24">
        <v>284860</v>
      </c>
      <c r="M22" s="24">
        <v>6303423</v>
      </c>
      <c r="N22" s="24">
        <v>11142136</v>
      </c>
      <c r="O22" s="24"/>
      <c r="P22" s="24"/>
      <c r="Q22" s="24"/>
      <c r="R22" s="24"/>
      <c r="S22" s="24"/>
      <c r="T22" s="24"/>
      <c r="U22" s="24"/>
      <c r="V22" s="24"/>
      <c r="W22" s="24">
        <v>20136418</v>
      </c>
      <c r="X22" s="24">
        <v>18550000</v>
      </c>
      <c r="Y22" s="24">
        <v>1586418</v>
      </c>
      <c r="Z22" s="7">
        <v>8.55</v>
      </c>
      <c r="AA22" s="29">
        <v>27000000</v>
      </c>
    </row>
    <row r="23" spans="1:27" ht="12.75">
      <c r="A23" s="5" t="s">
        <v>49</v>
      </c>
      <c r="B23" s="3"/>
      <c r="C23" s="19">
        <v>11716160</v>
      </c>
      <c r="D23" s="19"/>
      <c r="E23" s="20">
        <v>11423000</v>
      </c>
      <c r="F23" s="21">
        <v>11423000</v>
      </c>
      <c r="G23" s="21">
        <v>1440668</v>
      </c>
      <c r="H23" s="21">
        <v>1542648</v>
      </c>
      <c r="I23" s="21">
        <v>1412671</v>
      </c>
      <c r="J23" s="21">
        <v>4395987</v>
      </c>
      <c r="K23" s="21">
        <v>1517167</v>
      </c>
      <c r="L23" s="21"/>
      <c r="M23" s="21">
        <v>3144109</v>
      </c>
      <c r="N23" s="21">
        <v>4661276</v>
      </c>
      <c r="O23" s="21"/>
      <c r="P23" s="21"/>
      <c r="Q23" s="21"/>
      <c r="R23" s="21"/>
      <c r="S23" s="21"/>
      <c r="T23" s="21"/>
      <c r="U23" s="21"/>
      <c r="V23" s="21"/>
      <c r="W23" s="21">
        <v>9057263</v>
      </c>
      <c r="X23" s="21"/>
      <c r="Y23" s="21">
        <v>9057263</v>
      </c>
      <c r="Z23" s="6"/>
      <c r="AA23" s="28">
        <v>11423000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324166114</v>
      </c>
      <c r="D25" s="50">
        <f>+D5+D9+D15+D19+D24</f>
        <v>0</v>
      </c>
      <c r="E25" s="51">
        <f t="shared" si="4"/>
        <v>241734000</v>
      </c>
      <c r="F25" s="52">
        <f t="shared" si="4"/>
        <v>241734000</v>
      </c>
      <c r="G25" s="52">
        <f t="shared" si="4"/>
        <v>4917941</v>
      </c>
      <c r="H25" s="52">
        <f t="shared" si="4"/>
        <v>14322129</v>
      </c>
      <c r="I25" s="52">
        <f t="shared" si="4"/>
        <v>13659716</v>
      </c>
      <c r="J25" s="52">
        <f t="shared" si="4"/>
        <v>32899786</v>
      </c>
      <c r="K25" s="52">
        <f t="shared" si="4"/>
        <v>17353835</v>
      </c>
      <c r="L25" s="52">
        <f t="shared" si="4"/>
        <v>3066708</v>
      </c>
      <c r="M25" s="52">
        <f t="shared" si="4"/>
        <v>29830574</v>
      </c>
      <c r="N25" s="52">
        <f t="shared" si="4"/>
        <v>50251117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83150903</v>
      </c>
      <c r="X25" s="52">
        <f t="shared" si="4"/>
        <v>114564000</v>
      </c>
      <c r="Y25" s="52">
        <f t="shared" si="4"/>
        <v>-31413097</v>
      </c>
      <c r="Z25" s="53">
        <f>+IF(X25&lt;&gt;0,+(Y25/X25)*100,0)</f>
        <v>-27.419692922733148</v>
      </c>
      <c r="AA25" s="54">
        <f>+AA5+AA9+AA15+AA19+AA24</f>
        <v>241734000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230067396</v>
      </c>
      <c r="D28" s="19"/>
      <c r="E28" s="20">
        <v>142884000</v>
      </c>
      <c r="F28" s="21">
        <v>142884000</v>
      </c>
      <c r="G28" s="21">
        <v>4917941</v>
      </c>
      <c r="H28" s="21">
        <v>14314009</v>
      </c>
      <c r="I28" s="21">
        <v>10186247</v>
      </c>
      <c r="J28" s="21">
        <v>29418197</v>
      </c>
      <c r="K28" s="21">
        <v>17262072</v>
      </c>
      <c r="L28" s="21">
        <v>1020548</v>
      </c>
      <c r="M28" s="21">
        <v>25680926</v>
      </c>
      <c r="N28" s="21">
        <v>43963546</v>
      </c>
      <c r="O28" s="21"/>
      <c r="P28" s="21"/>
      <c r="Q28" s="21"/>
      <c r="R28" s="21"/>
      <c r="S28" s="21"/>
      <c r="T28" s="21"/>
      <c r="U28" s="21"/>
      <c r="V28" s="21"/>
      <c r="W28" s="21">
        <v>73381743</v>
      </c>
      <c r="X28" s="21">
        <v>95900000</v>
      </c>
      <c r="Y28" s="21">
        <v>-22518257</v>
      </c>
      <c r="Z28" s="6">
        <v>-23.48</v>
      </c>
      <c r="AA28" s="19">
        <v>142884000</v>
      </c>
    </row>
    <row r="29" spans="1:27" ht="12.75">
      <c r="A29" s="56" t="s">
        <v>55</v>
      </c>
      <c r="B29" s="3"/>
      <c r="C29" s="19"/>
      <c r="D29" s="19"/>
      <c r="E29" s="20">
        <v>62000000</v>
      </c>
      <c r="F29" s="21">
        <v>62000000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41400000</v>
      </c>
      <c r="Y29" s="21">
        <v>-41400000</v>
      </c>
      <c r="Z29" s="6">
        <v>-100</v>
      </c>
      <c r="AA29" s="28">
        <v>62000000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230067396</v>
      </c>
      <c r="D32" s="25">
        <f>SUM(D28:D31)</f>
        <v>0</v>
      </c>
      <c r="E32" s="26">
        <f t="shared" si="5"/>
        <v>204884000</v>
      </c>
      <c r="F32" s="27">
        <f t="shared" si="5"/>
        <v>204884000</v>
      </c>
      <c r="G32" s="27">
        <f t="shared" si="5"/>
        <v>4917941</v>
      </c>
      <c r="H32" s="27">
        <f t="shared" si="5"/>
        <v>14314009</v>
      </c>
      <c r="I32" s="27">
        <f t="shared" si="5"/>
        <v>10186247</v>
      </c>
      <c r="J32" s="27">
        <f t="shared" si="5"/>
        <v>29418197</v>
      </c>
      <c r="K32" s="27">
        <f t="shared" si="5"/>
        <v>17262072</v>
      </c>
      <c r="L32" s="27">
        <f t="shared" si="5"/>
        <v>1020548</v>
      </c>
      <c r="M32" s="27">
        <f t="shared" si="5"/>
        <v>25680926</v>
      </c>
      <c r="N32" s="27">
        <f t="shared" si="5"/>
        <v>43963546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73381743</v>
      </c>
      <c r="X32" s="27">
        <f t="shared" si="5"/>
        <v>137300000</v>
      </c>
      <c r="Y32" s="27">
        <f t="shared" si="5"/>
        <v>-63918257</v>
      </c>
      <c r="Z32" s="13">
        <f>+IF(X32&lt;&gt;0,+(Y32/X32)*100,0)</f>
        <v>-46.553719592134016</v>
      </c>
      <c r="AA32" s="31">
        <f>SUM(AA28:AA31)</f>
        <v>204884000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14000000</v>
      </c>
      <c r="F34" s="21">
        <v>14000000</v>
      </c>
      <c r="G34" s="21"/>
      <c r="H34" s="21"/>
      <c r="I34" s="21"/>
      <c r="J34" s="21"/>
      <c r="K34" s="21"/>
      <c r="L34" s="21">
        <v>1578950</v>
      </c>
      <c r="M34" s="21"/>
      <c r="N34" s="21">
        <v>1578950</v>
      </c>
      <c r="O34" s="21"/>
      <c r="P34" s="21"/>
      <c r="Q34" s="21"/>
      <c r="R34" s="21"/>
      <c r="S34" s="21"/>
      <c r="T34" s="21"/>
      <c r="U34" s="21"/>
      <c r="V34" s="21"/>
      <c r="W34" s="21">
        <v>1578950</v>
      </c>
      <c r="X34" s="21"/>
      <c r="Y34" s="21">
        <v>1578950</v>
      </c>
      <c r="Z34" s="6"/>
      <c r="AA34" s="28">
        <v>14000000</v>
      </c>
    </row>
    <row r="35" spans="1:27" ht="12.75">
      <c r="A35" s="59" t="s">
        <v>63</v>
      </c>
      <c r="B35" s="3"/>
      <c r="C35" s="19">
        <v>94098718</v>
      </c>
      <c r="D35" s="19"/>
      <c r="E35" s="20">
        <v>22850000</v>
      </c>
      <c r="F35" s="21">
        <v>22850000</v>
      </c>
      <c r="G35" s="21"/>
      <c r="H35" s="21">
        <v>8120</v>
      </c>
      <c r="I35" s="21">
        <v>3473469</v>
      </c>
      <c r="J35" s="21">
        <v>3481589</v>
      </c>
      <c r="K35" s="21">
        <v>91763</v>
      </c>
      <c r="L35" s="21">
        <v>467210</v>
      </c>
      <c r="M35" s="21">
        <v>4149648</v>
      </c>
      <c r="N35" s="21">
        <v>4708621</v>
      </c>
      <c r="O35" s="21"/>
      <c r="P35" s="21"/>
      <c r="Q35" s="21"/>
      <c r="R35" s="21"/>
      <c r="S35" s="21"/>
      <c r="T35" s="21"/>
      <c r="U35" s="21"/>
      <c r="V35" s="21"/>
      <c r="W35" s="21">
        <v>8190210</v>
      </c>
      <c r="X35" s="21">
        <v>8729000</v>
      </c>
      <c r="Y35" s="21">
        <v>-538790</v>
      </c>
      <c r="Z35" s="6">
        <v>-6.17</v>
      </c>
      <c r="AA35" s="28">
        <v>22850000</v>
      </c>
    </row>
    <row r="36" spans="1:27" ht="12.75">
      <c r="A36" s="60" t="s">
        <v>64</v>
      </c>
      <c r="B36" s="10"/>
      <c r="C36" s="61">
        <f aca="true" t="shared" si="6" ref="C36:Y36">SUM(C32:C35)</f>
        <v>324166114</v>
      </c>
      <c r="D36" s="61">
        <f>SUM(D32:D35)</f>
        <v>0</v>
      </c>
      <c r="E36" s="62">
        <f t="shared" si="6"/>
        <v>241734000</v>
      </c>
      <c r="F36" s="63">
        <f t="shared" si="6"/>
        <v>241734000</v>
      </c>
      <c r="G36" s="63">
        <f t="shared" si="6"/>
        <v>4917941</v>
      </c>
      <c r="H36" s="63">
        <f t="shared" si="6"/>
        <v>14322129</v>
      </c>
      <c r="I36" s="63">
        <f t="shared" si="6"/>
        <v>13659716</v>
      </c>
      <c r="J36" s="63">
        <f t="shared" si="6"/>
        <v>32899786</v>
      </c>
      <c r="K36" s="63">
        <f t="shared" si="6"/>
        <v>17353835</v>
      </c>
      <c r="L36" s="63">
        <f t="shared" si="6"/>
        <v>3066708</v>
      </c>
      <c r="M36" s="63">
        <f t="shared" si="6"/>
        <v>29830574</v>
      </c>
      <c r="N36" s="63">
        <f t="shared" si="6"/>
        <v>50251117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83150903</v>
      </c>
      <c r="X36" s="63">
        <f t="shared" si="6"/>
        <v>146029000</v>
      </c>
      <c r="Y36" s="63">
        <f t="shared" si="6"/>
        <v>-62878097</v>
      </c>
      <c r="Z36" s="64">
        <f>+IF(X36&lt;&gt;0,+(Y36/X36)*100,0)</f>
        <v>-43.05863698306501</v>
      </c>
      <c r="AA36" s="65">
        <f>SUM(AA32:AA35)</f>
        <v>241734000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45425543</v>
      </c>
      <c r="D5" s="16">
        <f>SUM(D6:D8)</f>
        <v>0</v>
      </c>
      <c r="E5" s="17">
        <f t="shared" si="0"/>
        <v>2083550</v>
      </c>
      <c r="F5" s="18">
        <f t="shared" si="0"/>
        <v>2083550</v>
      </c>
      <c r="G5" s="18">
        <f t="shared" si="0"/>
        <v>0</v>
      </c>
      <c r="H5" s="18">
        <f t="shared" si="0"/>
        <v>20628</v>
      </c>
      <c r="I5" s="18">
        <f t="shared" si="0"/>
        <v>26084</v>
      </c>
      <c r="J5" s="18">
        <f t="shared" si="0"/>
        <v>46712</v>
      </c>
      <c r="K5" s="18">
        <f t="shared" si="0"/>
        <v>52448</v>
      </c>
      <c r="L5" s="18">
        <f t="shared" si="0"/>
        <v>53656</v>
      </c>
      <c r="M5" s="18">
        <f t="shared" si="0"/>
        <v>23153</v>
      </c>
      <c r="N5" s="18">
        <f t="shared" si="0"/>
        <v>129257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175969</v>
      </c>
      <c r="X5" s="18">
        <f t="shared" si="0"/>
        <v>872211</v>
      </c>
      <c r="Y5" s="18">
        <f t="shared" si="0"/>
        <v>-696242</v>
      </c>
      <c r="Z5" s="4">
        <f>+IF(X5&lt;&gt;0,+(Y5/X5)*100,0)</f>
        <v>-79.82495061401427</v>
      </c>
      <c r="AA5" s="16">
        <f>SUM(AA6:AA8)</f>
        <v>2083550</v>
      </c>
    </row>
    <row r="6" spans="1:27" ht="12.75">
      <c r="A6" s="5" t="s">
        <v>32</v>
      </c>
      <c r="B6" s="3"/>
      <c r="C6" s="19">
        <v>45425543</v>
      </c>
      <c r="D6" s="19"/>
      <c r="E6" s="20">
        <v>373550</v>
      </c>
      <c r="F6" s="21">
        <v>373550</v>
      </c>
      <c r="G6" s="21"/>
      <c r="H6" s="21"/>
      <c r="I6" s="21"/>
      <c r="J6" s="21"/>
      <c r="K6" s="21">
        <v>19130</v>
      </c>
      <c r="L6" s="21"/>
      <c r="M6" s="21"/>
      <c r="N6" s="21">
        <v>19130</v>
      </c>
      <c r="O6" s="21"/>
      <c r="P6" s="21"/>
      <c r="Q6" s="21"/>
      <c r="R6" s="21"/>
      <c r="S6" s="21"/>
      <c r="T6" s="21"/>
      <c r="U6" s="21"/>
      <c r="V6" s="21"/>
      <c r="W6" s="21">
        <v>19130</v>
      </c>
      <c r="X6" s="21">
        <v>241760</v>
      </c>
      <c r="Y6" s="21">
        <v>-222630</v>
      </c>
      <c r="Z6" s="6">
        <v>-92.09</v>
      </c>
      <c r="AA6" s="28">
        <v>373550</v>
      </c>
    </row>
    <row r="7" spans="1:27" ht="12.75">
      <c r="A7" s="5" t="s">
        <v>33</v>
      </c>
      <c r="B7" s="3"/>
      <c r="C7" s="22"/>
      <c r="D7" s="22"/>
      <c r="E7" s="23">
        <v>1710000</v>
      </c>
      <c r="F7" s="24">
        <v>1710000</v>
      </c>
      <c r="G7" s="24"/>
      <c r="H7" s="24">
        <v>20628</v>
      </c>
      <c r="I7" s="24"/>
      <c r="J7" s="24">
        <v>20628</v>
      </c>
      <c r="K7" s="24">
        <v>7826</v>
      </c>
      <c r="L7" s="24">
        <v>39910</v>
      </c>
      <c r="M7" s="24">
        <v>23153</v>
      </c>
      <c r="N7" s="24">
        <v>70889</v>
      </c>
      <c r="O7" s="24"/>
      <c r="P7" s="24"/>
      <c r="Q7" s="24"/>
      <c r="R7" s="24"/>
      <c r="S7" s="24"/>
      <c r="T7" s="24"/>
      <c r="U7" s="24"/>
      <c r="V7" s="24"/>
      <c r="W7" s="24">
        <v>91517</v>
      </c>
      <c r="X7" s="24">
        <v>630451</v>
      </c>
      <c r="Y7" s="24">
        <v>-538934</v>
      </c>
      <c r="Z7" s="7">
        <v>-85.48</v>
      </c>
      <c r="AA7" s="29">
        <v>1710000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26084</v>
      </c>
      <c r="J8" s="21">
        <v>26084</v>
      </c>
      <c r="K8" s="21">
        <v>25492</v>
      </c>
      <c r="L8" s="21">
        <v>13746</v>
      </c>
      <c r="M8" s="21"/>
      <c r="N8" s="21">
        <v>39238</v>
      </c>
      <c r="O8" s="21"/>
      <c r="P8" s="21"/>
      <c r="Q8" s="21"/>
      <c r="R8" s="21"/>
      <c r="S8" s="21"/>
      <c r="T8" s="21"/>
      <c r="U8" s="21"/>
      <c r="V8" s="21"/>
      <c r="W8" s="21">
        <v>65322</v>
      </c>
      <c r="X8" s="21"/>
      <c r="Y8" s="21">
        <v>65322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732825</v>
      </c>
      <c r="F9" s="18">
        <f t="shared" si="1"/>
        <v>732825</v>
      </c>
      <c r="G9" s="18">
        <f t="shared" si="1"/>
        <v>0</v>
      </c>
      <c r="H9" s="18">
        <f t="shared" si="1"/>
        <v>0</v>
      </c>
      <c r="I9" s="18">
        <f t="shared" si="1"/>
        <v>8695</v>
      </c>
      <c r="J9" s="18">
        <f t="shared" si="1"/>
        <v>8695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8695</v>
      </c>
      <c r="X9" s="18">
        <f t="shared" si="1"/>
        <v>501854</v>
      </c>
      <c r="Y9" s="18">
        <f t="shared" si="1"/>
        <v>-493159</v>
      </c>
      <c r="Z9" s="4">
        <f>+IF(X9&lt;&gt;0,+(Y9/X9)*100,0)</f>
        <v>-98.26742439036055</v>
      </c>
      <c r="AA9" s="30">
        <f>SUM(AA10:AA14)</f>
        <v>732825</v>
      </c>
    </row>
    <row r="10" spans="1:27" ht="12.75">
      <c r="A10" s="5" t="s">
        <v>36</v>
      </c>
      <c r="B10" s="3"/>
      <c r="C10" s="19"/>
      <c r="D10" s="19"/>
      <c r="E10" s="20">
        <v>157950</v>
      </c>
      <c r="F10" s="21">
        <v>157950</v>
      </c>
      <c r="G10" s="21"/>
      <c r="H10" s="21"/>
      <c r="I10" s="21">
        <v>8695</v>
      </c>
      <c r="J10" s="21">
        <v>8695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8695</v>
      </c>
      <c r="X10" s="21">
        <v>329200</v>
      </c>
      <c r="Y10" s="21">
        <v>-320505</v>
      </c>
      <c r="Z10" s="6">
        <v>-97.36</v>
      </c>
      <c r="AA10" s="28">
        <v>157950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364275</v>
      </c>
      <c r="F12" s="21">
        <v>364275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364275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210600</v>
      </c>
      <c r="F14" s="24">
        <v>210600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172654</v>
      </c>
      <c r="Y14" s="24">
        <v>-172654</v>
      </c>
      <c r="Z14" s="7">
        <v>-100</v>
      </c>
      <c r="AA14" s="29">
        <v>210600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16855020</v>
      </c>
      <c r="F15" s="18">
        <f t="shared" si="2"/>
        <v>16855020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11258289</v>
      </c>
      <c r="Y15" s="18">
        <f t="shared" si="2"/>
        <v>-11258289</v>
      </c>
      <c r="Z15" s="4">
        <f>+IF(X15&lt;&gt;0,+(Y15/X15)*100,0)</f>
        <v>-100</v>
      </c>
      <c r="AA15" s="30">
        <f>SUM(AA16:AA18)</f>
        <v>16855020</v>
      </c>
    </row>
    <row r="16" spans="1:27" ht="12.75">
      <c r="A16" s="5" t="s">
        <v>42</v>
      </c>
      <c r="B16" s="3"/>
      <c r="C16" s="19"/>
      <c r="D16" s="19"/>
      <c r="E16" s="20">
        <v>4727760</v>
      </c>
      <c r="F16" s="21">
        <v>4727760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3545918</v>
      </c>
      <c r="Y16" s="21">
        <v>-3545918</v>
      </c>
      <c r="Z16" s="6">
        <v>-100</v>
      </c>
      <c r="AA16" s="28">
        <v>4727760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12127260</v>
      </c>
      <c r="F18" s="21">
        <v>12127260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7712371</v>
      </c>
      <c r="Y18" s="21">
        <v>-7712371</v>
      </c>
      <c r="Z18" s="6">
        <v>-100</v>
      </c>
      <c r="AA18" s="28">
        <v>12127260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45425543</v>
      </c>
      <c r="D25" s="50">
        <f>+D5+D9+D15+D19+D24</f>
        <v>0</v>
      </c>
      <c r="E25" s="51">
        <f t="shared" si="4"/>
        <v>19671395</v>
      </c>
      <c r="F25" s="52">
        <f t="shared" si="4"/>
        <v>19671395</v>
      </c>
      <c r="G25" s="52">
        <f t="shared" si="4"/>
        <v>0</v>
      </c>
      <c r="H25" s="52">
        <f t="shared" si="4"/>
        <v>20628</v>
      </c>
      <c r="I25" s="52">
        <f t="shared" si="4"/>
        <v>34779</v>
      </c>
      <c r="J25" s="52">
        <f t="shared" si="4"/>
        <v>55407</v>
      </c>
      <c r="K25" s="52">
        <f t="shared" si="4"/>
        <v>52448</v>
      </c>
      <c r="L25" s="52">
        <f t="shared" si="4"/>
        <v>53656</v>
      </c>
      <c r="M25" s="52">
        <f t="shared" si="4"/>
        <v>23153</v>
      </c>
      <c r="N25" s="52">
        <f t="shared" si="4"/>
        <v>129257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184664</v>
      </c>
      <c r="X25" s="52">
        <f t="shared" si="4"/>
        <v>12632354</v>
      </c>
      <c r="Y25" s="52">
        <f t="shared" si="4"/>
        <v>-12447690</v>
      </c>
      <c r="Z25" s="53">
        <f>+IF(X25&lt;&gt;0,+(Y25/X25)*100,0)</f>
        <v>-98.53816636234228</v>
      </c>
      <c r="AA25" s="54">
        <f>+AA5+AA9+AA15+AA19+AA24</f>
        <v>19671395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45425543</v>
      </c>
      <c r="D35" s="19"/>
      <c r="E35" s="20">
        <v>19671395</v>
      </c>
      <c r="F35" s="21">
        <v>19671395</v>
      </c>
      <c r="G35" s="21"/>
      <c r="H35" s="21">
        <v>20628</v>
      </c>
      <c r="I35" s="21">
        <v>34779</v>
      </c>
      <c r="J35" s="21">
        <v>55407</v>
      </c>
      <c r="K35" s="21">
        <v>52448</v>
      </c>
      <c r="L35" s="21">
        <v>53656</v>
      </c>
      <c r="M35" s="21">
        <v>23153</v>
      </c>
      <c r="N35" s="21">
        <v>129257</v>
      </c>
      <c r="O35" s="21"/>
      <c r="P35" s="21"/>
      <c r="Q35" s="21"/>
      <c r="R35" s="21"/>
      <c r="S35" s="21"/>
      <c r="T35" s="21"/>
      <c r="U35" s="21"/>
      <c r="V35" s="21"/>
      <c r="W35" s="21">
        <v>184664</v>
      </c>
      <c r="X35" s="21">
        <v>15806000</v>
      </c>
      <c r="Y35" s="21">
        <v>-15621336</v>
      </c>
      <c r="Z35" s="6">
        <v>-98.83</v>
      </c>
      <c r="AA35" s="28">
        <v>19671395</v>
      </c>
    </row>
    <row r="36" spans="1:27" ht="12.75">
      <c r="A36" s="60" t="s">
        <v>64</v>
      </c>
      <c r="B36" s="10"/>
      <c r="C36" s="61">
        <f aca="true" t="shared" si="6" ref="C36:Y36">SUM(C32:C35)</f>
        <v>45425543</v>
      </c>
      <c r="D36" s="61">
        <f>SUM(D32:D35)</f>
        <v>0</v>
      </c>
      <c r="E36" s="62">
        <f t="shared" si="6"/>
        <v>19671395</v>
      </c>
      <c r="F36" s="63">
        <f t="shared" si="6"/>
        <v>19671395</v>
      </c>
      <c r="G36" s="63">
        <f t="shared" si="6"/>
        <v>0</v>
      </c>
      <c r="H36" s="63">
        <f t="shared" si="6"/>
        <v>20628</v>
      </c>
      <c r="I36" s="63">
        <f t="shared" si="6"/>
        <v>34779</v>
      </c>
      <c r="J36" s="63">
        <f t="shared" si="6"/>
        <v>55407</v>
      </c>
      <c r="K36" s="63">
        <f t="shared" si="6"/>
        <v>52448</v>
      </c>
      <c r="L36" s="63">
        <f t="shared" si="6"/>
        <v>53656</v>
      </c>
      <c r="M36" s="63">
        <f t="shared" si="6"/>
        <v>23153</v>
      </c>
      <c r="N36" s="63">
        <f t="shared" si="6"/>
        <v>129257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184664</v>
      </c>
      <c r="X36" s="63">
        <f t="shared" si="6"/>
        <v>15806000</v>
      </c>
      <c r="Y36" s="63">
        <f t="shared" si="6"/>
        <v>-15621336</v>
      </c>
      <c r="Z36" s="64">
        <f>+IF(X36&lt;&gt;0,+(Y36/X36)*100,0)</f>
        <v>-98.83168417056814</v>
      </c>
      <c r="AA36" s="65">
        <f>SUM(AA32:AA35)</f>
        <v>19671395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2767620</v>
      </c>
      <c r="D5" s="16">
        <f>SUM(D6:D8)</f>
        <v>0</v>
      </c>
      <c r="E5" s="17">
        <f t="shared" si="0"/>
        <v>2295000</v>
      </c>
      <c r="F5" s="18">
        <f t="shared" si="0"/>
        <v>2295000</v>
      </c>
      <c r="G5" s="18">
        <f t="shared" si="0"/>
        <v>850000</v>
      </c>
      <c r="H5" s="18">
        <f t="shared" si="0"/>
        <v>0</v>
      </c>
      <c r="I5" s="18">
        <f t="shared" si="0"/>
        <v>782588</v>
      </c>
      <c r="J5" s="18">
        <f t="shared" si="0"/>
        <v>1632588</v>
      </c>
      <c r="K5" s="18">
        <f t="shared" si="0"/>
        <v>0</v>
      </c>
      <c r="L5" s="18">
        <f t="shared" si="0"/>
        <v>829000</v>
      </c>
      <c r="M5" s="18">
        <f t="shared" si="0"/>
        <v>0</v>
      </c>
      <c r="N5" s="18">
        <f t="shared" si="0"/>
        <v>829000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2461588</v>
      </c>
      <c r="X5" s="18">
        <f t="shared" si="0"/>
        <v>2175000</v>
      </c>
      <c r="Y5" s="18">
        <f t="shared" si="0"/>
        <v>286588</v>
      </c>
      <c r="Z5" s="4">
        <f>+IF(X5&lt;&gt;0,+(Y5/X5)*100,0)</f>
        <v>13.176459770114942</v>
      </c>
      <c r="AA5" s="16">
        <f>SUM(AA6:AA8)</f>
        <v>2295000</v>
      </c>
    </row>
    <row r="6" spans="1:27" ht="12.75">
      <c r="A6" s="5" t="s">
        <v>32</v>
      </c>
      <c r="B6" s="3"/>
      <c r="C6" s="19">
        <v>64120</v>
      </c>
      <c r="D6" s="19"/>
      <c r="E6" s="20">
        <v>980000</v>
      </c>
      <c r="F6" s="21">
        <v>980000</v>
      </c>
      <c r="G6" s="21">
        <v>850000</v>
      </c>
      <c r="H6" s="21"/>
      <c r="I6" s="21">
        <v>756000</v>
      </c>
      <c r="J6" s="21">
        <v>1606000</v>
      </c>
      <c r="K6" s="21"/>
      <c r="L6" s="21">
        <v>829000</v>
      </c>
      <c r="M6" s="21"/>
      <c r="N6" s="21">
        <v>829000</v>
      </c>
      <c r="O6" s="21"/>
      <c r="P6" s="21"/>
      <c r="Q6" s="21"/>
      <c r="R6" s="21"/>
      <c r="S6" s="21"/>
      <c r="T6" s="21"/>
      <c r="U6" s="21"/>
      <c r="V6" s="21"/>
      <c r="W6" s="21">
        <v>2435000</v>
      </c>
      <c r="X6" s="21">
        <v>980000</v>
      </c>
      <c r="Y6" s="21">
        <v>1455000</v>
      </c>
      <c r="Z6" s="6">
        <v>148.47</v>
      </c>
      <c r="AA6" s="28">
        <v>980000</v>
      </c>
    </row>
    <row r="7" spans="1:27" ht="12.75">
      <c r="A7" s="5" t="s">
        <v>33</v>
      </c>
      <c r="B7" s="3"/>
      <c r="C7" s="22">
        <v>41820</v>
      </c>
      <c r="D7" s="22"/>
      <c r="E7" s="23">
        <v>1315000</v>
      </c>
      <c r="F7" s="24">
        <v>1315000</v>
      </c>
      <c r="G7" s="24"/>
      <c r="H7" s="24"/>
      <c r="I7" s="24">
        <v>26588</v>
      </c>
      <c r="J7" s="24">
        <v>26588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26588</v>
      </c>
      <c r="X7" s="24">
        <v>1195000</v>
      </c>
      <c r="Y7" s="24">
        <v>-1168412</v>
      </c>
      <c r="Z7" s="7">
        <v>-97.78</v>
      </c>
      <c r="AA7" s="29">
        <v>1315000</v>
      </c>
    </row>
    <row r="8" spans="1:27" ht="12.75">
      <c r="A8" s="5" t="s">
        <v>34</v>
      </c>
      <c r="B8" s="3"/>
      <c r="C8" s="19">
        <v>2661680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44871</v>
      </c>
      <c r="D9" s="16">
        <f>SUM(D10:D14)</f>
        <v>0</v>
      </c>
      <c r="E9" s="17">
        <f t="shared" si="1"/>
        <v>1110000</v>
      </c>
      <c r="F9" s="18">
        <f t="shared" si="1"/>
        <v>1110000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1110000</v>
      </c>
      <c r="Y9" s="18">
        <f t="shared" si="1"/>
        <v>-1110000</v>
      </c>
      <c r="Z9" s="4">
        <f>+IF(X9&lt;&gt;0,+(Y9/X9)*100,0)</f>
        <v>-100</v>
      </c>
      <c r="AA9" s="30">
        <f>SUM(AA10:AA14)</f>
        <v>1110000</v>
      </c>
    </row>
    <row r="10" spans="1:27" ht="12.75">
      <c r="A10" s="5" t="s">
        <v>36</v>
      </c>
      <c r="B10" s="3"/>
      <c r="C10" s="19">
        <v>44871</v>
      </c>
      <c r="D10" s="19"/>
      <c r="E10" s="20">
        <v>1110000</v>
      </c>
      <c r="F10" s="21">
        <v>1110000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1110000</v>
      </c>
      <c r="Y10" s="21">
        <v>-1110000</v>
      </c>
      <c r="Z10" s="6">
        <v>-100</v>
      </c>
      <c r="AA10" s="28">
        <v>1110000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24937636</v>
      </c>
      <c r="D15" s="16">
        <f>SUM(D16:D18)</f>
        <v>0</v>
      </c>
      <c r="E15" s="17">
        <f t="shared" si="2"/>
        <v>29303650</v>
      </c>
      <c r="F15" s="18">
        <f t="shared" si="2"/>
        <v>29303650</v>
      </c>
      <c r="G15" s="18">
        <f t="shared" si="2"/>
        <v>0</v>
      </c>
      <c r="H15" s="18">
        <f t="shared" si="2"/>
        <v>7303459</v>
      </c>
      <c r="I15" s="18">
        <f t="shared" si="2"/>
        <v>5609443</v>
      </c>
      <c r="J15" s="18">
        <f t="shared" si="2"/>
        <v>12912902</v>
      </c>
      <c r="K15" s="18">
        <f t="shared" si="2"/>
        <v>38731</v>
      </c>
      <c r="L15" s="18">
        <f t="shared" si="2"/>
        <v>6448251</v>
      </c>
      <c r="M15" s="18">
        <f t="shared" si="2"/>
        <v>4240051</v>
      </c>
      <c r="N15" s="18">
        <f t="shared" si="2"/>
        <v>10727033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23639935</v>
      </c>
      <c r="X15" s="18">
        <f t="shared" si="2"/>
        <v>23150550</v>
      </c>
      <c r="Y15" s="18">
        <f t="shared" si="2"/>
        <v>489385</v>
      </c>
      <c r="Z15" s="4">
        <f>+IF(X15&lt;&gt;0,+(Y15/X15)*100,0)</f>
        <v>2.113923859260363</v>
      </c>
      <c r="AA15" s="30">
        <f>SUM(AA16:AA18)</f>
        <v>29303650</v>
      </c>
    </row>
    <row r="16" spans="1:27" ht="12.75">
      <c r="A16" s="5" t="s">
        <v>42</v>
      </c>
      <c r="B16" s="3"/>
      <c r="C16" s="19">
        <v>24937636</v>
      </c>
      <c r="D16" s="19"/>
      <c r="E16" s="20">
        <v>11403650</v>
      </c>
      <c r="F16" s="21">
        <v>11403650</v>
      </c>
      <c r="G16" s="21"/>
      <c r="H16" s="21">
        <v>7303459</v>
      </c>
      <c r="I16" s="21">
        <v>5609443</v>
      </c>
      <c r="J16" s="21">
        <v>12912902</v>
      </c>
      <c r="K16" s="21">
        <v>38731</v>
      </c>
      <c r="L16" s="21">
        <v>6448251</v>
      </c>
      <c r="M16" s="21">
        <v>4240051</v>
      </c>
      <c r="N16" s="21">
        <v>10727033</v>
      </c>
      <c r="O16" s="21"/>
      <c r="P16" s="21"/>
      <c r="Q16" s="21"/>
      <c r="R16" s="21"/>
      <c r="S16" s="21"/>
      <c r="T16" s="21"/>
      <c r="U16" s="21"/>
      <c r="V16" s="21"/>
      <c r="W16" s="21">
        <v>23639935</v>
      </c>
      <c r="X16" s="21">
        <v>7400000</v>
      </c>
      <c r="Y16" s="21">
        <v>16239935</v>
      </c>
      <c r="Z16" s="6">
        <v>219.46</v>
      </c>
      <c r="AA16" s="28">
        <v>11403650</v>
      </c>
    </row>
    <row r="17" spans="1:27" ht="12.75">
      <c r="A17" s="5" t="s">
        <v>43</v>
      </c>
      <c r="B17" s="3"/>
      <c r="C17" s="19"/>
      <c r="D17" s="19"/>
      <c r="E17" s="20">
        <v>17900000</v>
      </c>
      <c r="F17" s="21">
        <v>17900000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15750550</v>
      </c>
      <c r="Y17" s="21">
        <v>-15750550</v>
      </c>
      <c r="Z17" s="6">
        <v>-100</v>
      </c>
      <c r="AA17" s="28">
        <v>17900000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27750127</v>
      </c>
      <c r="D25" s="50">
        <f>+D5+D9+D15+D19+D24</f>
        <v>0</v>
      </c>
      <c r="E25" s="51">
        <f t="shared" si="4"/>
        <v>32708650</v>
      </c>
      <c r="F25" s="52">
        <f t="shared" si="4"/>
        <v>32708650</v>
      </c>
      <c r="G25" s="52">
        <f t="shared" si="4"/>
        <v>850000</v>
      </c>
      <c r="H25" s="52">
        <f t="shared" si="4"/>
        <v>7303459</v>
      </c>
      <c r="I25" s="52">
        <f t="shared" si="4"/>
        <v>6392031</v>
      </c>
      <c r="J25" s="52">
        <f t="shared" si="4"/>
        <v>14545490</v>
      </c>
      <c r="K25" s="52">
        <f t="shared" si="4"/>
        <v>38731</v>
      </c>
      <c r="L25" s="52">
        <f t="shared" si="4"/>
        <v>7277251</v>
      </c>
      <c r="M25" s="52">
        <f t="shared" si="4"/>
        <v>4240051</v>
      </c>
      <c r="N25" s="52">
        <f t="shared" si="4"/>
        <v>11556033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26101523</v>
      </c>
      <c r="X25" s="52">
        <f t="shared" si="4"/>
        <v>26435550</v>
      </c>
      <c r="Y25" s="52">
        <f t="shared" si="4"/>
        <v>-334027</v>
      </c>
      <c r="Z25" s="53">
        <f>+IF(X25&lt;&gt;0,+(Y25/X25)*100,0)</f>
        <v>-1.2635522998386641</v>
      </c>
      <c r="AA25" s="54">
        <f>+AA5+AA9+AA15+AA19+AA24</f>
        <v>32708650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17138829</v>
      </c>
      <c r="D28" s="19"/>
      <c r="E28" s="20">
        <v>27423650</v>
      </c>
      <c r="F28" s="21">
        <v>27423650</v>
      </c>
      <c r="G28" s="21"/>
      <c r="H28" s="21">
        <v>4254445</v>
      </c>
      <c r="I28" s="21">
        <v>4844721</v>
      </c>
      <c r="J28" s="21">
        <v>9099166</v>
      </c>
      <c r="K28" s="21"/>
      <c r="L28" s="21">
        <v>6448251</v>
      </c>
      <c r="M28" s="21">
        <v>2157111</v>
      </c>
      <c r="N28" s="21">
        <v>8605362</v>
      </c>
      <c r="O28" s="21"/>
      <c r="P28" s="21"/>
      <c r="Q28" s="21"/>
      <c r="R28" s="21"/>
      <c r="S28" s="21"/>
      <c r="T28" s="21"/>
      <c r="U28" s="21"/>
      <c r="V28" s="21"/>
      <c r="W28" s="21">
        <v>17704528</v>
      </c>
      <c r="X28" s="21">
        <v>20588000</v>
      </c>
      <c r="Y28" s="21">
        <v>-2883472</v>
      </c>
      <c r="Z28" s="6">
        <v>-14.01</v>
      </c>
      <c r="AA28" s="19">
        <v>27423650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17138829</v>
      </c>
      <c r="D32" s="25">
        <f>SUM(D28:D31)</f>
        <v>0</v>
      </c>
      <c r="E32" s="26">
        <f t="shared" si="5"/>
        <v>27423650</v>
      </c>
      <c r="F32" s="27">
        <f t="shared" si="5"/>
        <v>27423650</v>
      </c>
      <c r="G32" s="27">
        <f t="shared" si="5"/>
        <v>0</v>
      </c>
      <c r="H32" s="27">
        <f t="shared" si="5"/>
        <v>4254445</v>
      </c>
      <c r="I32" s="27">
        <f t="shared" si="5"/>
        <v>4844721</v>
      </c>
      <c r="J32" s="27">
        <f t="shared" si="5"/>
        <v>9099166</v>
      </c>
      <c r="K32" s="27">
        <f t="shared" si="5"/>
        <v>0</v>
      </c>
      <c r="L32" s="27">
        <f t="shared" si="5"/>
        <v>6448251</v>
      </c>
      <c r="M32" s="27">
        <f t="shared" si="5"/>
        <v>2157111</v>
      </c>
      <c r="N32" s="27">
        <f t="shared" si="5"/>
        <v>8605362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17704528</v>
      </c>
      <c r="X32" s="27">
        <f t="shared" si="5"/>
        <v>20588000</v>
      </c>
      <c r="Y32" s="27">
        <f t="shared" si="5"/>
        <v>-2883472</v>
      </c>
      <c r="Z32" s="13">
        <f>+IF(X32&lt;&gt;0,+(Y32/X32)*100,0)</f>
        <v>-14.005595492519914</v>
      </c>
      <c r="AA32" s="31">
        <f>SUM(AA28:AA31)</f>
        <v>27423650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10611298</v>
      </c>
      <c r="D35" s="19"/>
      <c r="E35" s="20">
        <v>5285000</v>
      </c>
      <c r="F35" s="21">
        <v>5285000</v>
      </c>
      <c r="G35" s="21">
        <v>850000</v>
      </c>
      <c r="H35" s="21">
        <v>3049014</v>
      </c>
      <c r="I35" s="21">
        <v>1547310</v>
      </c>
      <c r="J35" s="21">
        <v>5446324</v>
      </c>
      <c r="K35" s="21">
        <v>38731</v>
      </c>
      <c r="L35" s="21">
        <v>829000</v>
      </c>
      <c r="M35" s="21">
        <v>2082940</v>
      </c>
      <c r="N35" s="21">
        <v>2950671</v>
      </c>
      <c r="O35" s="21"/>
      <c r="P35" s="21"/>
      <c r="Q35" s="21"/>
      <c r="R35" s="21"/>
      <c r="S35" s="21"/>
      <c r="T35" s="21"/>
      <c r="U35" s="21"/>
      <c r="V35" s="21"/>
      <c r="W35" s="21">
        <v>8396995</v>
      </c>
      <c r="X35" s="21">
        <v>1832502</v>
      </c>
      <c r="Y35" s="21">
        <v>6564493</v>
      </c>
      <c r="Z35" s="6">
        <v>358.23</v>
      </c>
      <c r="AA35" s="28">
        <v>5285000</v>
      </c>
    </row>
    <row r="36" spans="1:27" ht="12.75">
      <c r="A36" s="60" t="s">
        <v>64</v>
      </c>
      <c r="B36" s="10"/>
      <c r="C36" s="61">
        <f aca="true" t="shared" si="6" ref="C36:Y36">SUM(C32:C35)</f>
        <v>27750127</v>
      </c>
      <c r="D36" s="61">
        <f>SUM(D32:D35)</f>
        <v>0</v>
      </c>
      <c r="E36" s="62">
        <f t="shared" si="6"/>
        <v>32708650</v>
      </c>
      <c r="F36" s="63">
        <f t="shared" si="6"/>
        <v>32708650</v>
      </c>
      <c r="G36" s="63">
        <f t="shared" si="6"/>
        <v>850000</v>
      </c>
      <c r="H36" s="63">
        <f t="shared" si="6"/>
        <v>7303459</v>
      </c>
      <c r="I36" s="63">
        <f t="shared" si="6"/>
        <v>6392031</v>
      </c>
      <c r="J36" s="63">
        <f t="shared" si="6"/>
        <v>14545490</v>
      </c>
      <c r="K36" s="63">
        <f t="shared" si="6"/>
        <v>38731</v>
      </c>
      <c r="L36" s="63">
        <f t="shared" si="6"/>
        <v>7277251</v>
      </c>
      <c r="M36" s="63">
        <f t="shared" si="6"/>
        <v>4240051</v>
      </c>
      <c r="N36" s="63">
        <f t="shared" si="6"/>
        <v>11556033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26101523</v>
      </c>
      <c r="X36" s="63">
        <f t="shared" si="6"/>
        <v>22420502</v>
      </c>
      <c r="Y36" s="63">
        <f t="shared" si="6"/>
        <v>3681021</v>
      </c>
      <c r="Z36" s="64">
        <f>+IF(X36&lt;&gt;0,+(Y36/X36)*100,0)</f>
        <v>16.418102502789633</v>
      </c>
      <c r="AA36" s="65">
        <f>SUM(AA32:AA35)</f>
        <v>32708650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1788603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1200000</v>
      </c>
    </row>
    <row r="6" spans="1:27" ht="12.75">
      <c r="A6" s="5" t="s">
        <v>32</v>
      </c>
      <c r="B6" s="3"/>
      <c r="C6" s="19">
        <v>940000</v>
      </c>
      <c r="D6" s="19"/>
      <c r="E6" s="20">
        <v>1200000</v>
      </c>
      <c r="F6" s="21">
        <v>1200000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1200000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848603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38535544</v>
      </c>
      <c r="D9" s="16">
        <f>SUM(D10:D14)</f>
        <v>0</v>
      </c>
      <c r="E9" s="17">
        <f t="shared" si="1"/>
        <v>10550000</v>
      </c>
      <c r="F9" s="18">
        <f t="shared" si="1"/>
        <v>10550000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5275002</v>
      </c>
      <c r="Y9" s="18">
        <f t="shared" si="1"/>
        <v>-5275002</v>
      </c>
      <c r="Z9" s="4">
        <f>+IF(X9&lt;&gt;0,+(Y9/X9)*100,0)</f>
        <v>-100</v>
      </c>
      <c r="AA9" s="30">
        <f>SUM(AA10:AA14)</f>
        <v>10550000</v>
      </c>
    </row>
    <row r="10" spans="1:27" ht="12.75">
      <c r="A10" s="5" t="s">
        <v>36</v>
      </c>
      <c r="B10" s="3"/>
      <c r="C10" s="19">
        <v>38535544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10550000</v>
      </c>
      <c r="F11" s="21">
        <v>10550000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5275002</v>
      </c>
      <c r="Y11" s="21">
        <v>-5275002</v>
      </c>
      <c r="Z11" s="6">
        <v>-100</v>
      </c>
      <c r="AA11" s="28">
        <v>10550000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41647315</v>
      </c>
      <c r="D15" s="16">
        <f>SUM(D16:D18)</f>
        <v>0</v>
      </c>
      <c r="E15" s="17">
        <f t="shared" si="2"/>
        <v>39294000</v>
      </c>
      <c r="F15" s="18">
        <f t="shared" si="2"/>
        <v>39294000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416000</v>
      </c>
      <c r="M15" s="18">
        <f t="shared" si="2"/>
        <v>0</v>
      </c>
      <c r="N15" s="18">
        <f t="shared" si="2"/>
        <v>416000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416000</v>
      </c>
      <c r="X15" s="18">
        <f t="shared" si="2"/>
        <v>19647000</v>
      </c>
      <c r="Y15" s="18">
        <f t="shared" si="2"/>
        <v>-19231000</v>
      </c>
      <c r="Z15" s="4">
        <f>+IF(X15&lt;&gt;0,+(Y15/X15)*100,0)</f>
        <v>-97.88262839110297</v>
      </c>
      <c r="AA15" s="30">
        <f>SUM(AA16:AA18)</f>
        <v>39294000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41647315</v>
      </c>
      <c r="D17" s="19"/>
      <c r="E17" s="20">
        <v>39294000</v>
      </c>
      <c r="F17" s="21">
        <v>39294000</v>
      </c>
      <c r="G17" s="21"/>
      <c r="H17" s="21"/>
      <c r="I17" s="21"/>
      <c r="J17" s="21"/>
      <c r="K17" s="21"/>
      <c r="L17" s="21">
        <v>416000</v>
      </c>
      <c r="M17" s="21"/>
      <c r="N17" s="21">
        <v>416000</v>
      </c>
      <c r="O17" s="21"/>
      <c r="P17" s="21"/>
      <c r="Q17" s="21"/>
      <c r="R17" s="21"/>
      <c r="S17" s="21"/>
      <c r="T17" s="21"/>
      <c r="U17" s="21"/>
      <c r="V17" s="21"/>
      <c r="W17" s="21">
        <v>416000</v>
      </c>
      <c r="X17" s="21">
        <v>19647000</v>
      </c>
      <c r="Y17" s="21">
        <v>-19231000</v>
      </c>
      <c r="Z17" s="6">
        <v>-97.88</v>
      </c>
      <c r="AA17" s="28">
        <v>39294000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81971462</v>
      </c>
      <c r="D25" s="50">
        <f>+D5+D9+D15+D19+D24</f>
        <v>0</v>
      </c>
      <c r="E25" s="51">
        <f t="shared" si="4"/>
        <v>51044000</v>
      </c>
      <c r="F25" s="52">
        <f t="shared" si="4"/>
        <v>51044000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416000</v>
      </c>
      <c r="M25" s="52">
        <f t="shared" si="4"/>
        <v>0</v>
      </c>
      <c r="N25" s="52">
        <f t="shared" si="4"/>
        <v>416000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416000</v>
      </c>
      <c r="X25" s="52">
        <f t="shared" si="4"/>
        <v>24922002</v>
      </c>
      <c r="Y25" s="52">
        <f t="shared" si="4"/>
        <v>-24506002</v>
      </c>
      <c r="Z25" s="53">
        <f>+IF(X25&lt;&gt;0,+(Y25/X25)*100,0)</f>
        <v>-98.3307922052169</v>
      </c>
      <c r="AA25" s="54">
        <f>+AA5+AA9+AA15+AA19+AA24</f>
        <v>51044000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41647315</v>
      </c>
      <c r="D28" s="19"/>
      <c r="E28" s="20">
        <v>49844000</v>
      </c>
      <c r="F28" s="21">
        <v>49844000</v>
      </c>
      <c r="G28" s="21"/>
      <c r="H28" s="21"/>
      <c r="I28" s="21"/>
      <c r="J28" s="21"/>
      <c r="K28" s="21"/>
      <c r="L28" s="21">
        <v>416000</v>
      </c>
      <c r="M28" s="21"/>
      <c r="N28" s="21">
        <v>416000</v>
      </c>
      <c r="O28" s="21"/>
      <c r="P28" s="21"/>
      <c r="Q28" s="21"/>
      <c r="R28" s="21"/>
      <c r="S28" s="21"/>
      <c r="T28" s="21"/>
      <c r="U28" s="21"/>
      <c r="V28" s="21"/>
      <c r="W28" s="21">
        <v>416000</v>
      </c>
      <c r="X28" s="21"/>
      <c r="Y28" s="21">
        <v>416000</v>
      </c>
      <c r="Z28" s="6"/>
      <c r="AA28" s="19">
        <v>49844000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1200000</v>
      </c>
      <c r="F31" s="21">
        <v>1200000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1200000</v>
      </c>
    </row>
    <row r="32" spans="1:27" ht="12.75">
      <c r="A32" s="58" t="s">
        <v>58</v>
      </c>
      <c r="B32" s="3"/>
      <c r="C32" s="25">
        <f aca="true" t="shared" si="5" ref="C32:Y32">SUM(C28:C31)</f>
        <v>41647315</v>
      </c>
      <c r="D32" s="25">
        <f>SUM(D28:D31)</f>
        <v>0</v>
      </c>
      <c r="E32" s="26">
        <f t="shared" si="5"/>
        <v>51044000</v>
      </c>
      <c r="F32" s="27">
        <f t="shared" si="5"/>
        <v>51044000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416000</v>
      </c>
      <c r="M32" s="27">
        <f t="shared" si="5"/>
        <v>0</v>
      </c>
      <c r="N32" s="27">
        <f t="shared" si="5"/>
        <v>416000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416000</v>
      </c>
      <c r="X32" s="27">
        <f t="shared" si="5"/>
        <v>0</v>
      </c>
      <c r="Y32" s="27">
        <f t="shared" si="5"/>
        <v>416000</v>
      </c>
      <c r="Z32" s="13">
        <f>+IF(X32&lt;&gt;0,+(Y32/X32)*100,0)</f>
        <v>0</v>
      </c>
      <c r="AA32" s="31">
        <f>SUM(AA28:AA31)</f>
        <v>51044000</v>
      </c>
    </row>
    <row r="33" spans="1:27" ht="12.75">
      <c r="A33" s="59" t="s">
        <v>59</v>
      </c>
      <c r="B33" s="3" t="s">
        <v>60</v>
      </c>
      <c r="C33" s="19">
        <v>38675194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1648953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81971462</v>
      </c>
      <c r="D36" s="61">
        <f>SUM(D32:D35)</f>
        <v>0</v>
      </c>
      <c r="E36" s="62">
        <f t="shared" si="6"/>
        <v>51044000</v>
      </c>
      <c r="F36" s="63">
        <f t="shared" si="6"/>
        <v>51044000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416000</v>
      </c>
      <c r="M36" s="63">
        <f t="shared" si="6"/>
        <v>0</v>
      </c>
      <c r="N36" s="63">
        <f t="shared" si="6"/>
        <v>416000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416000</v>
      </c>
      <c r="X36" s="63">
        <f t="shared" si="6"/>
        <v>0</v>
      </c>
      <c r="Y36" s="63">
        <f t="shared" si="6"/>
        <v>416000</v>
      </c>
      <c r="Z36" s="64">
        <f>+IF(X36&lt;&gt;0,+(Y36/X36)*100,0)</f>
        <v>0</v>
      </c>
      <c r="AA36" s="65">
        <f>SUM(AA32:AA35)</f>
        <v>51044000</v>
      </c>
    </row>
    <row r="37" spans="1:27" ht="12.75">
      <c r="A37" s="14" t="s">
        <v>88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2019-02-04T14:49:48Z</dcterms:created>
  <dcterms:modified xsi:type="dcterms:W3CDTF">2019-02-04T14:54:19Z</dcterms:modified>
  <cp:category/>
  <cp:version/>
  <cp:contentType/>
  <cp:contentStatus/>
</cp:coreProperties>
</file>