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'DC37'!$A$1:$AA$54</definedName>
    <definedName name="_xlnm.Print_Area" localSheetId="12">'DC38'!$A$1:$AA$54</definedName>
    <definedName name="_xlnm.Print_Area" localSheetId="18">'DC39'!$A$1:$AA$54</definedName>
    <definedName name="_xlnm.Print_Area" localSheetId="22">'DC40'!$A$1:$AA$54</definedName>
    <definedName name="_xlnm.Print_Area" localSheetId="1">'NW371'!$A$1:$AA$54</definedName>
    <definedName name="_xlnm.Print_Area" localSheetId="2">'NW372'!$A$1:$AA$54</definedName>
    <definedName name="_xlnm.Print_Area" localSheetId="3">'NW373'!$A$1:$AA$54</definedName>
    <definedName name="_xlnm.Print_Area" localSheetId="4">'NW374'!$A$1:$AA$54</definedName>
    <definedName name="_xlnm.Print_Area" localSheetId="5">'NW375'!$A$1:$AA$54</definedName>
    <definedName name="_xlnm.Print_Area" localSheetId="7">'NW381'!$A$1:$AA$54</definedName>
    <definedName name="_xlnm.Print_Area" localSheetId="8">'NW382'!$A$1:$AA$54</definedName>
    <definedName name="_xlnm.Print_Area" localSheetId="9">'NW383'!$A$1:$AA$54</definedName>
    <definedName name="_xlnm.Print_Area" localSheetId="10">'NW384'!$A$1:$AA$54</definedName>
    <definedName name="_xlnm.Print_Area" localSheetId="11">'NW385'!$A$1:$AA$54</definedName>
    <definedName name="_xlnm.Print_Area" localSheetId="13">'NW392'!$A$1:$AA$54</definedName>
    <definedName name="_xlnm.Print_Area" localSheetId="14">'NW393'!$A$1:$AA$54</definedName>
    <definedName name="_xlnm.Print_Area" localSheetId="15">'NW394'!$A$1:$AA$54</definedName>
    <definedName name="_xlnm.Print_Area" localSheetId="16">'NW396'!$A$1:$AA$54</definedName>
    <definedName name="_xlnm.Print_Area" localSheetId="17">'NW397'!$A$1:$AA$54</definedName>
    <definedName name="_xlnm.Print_Area" localSheetId="19">'NW403'!$A$1:$AA$54</definedName>
    <definedName name="_xlnm.Print_Area" localSheetId="20">'NW404'!$A$1:$AA$54</definedName>
    <definedName name="_xlnm.Print_Area" localSheetId="21">'NW405'!$A$1:$AA$54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<sst xmlns="http://schemas.openxmlformats.org/spreadsheetml/2006/main" count="1794" uniqueCount="96">
  <si>
    <t>North West: Moretele(NW371)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</si>
  <si>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</si>
  <si>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</si>
  <si>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</si>
  <si>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</si>
  <si>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</si>
  <si>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</si>
  <si>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</si>
  <si>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</si>
  <si>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</si>
  <si>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</si>
  <si>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</si>
  <si>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</si>
  <si>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</si>
  <si>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</si>
  <si>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</si>
  <si>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</si>
  <si>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</si>
  <si>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</si>
  <si>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</si>
  <si>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</si>
  <si>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</si>
  <si>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</si>
  <si>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</si>
  <si>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</si>
  <si>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</si>
  <si>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</si>
  <si>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</si>
  <si>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</si>
  <si>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</si>
  <si>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</si>
  <si>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</si>
  <si>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</si>
  <si>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</si>
  <si>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</si>
  <si>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</si>
  <si>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</si>
  <si>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</si>
  <si>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</si>
  <si>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</si>
  <si>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</si>
  <si>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</si>
  <si>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</si>
  <si>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</si>
  <si>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</si>
  <si>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</si>
  <si>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</si>
  <si>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</si>
  <si>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</si>
  <si>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</si>
  <si>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</si>
  <si>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</si>
  <si>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</si>
  <si>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</si>
  <si>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</si>
  <si>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</si>
  <si>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</si>
  <si>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</si>
  <si>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</si>
  <si>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</si>
  <si>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</si>
  <si>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</si>
  <si>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</si>
  <si>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</si>
  <si>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</si>
  <si>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</si>
  <si>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</si>
  <si>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</si>
  <si>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</si>
  <si>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</si>
  <si>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Madibeng(NW372) - Table C6 Quarterly Budget Statement - Financial Position for 2nd Quarter ended 31 December 2018 (Figures Finalised as at 2019/01/30)</t>
  </si>
  <si>
    <t>North West: Rustenburg(NW373) - Table C6 Quarterly Budget Statement - Financial Position for 2nd Quarter ended 31 December 2018 (Figures Finalised as at 2019/01/30)</t>
  </si>
  <si>
    <t>North West: Kgetlengrivier(NW374) - Table C6 Quarterly Budget Statement - Financial Position for 2nd Quarter ended 31 December 2018 (Figures Finalised as at 2019/01/30)</t>
  </si>
  <si>
    <t>North West: Moses Kotane(NW375) - Table C6 Quarterly Budget Statement - Financial Position for 2nd Quarter ended 31 December 2018 (Figures Finalised as at 2019/01/30)</t>
  </si>
  <si>
    <t>North West: Bojanala Platinum(DC37) - Table C6 Quarterly Budget Statement - Financial Position for 2nd Quarter ended 31 December 2018 (Figures Finalised as at 2019/01/30)</t>
  </si>
  <si>
    <t>North West: Ratlou(NW381) - Table C6 Quarterly Budget Statement - Financial Position for 2nd Quarter ended 31 December 2018 (Figures Finalised as at 2019/01/30)</t>
  </si>
  <si>
    <t>North West: Tswaing(NW382) - Table C6 Quarterly Budget Statement - Financial Position for 2nd Quarter ended 31 December 2018 (Figures Finalised as at 2019/01/30)</t>
  </si>
  <si>
    <t>North West: Mafikeng(NW383) - Table C6 Quarterly Budget Statement - Financial Position for 2nd Quarter ended 31 December 2018 (Figures Finalised as at 2019/01/30)</t>
  </si>
  <si>
    <t>North West: Ditsobotla(NW384) - Table C6 Quarterly Budget Statement - Financial Position for 2nd Quarter ended 31 December 2018 (Figures Finalised as at 2019/01/30)</t>
  </si>
  <si>
    <t>North West: Ramotshere Moiloa(NW385) - Table C6 Quarterly Budget Statement - Financial Position for 2nd Quarter ended 31 December 2018 (Figures Finalised as at 2019/01/30)</t>
  </si>
  <si>
    <t>North West: Ngaka Modiri Molema(DC38) - Table C6 Quarterly Budget Statement - Financial Position for 2nd Quarter ended 31 December 2018 (Figures Finalised as at 2019/01/30)</t>
  </si>
  <si>
    <t>North West: Naledi (NW)(NW392) - Table C6 Quarterly Budget Statement - Financial Position for 2nd Quarter ended 31 December 2018 (Figures Finalised as at 2019/01/30)</t>
  </si>
  <si>
    <t>North West: Mamusa(NW393) - Table C6 Quarterly Budget Statement - Financial Position for 2nd Quarter ended 31 December 2018 (Figures Finalised as at 2019/01/30)</t>
  </si>
  <si>
    <t>North West: Greater Taung(NW394) - Table C6 Quarterly Budget Statement - Financial Position for 2nd Quarter ended 31 December 2018 (Figures Finalised as at 2019/01/30)</t>
  </si>
  <si>
    <t>North West: Lekwa-Teemane(NW396) - Table C6 Quarterly Budget Statement - Financial Position for 2nd Quarter ended 31 December 2018 (Figures Finalised as at 2019/01/30)</t>
  </si>
  <si>
    <t>North West: Kagisano-Molopo(NW397) - Table C6 Quarterly Budget Statement - Financial Position for 2nd Quarter ended 31 December 2018 (Figures Finalised as at 2019/01/30)</t>
  </si>
  <si>
    <t>North West: Dr Ruth Segomotsi Mompati(DC39) - Table C6 Quarterly Budget Statement - Financial Position for 2nd Quarter ended 31 December 2018 (Figures Finalised as at 2019/01/30)</t>
  </si>
  <si>
    <t>North West: City of Matlosana(NW403) - Table C6 Quarterly Budget Statement - Financial Position for 2nd Quarter ended 31 December 2018 (Figures Finalised as at 2019/01/30)</t>
  </si>
  <si>
    <t>North West: Maquassi Hills(NW404) - Table C6 Quarterly Budget Statement - Financial Position for 2nd Quarter ended 31 December 2018 (Figures Finalised as at 2019/01/30)</t>
  </si>
  <si>
    <t>North West: J B Marks(NW405) - Table C6 Quarterly Budget Statement - Financial Position for 2nd Quarter ended 31 December 2018 (Figures Finalised as at 2019/01/30)</t>
  </si>
  <si>
    <t>North West: Dr Kenneth Kaunda(DC40)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</si>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</sst>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1073194597</v>
      </c>
      <c r="D6" s="18"/>
      <c r="E6" s="19">
        <v>537637618</v>
      </c>
      <c r="F6" s="20">
        <v>537637618</v>
      </c>
      <c r="G6" s="20">
        <v>246208041</v>
      </c>
      <c r="H6" s="20">
        <v>215600726</v>
      </c>
      <c r="I6" s="20">
        <v>-41459375</v>
      </c>
      <c r="J6" s="20">
        <v>-41459375</v>
      </c>
      <c r="K6" s="20">
        <v>-215425082</v>
      </c>
      <c r="L6" s="20">
        <v>-469897620</v>
      </c>
      <c r="M6" s="20">
        <v>-1033276798</v>
      </c>
      <c r="N6" s="20">
        <v>-1014633609</v>
      </c>
      <c r="O6" s="20"/>
      <c r="P6" s="20"/>
      <c r="Q6" s="20"/>
      <c r="R6" s="20"/>
      <c r="S6" s="20"/>
      <c r="T6" s="20"/>
      <c r="U6" s="20"/>
      <c r="V6" s="20"/>
      <c r="W6" s="20">
        <v>-1014633609</v>
      </c>
      <c r="X6" s="20">
        <v>268818810</v>
      </c>
      <c r="Y6" s="20">
        <v>-1283452419</v>
      </c>
      <c r="Z6" s="21">
        <v>-477.44</v>
      </c>
      <c r="AA6" s="22">
        <v>537637618</v>
      </c>
    </row>
    <row r="7" spans="1:27" ht="12.75">
      <c r="A7" s="23" t="s">
        <v>34</v>
      </c>
      <c r="B7" s="17"/>
      <c r="C7" s="18">
        <v>164361222</v>
      </c>
      <c r="D7" s="18"/>
      <c r="E7" s="19">
        <v>1156928599</v>
      </c>
      <c r="F7" s="20">
        <v>1156928599</v>
      </c>
      <c r="G7" s="20">
        <v>910403907</v>
      </c>
      <c r="H7" s="20">
        <v>466422508</v>
      </c>
      <c r="I7" s="20">
        <v>637619420</v>
      </c>
      <c r="J7" s="20">
        <v>637619420</v>
      </c>
      <c r="K7" s="20">
        <v>391771453</v>
      </c>
      <c r="L7" s="20">
        <v>402580470</v>
      </c>
      <c r="M7" s="20">
        <v>352244695</v>
      </c>
      <c r="N7" s="20">
        <v>363726179</v>
      </c>
      <c r="O7" s="20"/>
      <c r="P7" s="20"/>
      <c r="Q7" s="20"/>
      <c r="R7" s="20"/>
      <c r="S7" s="20"/>
      <c r="T7" s="20"/>
      <c r="U7" s="20"/>
      <c r="V7" s="20"/>
      <c r="W7" s="20">
        <v>363726179</v>
      </c>
      <c r="X7" s="20">
        <v>578464301</v>
      </c>
      <c r="Y7" s="20">
        <v>-214738122</v>
      </c>
      <c r="Z7" s="21">
        <v>-37.12</v>
      </c>
      <c r="AA7" s="22">
        <v>1156928599</v>
      </c>
    </row>
    <row r="8" spans="1:27" ht="12.75">
      <c r="A8" s="23" t="s">
        <v>35</v>
      </c>
      <c r="B8" s="17"/>
      <c r="C8" s="18">
        <v>2549008789</v>
      </c>
      <c r="D8" s="18"/>
      <c r="E8" s="19">
        <v>2590959446</v>
      </c>
      <c r="F8" s="20">
        <v>2590959446</v>
      </c>
      <c r="G8" s="20">
        <v>1591792350</v>
      </c>
      <c r="H8" s="20">
        <v>1953146196</v>
      </c>
      <c r="I8" s="20">
        <v>1878691085</v>
      </c>
      <c r="J8" s="20">
        <v>1878691085</v>
      </c>
      <c r="K8" s="20">
        <v>1809668845</v>
      </c>
      <c r="L8" s="20">
        <v>2112695550</v>
      </c>
      <c r="M8" s="20">
        <v>1988150423</v>
      </c>
      <c r="N8" s="20">
        <v>2043103717</v>
      </c>
      <c r="O8" s="20"/>
      <c r="P8" s="20"/>
      <c r="Q8" s="20"/>
      <c r="R8" s="20"/>
      <c r="S8" s="20"/>
      <c r="T8" s="20"/>
      <c r="U8" s="20"/>
      <c r="V8" s="20"/>
      <c r="W8" s="20">
        <v>2043103717</v>
      </c>
      <c r="X8" s="20">
        <v>1295479725</v>
      </c>
      <c r="Y8" s="20">
        <v>747623992</v>
      </c>
      <c r="Z8" s="21">
        <v>57.71</v>
      </c>
      <c r="AA8" s="22">
        <v>2590959446</v>
      </c>
    </row>
    <row r="9" spans="1:27" ht="12.75">
      <c r="A9" s="23" t="s">
        <v>36</v>
      </c>
      <c r="B9" s="17"/>
      <c r="C9" s="18">
        <v>1226208810</v>
      </c>
      <c r="D9" s="18"/>
      <c r="E9" s="19">
        <v>613915639</v>
      </c>
      <c r="F9" s="20">
        <v>613915639</v>
      </c>
      <c r="G9" s="20">
        <v>919880366</v>
      </c>
      <c r="H9" s="20">
        <v>183852319</v>
      </c>
      <c r="I9" s="20">
        <v>657666736</v>
      </c>
      <c r="J9" s="20">
        <v>657666736</v>
      </c>
      <c r="K9" s="20">
        <v>1177993311</v>
      </c>
      <c r="L9" s="20">
        <v>1336878408</v>
      </c>
      <c r="M9" s="20">
        <v>1116464945</v>
      </c>
      <c r="N9" s="20">
        <v>1119148943</v>
      </c>
      <c r="O9" s="20"/>
      <c r="P9" s="20"/>
      <c r="Q9" s="20"/>
      <c r="R9" s="20"/>
      <c r="S9" s="20"/>
      <c r="T9" s="20"/>
      <c r="U9" s="20"/>
      <c r="V9" s="20"/>
      <c r="W9" s="20">
        <v>1119148943</v>
      </c>
      <c r="X9" s="20">
        <v>306957822</v>
      </c>
      <c r="Y9" s="20">
        <v>812191121</v>
      </c>
      <c r="Z9" s="21">
        <v>264.59</v>
      </c>
      <c r="AA9" s="22">
        <v>613915639</v>
      </c>
    </row>
    <row r="10" spans="1:27" ht="12.75">
      <c r="A10" s="23" t="s">
        <v>37</v>
      </c>
      <c r="B10" s="17"/>
      <c r="C10" s="18">
        <v>110296344</v>
      </c>
      <c r="D10" s="18"/>
      <c r="E10" s="19">
        <v>244600000</v>
      </c>
      <c r="F10" s="20">
        <v>244600000</v>
      </c>
      <c r="G10" s="24">
        <v>56633012</v>
      </c>
      <c r="H10" s="24">
        <v>171707519</v>
      </c>
      <c r="I10" s="24">
        <v>3874</v>
      </c>
      <c r="J10" s="20">
        <v>3874</v>
      </c>
      <c r="K10" s="24">
        <v>171705582</v>
      </c>
      <c r="L10" s="24">
        <v>172197</v>
      </c>
      <c r="M10" s="20">
        <v>168323</v>
      </c>
      <c r="N10" s="24">
        <v>171870031</v>
      </c>
      <c r="O10" s="24"/>
      <c r="P10" s="24"/>
      <c r="Q10" s="20"/>
      <c r="R10" s="24"/>
      <c r="S10" s="24"/>
      <c r="T10" s="20"/>
      <c r="U10" s="24"/>
      <c r="V10" s="24"/>
      <c r="W10" s="24">
        <v>171870031</v>
      </c>
      <c r="X10" s="20">
        <v>122300000</v>
      </c>
      <c r="Y10" s="24">
        <v>49570031</v>
      </c>
      <c r="Z10" s="25">
        <v>40.53</v>
      </c>
      <c r="AA10" s="26">
        <v>244600000</v>
      </c>
    </row>
    <row r="11" spans="1:27" ht="12.75">
      <c r="A11" s="23" t="s">
        <v>38</v>
      </c>
      <c r="B11" s="17"/>
      <c r="C11" s="18">
        <v>459708548</v>
      </c>
      <c r="D11" s="18"/>
      <c r="E11" s="19">
        <v>549508003</v>
      </c>
      <c r="F11" s="20">
        <v>549508003</v>
      </c>
      <c r="G11" s="20">
        <v>149460731</v>
      </c>
      <c r="H11" s="20">
        <v>114263150</v>
      </c>
      <c r="I11" s="20">
        <v>86242801</v>
      </c>
      <c r="J11" s="20">
        <v>86242801</v>
      </c>
      <c r="K11" s="20">
        <v>65679975</v>
      </c>
      <c r="L11" s="20">
        <v>163937896</v>
      </c>
      <c r="M11" s="20">
        <v>97191749</v>
      </c>
      <c r="N11" s="20">
        <v>105431641</v>
      </c>
      <c r="O11" s="20"/>
      <c r="P11" s="20"/>
      <c r="Q11" s="20"/>
      <c r="R11" s="20"/>
      <c r="S11" s="20"/>
      <c r="T11" s="20"/>
      <c r="U11" s="20"/>
      <c r="V11" s="20"/>
      <c r="W11" s="20">
        <v>105431641</v>
      </c>
      <c r="X11" s="20">
        <v>274754003</v>
      </c>
      <c r="Y11" s="20">
        <v>-169322362</v>
      </c>
      <c r="Z11" s="21">
        <v>-61.63</v>
      </c>
      <c r="AA11" s="22">
        <v>549508003</v>
      </c>
    </row>
    <row r="12" spans="1:27" ht="12.75">
      <c r="A12" s="27" t="s">
        <v>39</v>
      </c>
      <c r="B12" s="28"/>
      <c r="C12" s="29">
        <f aca="true" t="shared" si="0" ref="C12:Y12">SUM(C6:C11)</f>
        <v>5582778310</v>
      </c>
      <c r="D12" s="29">
        <f>SUM(D6:D11)</f>
        <v>0</v>
      </c>
      <c r="E12" s="30">
        <f t="shared" si="0"/>
        <v>5693549305</v>
      </c>
      <c r="F12" s="31">
        <f t="shared" si="0"/>
        <v>5693549305</v>
      </c>
      <c r="G12" s="31">
        <f t="shared" si="0"/>
        <v>3874378407</v>
      </c>
      <c r="H12" s="31">
        <f t="shared" si="0"/>
        <v>3104992418</v>
      </c>
      <c r="I12" s="31">
        <f t="shared" si="0"/>
        <v>3218764541</v>
      </c>
      <c r="J12" s="31">
        <f t="shared" si="0"/>
        <v>3218764541</v>
      </c>
      <c r="K12" s="31">
        <f t="shared" si="0"/>
        <v>3401394084</v>
      </c>
      <c r="L12" s="31">
        <f t="shared" si="0"/>
        <v>3546366901</v>
      </c>
      <c r="M12" s="31">
        <f t="shared" si="0"/>
        <v>2520943337</v>
      </c>
      <c r="N12" s="31">
        <f t="shared" si="0"/>
        <v>2788646902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2788646902</v>
      </c>
      <c r="X12" s="31">
        <f t="shared" si="0"/>
        <v>2846774661</v>
      </c>
      <c r="Y12" s="31">
        <f t="shared" si="0"/>
        <v>-58127759</v>
      </c>
      <c r="Z12" s="32">
        <f>+IF(X12&lt;&gt;0,+(Y12/X12)*100,0)</f>
        <v>-2.041881283978451</v>
      </c>
      <c r="AA12" s="33">
        <f>SUM(AA6:AA11)</f>
        <v>5693549305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12306405</v>
      </c>
      <c r="D15" s="18"/>
      <c r="E15" s="19">
        <v>31181501</v>
      </c>
      <c r="F15" s="20">
        <v>31181501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15590751</v>
      </c>
      <c r="Y15" s="20">
        <v>-15590751</v>
      </c>
      <c r="Z15" s="21">
        <v>-100</v>
      </c>
      <c r="AA15" s="22">
        <v>31181501</v>
      </c>
    </row>
    <row r="16" spans="1:27" ht="12.75">
      <c r="A16" s="23" t="s">
        <v>42</v>
      </c>
      <c r="B16" s="17"/>
      <c r="C16" s="18">
        <v>49147901</v>
      </c>
      <c r="D16" s="18"/>
      <c r="E16" s="19">
        <v>62900314</v>
      </c>
      <c r="F16" s="20">
        <v>62900314</v>
      </c>
      <c r="G16" s="24">
        <v>87296641</v>
      </c>
      <c r="H16" s="24">
        <v>55263245</v>
      </c>
      <c r="I16" s="24">
        <v>35945</v>
      </c>
      <c r="J16" s="20">
        <v>35945</v>
      </c>
      <c r="K16" s="24">
        <v>55283345</v>
      </c>
      <c r="L16" s="24">
        <v>3304826</v>
      </c>
      <c r="M16" s="20">
        <v>3304826</v>
      </c>
      <c r="N16" s="24">
        <v>58532126</v>
      </c>
      <c r="O16" s="24"/>
      <c r="P16" s="24"/>
      <c r="Q16" s="20"/>
      <c r="R16" s="24"/>
      <c r="S16" s="24"/>
      <c r="T16" s="20"/>
      <c r="U16" s="24"/>
      <c r="V16" s="24"/>
      <c r="W16" s="24">
        <v>58532126</v>
      </c>
      <c r="X16" s="20">
        <v>31450158</v>
      </c>
      <c r="Y16" s="24">
        <v>27081968</v>
      </c>
      <c r="Z16" s="25">
        <v>86.11</v>
      </c>
      <c r="AA16" s="26">
        <v>62900314</v>
      </c>
    </row>
    <row r="17" spans="1:27" ht="12.75">
      <c r="A17" s="23" t="s">
        <v>43</v>
      </c>
      <c r="B17" s="17"/>
      <c r="C17" s="18">
        <v>1406913424</v>
      </c>
      <c r="D17" s="18"/>
      <c r="E17" s="19">
        <v>1263115798</v>
      </c>
      <c r="F17" s="20">
        <v>1263115798</v>
      </c>
      <c r="G17" s="20">
        <v>5730269</v>
      </c>
      <c r="H17" s="20">
        <v>220755500</v>
      </c>
      <c r="I17" s="20">
        <v>248062765</v>
      </c>
      <c r="J17" s="20">
        <v>248062765</v>
      </c>
      <c r="K17" s="20">
        <v>192563397</v>
      </c>
      <c r="L17" s="20">
        <v>394287739</v>
      </c>
      <c r="M17" s="20">
        <v>205737044</v>
      </c>
      <c r="N17" s="20">
        <v>205737044</v>
      </c>
      <c r="O17" s="20"/>
      <c r="P17" s="20"/>
      <c r="Q17" s="20"/>
      <c r="R17" s="20"/>
      <c r="S17" s="20"/>
      <c r="T17" s="20"/>
      <c r="U17" s="20"/>
      <c r="V17" s="20"/>
      <c r="W17" s="20">
        <v>205737044</v>
      </c>
      <c r="X17" s="20">
        <v>631557900</v>
      </c>
      <c r="Y17" s="20">
        <v>-425820856</v>
      </c>
      <c r="Z17" s="21">
        <v>-67.42</v>
      </c>
      <c r="AA17" s="22">
        <v>1263115798</v>
      </c>
    </row>
    <row r="18" spans="1:27" ht="12.75">
      <c r="A18" s="23" t="s">
        <v>44</v>
      </c>
      <c r="B18" s="17"/>
      <c r="C18" s="18">
        <v>20100</v>
      </c>
      <c r="D18" s="18"/>
      <c r="E18" s="19">
        <v>67441000</v>
      </c>
      <c r="F18" s="20">
        <v>67441000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33720500</v>
      </c>
      <c r="Y18" s="20">
        <v>-33720500</v>
      </c>
      <c r="Z18" s="21">
        <v>-100</v>
      </c>
      <c r="AA18" s="22">
        <v>67441000</v>
      </c>
    </row>
    <row r="19" spans="1:27" ht="12.75">
      <c r="A19" s="23" t="s">
        <v>45</v>
      </c>
      <c r="B19" s="17"/>
      <c r="C19" s="18">
        <v>42641635408</v>
      </c>
      <c r="D19" s="18"/>
      <c r="E19" s="19">
        <v>41724258200</v>
      </c>
      <c r="F19" s="20">
        <v>41724258200</v>
      </c>
      <c r="G19" s="20">
        <v>11185653577</v>
      </c>
      <c r="H19" s="20">
        <v>6728707303</v>
      </c>
      <c r="I19" s="20">
        <v>12853445162</v>
      </c>
      <c r="J19" s="20">
        <v>12853445162</v>
      </c>
      <c r="K19" s="20">
        <v>8858174109</v>
      </c>
      <c r="L19" s="20">
        <v>17719024935</v>
      </c>
      <c r="M19" s="20">
        <v>16367682746</v>
      </c>
      <c r="N19" s="20">
        <v>16887245870</v>
      </c>
      <c r="O19" s="20"/>
      <c r="P19" s="20"/>
      <c r="Q19" s="20"/>
      <c r="R19" s="20"/>
      <c r="S19" s="20"/>
      <c r="T19" s="20"/>
      <c r="U19" s="20"/>
      <c r="V19" s="20"/>
      <c r="W19" s="20">
        <v>16887245870</v>
      </c>
      <c r="X19" s="20">
        <v>20862129103</v>
      </c>
      <c r="Y19" s="20">
        <v>-3974883233</v>
      </c>
      <c r="Z19" s="21">
        <v>-19.05</v>
      </c>
      <c r="AA19" s="22">
        <v>41724258200</v>
      </c>
    </row>
    <row r="20" spans="1:27" ht="12.75">
      <c r="A20" s="23" t="s">
        <v>46</v>
      </c>
      <c r="B20" s="17"/>
      <c r="C20" s="18">
        <v>1874765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16007996</v>
      </c>
      <c r="D21" s="18"/>
      <c r="E21" s="19">
        <v>1885923</v>
      </c>
      <c r="F21" s="20">
        <v>1885923</v>
      </c>
      <c r="G21" s="20"/>
      <c r="H21" s="20"/>
      <c r="I21" s="20">
        <v>1791000</v>
      </c>
      <c r="J21" s="20">
        <v>1791000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942962</v>
      </c>
      <c r="Y21" s="20">
        <v>-942962</v>
      </c>
      <c r="Z21" s="21">
        <v>-100</v>
      </c>
      <c r="AA21" s="22">
        <v>1885923</v>
      </c>
    </row>
    <row r="22" spans="1:27" ht="12.75">
      <c r="A22" s="23" t="s">
        <v>48</v>
      </c>
      <c r="B22" s="17"/>
      <c r="C22" s="18">
        <v>88918255</v>
      </c>
      <c r="D22" s="18"/>
      <c r="E22" s="19">
        <v>28015828</v>
      </c>
      <c r="F22" s="20">
        <v>28015828</v>
      </c>
      <c r="G22" s="20">
        <v>2781037</v>
      </c>
      <c r="H22" s="20">
        <v>5366633</v>
      </c>
      <c r="I22" s="20">
        <v>2693142</v>
      </c>
      <c r="J22" s="20">
        <v>2693142</v>
      </c>
      <c r="K22" s="20">
        <v>4204642</v>
      </c>
      <c r="L22" s="20">
        <v>3369075</v>
      </c>
      <c r="M22" s="20">
        <v>1953083</v>
      </c>
      <c r="N22" s="20">
        <v>3464583</v>
      </c>
      <c r="O22" s="20"/>
      <c r="P22" s="20"/>
      <c r="Q22" s="20"/>
      <c r="R22" s="20"/>
      <c r="S22" s="20"/>
      <c r="T22" s="20"/>
      <c r="U22" s="20"/>
      <c r="V22" s="20"/>
      <c r="W22" s="20">
        <v>3464583</v>
      </c>
      <c r="X22" s="20">
        <v>14007916</v>
      </c>
      <c r="Y22" s="20">
        <v>-10543333</v>
      </c>
      <c r="Z22" s="21">
        <v>-75.27</v>
      </c>
      <c r="AA22" s="22">
        <v>28015828</v>
      </c>
    </row>
    <row r="23" spans="1:27" ht="12.75">
      <c r="A23" s="23" t="s">
        <v>49</v>
      </c>
      <c r="B23" s="17"/>
      <c r="C23" s="18">
        <v>116576622</v>
      </c>
      <c r="D23" s="18"/>
      <c r="E23" s="19">
        <v>65469337</v>
      </c>
      <c r="F23" s="20">
        <v>65469337</v>
      </c>
      <c r="G23" s="24">
        <v>39855535</v>
      </c>
      <c r="H23" s="24">
        <v>39855435</v>
      </c>
      <c r="I23" s="24">
        <v>3070095</v>
      </c>
      <c r="J23" s="20">
        <v>3070095</v>
      </c>
      <c r="K23" s="24">
        <v>46561070</v>
      </c>
      <c r="L23" s="24">
        <v>4948625</v>
      </c>
      <c r="M23" s="20">
        <v>8906272</v>
      </c>
      <c r="N23" s="24">
        <v>51878200</v>
      </c>
      <c r="O23" s="24"/>
      <c r="P23" s="24"/>
      <c r="Q23" s="20"/>
      <c r="R23" s="24"/>
      <c r="S23" s="24"/>
      <c r="T23" s="20"/>
      <c r="U23" s="24"/>
      <c r="V23" s="24"/>
      <c r="W23" s="24">
        <v>51878200</v>
      </c>
      <c r="X23" s="20">
        <v>32734669</v>
      </c>
      <c r="Y23" s="24">
        <v>19143531</v>
      </c>
      <c r="Z23" s="25">
        <v>58.48</v>
      </c>
      <c r="AA23" s="26">
        <v>65469337</v>
      </c>
    </row>
    <row r="24" spans="1:27" ht="12.75">
      <c r="A24" s="27" t="s">
        <v>50</v>
      </c>
      <c r="B24" s="35"/>
      <c r="C24" s="29">
        <f aca="true" t="shared" si="1" ref="C24:Y24">SUM(C15:C23)</f>
        <v>44333400876</v>
      </c>
      <c r="D24" s="29">
        <f>SUM(D15:D23)</f>
        <v>0</v>
      </c>
      <c r="E24" s="36">
        <f t="shared" si="1"/>
        <v>43244267901</v>
      </c>
      <c r="F24" s="37">
        <f t="shared" si="1"/>
        <v>43244267901</v>
      </c>
      <c r="G24" s="37">
        <f t="shared" si="1"/>
        <v>11321317059</v>
      </c>
      <c r="H24" s="37">
        <f t="shared" si="1"/>
        <v>7049948116</v>
      </c>
      <c r="I24" s="37">
        <f t="shared" si="1"/>
        <v>13109098109</v>
      </c>
      <c r="J24" s="37">
        <f t="shared" si="1"/>
        <v>13109098109</v>
      </c>
      <c r="K24" s="37">
        <f t="shared" si="1"/>
        <v>9156786563</v>
      </c>
      <c r="L24" s="37">
        <f t="shared" si="1"/>
        <v>18124935200</v>
      </c>
      <c r="M24" s="37">
        <f t="shared" si="1"/>
        <v>16587583971</v>
      </c>
      <c r="N24" s="37">
        <f t="shared" si="1"/>
        <v>17206857823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17206857823</v>
      </c>
      <c r="X24" s="37">
        <f t="shared" si="1"/>
        <v>21622133959</v>
      </c>
      <c r="Y24" s="37">
        <f t="shared" si="1"/>
        <v>-4415276136</v>
      </c>
      <c r="Z24" s="38">
        <f>+IF(X24&lt;&gt;0,+(Y24/X24)*100,0)</f>
        <v>-20.420168260784386</v>
      </c>
      <c r="AA24" s="39">
        <f>SUM(AA15:AA23)</f>
        <v>43244267901</v>
      </c>
    </row>
    <row r="25" spans="1:27" ht="12.75">
      <c r="A25" s="27" t="s">
        <v>51</v>
      </c>
      <c r="B25" s="28"/>
      <c r="C25" s="29">
        <f aca="true" t="shared" si="2" ref="C25:Y25">+C12+C24</f>
        <v>49916179186</v>
      </c>
      <c r="D25" s="29">
        <f>+D12+D24</f>
        <v>0</v>
      </c>
      <c r="E25" s="30">
        <f t="shared" si="2"/>
        <v>48937817206</v>
      </c>
      <c r="F25" s="31">
        <f t="shared" si="2"/>
        <v>48937817206</v>
      </c>
      <c r="G25" s="31">
        <f t="shared" si="2"/>
        <v>15195695466</v>
      </c>
      <c r="H25" s="31">
        <f t="shared" si="2"/>
        <v>10154940534</v>
      </c>
      <c r="I25" s="31">
        <f t="shared" si="2"/>
        <v>16327862650</v>
      </c>
      <c r="J25" s="31">
        <f t="shared" si="2"/>
        <v>16327862650</v>
      </c>
      <c r="K25" s="31">
        <f t="shared" si="2"/>
        <v>12558180647</v>
      </c>
      <c r="L25" s="31">
        <f t="shared" si="2"/>
        <v>21671302101</v>
      </c>
      <c r="M25" s="31">
        <f t="shared" si="2"/>
        <v>19108527308</v>
      </c>
      <c r="N25" s="31">
        <f t="shared" si="2"/>
        <v>19995504725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19995504725</v>
      </c>
      <c r="X25" s="31">
        <f t="shared" si="2"/>
        <v>24468908620</v>
      </c>
      <c r="Y25" s="31">
        <f t="shared" si="2"/>
        <v>-4473403895</v>
      </c>
      <c r="Z25" s="32">
        <f>+IF(X25&lt;&gt;0,+(Y25/X25)*100,0)</f>
        <v>-18.281991912559604</v>
      </c>
      <c r="AA25" s="33">
        <f>+AA12+AA24</f>
        <v>48937817206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46795358</v>
      </c>
      <c r="D29" s="18"/>
      <c r="E29" s="19">
        <v>88253918</v>
      </c>
      <c r="F29" s="20">
        <v>88253918</v>
      </c>
      <c r="G29" s="20">
        <v>28534933</v>
      </c>
      <c r="H29" s="20">
        <v>28536433</v>
      </c>
      <c r="I29" s="20">
        <v>16002314</v>
      </c>
      <c r="J29" s="20">
        <v>16002314</v>
      </c>
      <c r="K29" s="20">
        <v>19686308</v>
      </c>
      <c r="L29" s="20">
        <v>17370576</v>
      </c>
      <c r="M29" s="20">
        <v>39882953</v>
      </c>
      <c r="N29" s="20">
        <v>39882953</v>
      </c>
      <c r="O29" s="20"/>
      <c r="P29" s="20"/>
      <c r="Q29" s="20"/>
      <c r="R29" s="20"/>
      <c r="S29" s="20"/>
      <c r="T29" s="20"/>
      <c r="U29" s="20"/>
      <c r="V29" s="20"/>
      <c r="W29" s="20">
        <v>39882953</v>
      </c>
      <c r="X29" s="20">
        <v>44126959</v>
      </c>
      <c r="Y29" s="20">
        <v>-4244006</v>
      </c>
      <c r="Z29" s="21">
        <v>-9.62</v>
      </c>
      <c r="AA29" s="22">
        <v>88253918</v>
      </c>
    </row>
    <row r="30" spans="1:27" ht="12.75">
      <c r="A30" s="23" t="s">
        <v>55</v>
      </c>
      <c r="B30" s="17"/>
      <c r="C30" s="18">
        <v>119713853</v>
      </c>
      <c r="D30" s="18"/>
      <c r="E30" s="19">
        <v>156993244</v>
      </c>
      <c r="F30" s="20">
        <v>156993244</v>
      </c>
      <c r="G30" s="20">
        <v>-22767150</v>
      </c>
      <c r="H30" s="20">
        <v>34044813</v>
      </c>
      <c r="I30" s="20">
        <v>25685466</v>
      </c>
      <c r="J30" s="20">
        <v>25685466</v>
      </c>
      <c r="K30" s="20">
        <v>52594978</v>
      </c>
      <c r="L30" s="20">
        <v>161106227</v>
      </c>
      <c r="M30" s="20">
        <v>23548071</v>
      </c>
      <c r="N30" s="20">
        <v>23548071</v>
      </c>
      <c r="O30" s="20"/>
      <c r="P30" s="20"/>
      <c r="Q30" s="20"/>
      <c r="R30" s="20"/>
      <c r="S30" s="20"/>
      <c r="T30" s="20"/>
      <c r="U30" s="20"/>
      <c r="V30" s="20"/>
      <c r="W30" s="20">
        <v>23548071</v>
      </c>
      <c r="X30" s="20">
        <v>78496623</v>
      </c>
      <c r="Y30" s="20">
        <v>-54948552</v>
      </c>
      <c r="Z30" s="21">
        <v>-70</v>
      </c>
      <c r="AA30" s="22">
        <v>156993244</v>
      </c>
    </row>
    <row r="31" spans="1:27" ht="12.75">
      <c r="A31" s="23" t="s">
        <v>56</v>
      </c>
      <c r="B31" s="17"/>
      <c r="C31" s="18">
        <v>155854716</v>
      </c>
      <c r="D31" s="18"/>
      <c r="E31" s="19">
        <v>127739716</v>
      </c>
      <c r="F31" s="20">
        <v>127739716</v>
      </c>
      <c r="G31" s="20">
        <v>69721715</v>
      </c>
      <c r="H31" s="20">
        <v>190473689</v>
      </c>
      <c r="I31" s="20">
        <v>233096944</v>
      </c>
      <c r="J31" s="20">
        <v>233096944</v>
      </c>
      <c r="K31" s="20">
        <v>381786895</v>
      </c>
      <c r="L31" s="20">
        <v>308167576</v>
      </c>
      <c r="M31" s="20">
        <v>291717620</v>
      </c>
      <c r="N31" s="20">
        <v>431997349</v>
      </c>
      <c r="O31" s="20"/>
      <c r="P31" s="20"/>
      <c r="Q31" s="20"/>
      <c r="R31" s="20"/>
      <c r="S31" s="20"/>
      <c r="T31" s="20"/>
      <c r="U31" s="20"/>
      <c r="V31" s="20"/>
      <c r="W31" s="20">
        <v>431997349</v>
      </c>
      <c r="X31" s="20">
        <v>63869859</v>
      </c>
      <c r="Y31" s="20">
        <v>368127490</v>
      </c>
      <c r="Z31" s="21">
        <v>576.37</v>
      </c>
      <c r="AA31" s="22">
        <v>127739716</v>
      </c>
    </row>
    <row r="32" spans="1:27" ht="12.75">
      <c r="A32" s="23" t="s">
        <v>57</v>
      </c>
      <c r="B32" s="17"/>
      <c r="C32" s="18">
        <v>6413877519</v>
      </c>
      <c r="D32" s="18"/>
      <c r="E32" s="19">
        <v>3910354586</v>
      </c>
      <c r="F32" s="20">
        <v>3910354586</v>
      </c>
      <c r="G32" s="20">
        <v>2161180879</v>
      </c>
      <c r="H32" s="20">
        <v>1608248185</v>
      </c>
      <c r="I32" s="20">
        <v>1571341020</v>
      </c>
      <c r="J32" s="20">
        <v>1571341020</v>
      </c>
      <c r="K32" s="20">
        <v>2358336371</v>
      </c>
      <c r="L32" s="20">
        <v>3624714086</v>
      </c>
      <c r="M32" s="20">
        <v>2532887280</v>
      </c>
      <c r="N32" s="20">
        <v>3187047813</v>
      </c>
      <c r="O32" s="20"/>
      <c r="P32" s="20"/>
      <c r="Q32" s="20"/>
      <c r="R32" s="20"/>
      <c r="S32" s="20"/>
      <c r="T32" s="20"/>
      <c r="U32" s="20"/>
      <c r="V32" s="20"/>
      <c r="W32" s="20">
        <v>3187047813</v>
      </c>
      <c r="X32" s="20">
        <v>1955177297</v>
      </c>
      <c r="Y32" s="20">
        <v>1231870516</v>
      </c>
      <c r="Z32" s="21">
        <v>63.01</v>
      </c>
      <c r="AA32" s="22">
        <v>3910354586</v>
      </c>
    </row>
    <row r="33" spans="1:27" ht="12.75">
      <c r="A33" s="23" t="s">
        <v>58</v>
      </c>
      <c r="B33" s="17"/>
      <c r="C33" s="18">
        <v>339223001</v>
      </c>
      <c r="D33" s="18"/>
      <c r="E33" s="19">
        <v>185213129</v>
      </c>
      <c r="F33" s="20">
        <v>185213129</v>
      </c>
      <c r="G33" s="20">
        <v>353467438</v>
      </c>
      <c r="H33" s="20">
        <v>175193594</v>
      </c>
      <c r="I33" s="20">
        <v>141315094</v>
      </c>
      <c r="J33" s="20">
        <v>141315094</v>
      </c>
      <c r="K33" s="20">
        <v>81002577</v>
      </c>
      <c r="L33" s="20">
        <v>95211667</v>
      </c>
      <c r="M33" s="20">
        <v>72043373</v>
      </c>
      <c r="N33" s="20">
        <v>103463395</v>
      </c>
      <c r="O33" s="20"/>
      <c r="P33" s="20"/>
      <c r="Q33" s="20"/>
      <c r="R33" s="20"/>
      <c r="S33" s="20"/>
      <c r="T33" s="20"/>
      <c r="U33" s="20"/>
      <c r="V33" s="20"/>
      <c r="W33" s="20">
        <v>103463395</v>
      </c>
      <c r="X33" s="20">
        <v>92606567</v>
      </c>
      <c r="Y33" s="20">
        <v>10856828</v>
      </c>
      <c r="Z33" s="21">
        <v>11.72</v>
      </c>
      <c r="AA33" s="22">
        <v>185213129</v>
      </c>
    </row>
    <row r="34" spans="1:27" ht="12.75">
      <c r="A34" s="27" t="s">
        <v>59</v>
      </c>
      <c r="B34" s="28"/>
      <c r="C34" s="29">
        <f aca="true" t="shared" si="3" ref="C34:Y34">SUM(C29:C33)</f>
        <v>7075464447</v>
      </c>
      <c r="D34" s="29">
        <f>SUM(D29:D33)</f>
        <v>0</v>
      </c>
      <c r="E34" s="30">
        <f t="shared" si="3"/>
        <v>4468554593</v>
      </c>
      <c r="F34" s="31">
        <f t="shared" si="3"/>
        <v>4468554593</v>
      </c>
      <c r="G34" s="31">
        <f t="shared" si="3"/>
        <v>2590137815</v>
      </c>
      <c r="H34" s="31">
        <f t="shared" si="3"/>
        <v>2036496714</v>
      </c>
      <c r="I34" s="31">
        <f t="shared" si="3"/>
        <v>1987440838</v>
      </c>
      <c r="J34" s="31">
        <f t="shared" si="3"/>
        <v>1987440838</v>
      </c>
      <c r="K34" s="31">
        <f t="shared" si="3"/>
        <v>2893407129</v>
      </c>
      <c r="L34" s="31">
        <f t="shared" si="3"/>
        <v>4206570132</v>
      </c>
      <c r="M34" s="31">
        <f t="shared" si="3"/>
        <v>2960079297</v>
      </c>
      <c r="N34" s="31">
        <f t="shared" si="3"/>
        <v>3785939581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3785939581</v>
      </c>
      <c r="X34" s="31">
        <f t="shared" si="3"/>
        <v>2234277305</v>
      </c>
      <c r="Y34" s="31">
        <f t="shared" si="3"/>
        <v>1551662276</v>
      </c>
      <c r="Z34" s="32">
        <f>+IF(X34&lt;&gt;0,+(Y34/X34)*100,0)</f>
        <v>69.44806146164565</v>
      </c>
      <c r="AA34" s="33">
        <f>SUM(AA29:AA33)</f>
        <v>4468554593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1923213621</v>
      </c>
      <c r="D37" s="18"/>
      <c r="E37" s="19">
        <v>1881067408</v>
      </c>
      <c r="F37" s="20">
        <v>1881067408</v>
      </c>
      <c r="G37" s="20">
        <v>390354337</v>
      </c>
      <c r="H37" s="20">
        <v>124699237</v>
      </c>
      <c r="I37" s="20">
        <v>108438479</v>
      </c>
      <c r="J37" s="20">
        <v>108438479</v>
      </c>
      <c r="K37" s="20">
        <v>84187985</v>
      </c>
      <c r="L37" s="20">
        <v>553568669</v>
      </c>
      <c r="M37" s="20">
        <v>553668291</v>
      </c>
      <c r="N37" s="20">
        <v>554348283</v>
      </c>
      <c r="O37" s="20"/>
      <c r="P37" s="20"/>
      <c r="Q37" s="20"/>
      <c r="R37" s="20"/>
      <c r="S37" s="20"/>
      <c r="T37" s="20"/>
      <c r="U37" s="20"/>
      <c r="V37" s="20"/>
      <c r="W37" s="20">
        <v>554348283</v>
      </c>
      <c r="X37" s="20">
        <v>940533704</v>
      </c>
      <c r="Y37" s="20">
        <v>-386185421</v>
      </c>
      <c r="Z37" s="21">
        <v>-41.06</v>
      </c>
      <c r="AA37" s="22">
        <v>1881067408</v>
      </c>
    </row>
    <row r="38" spans="1:27" ht="12.75">
      <c r="A38" s="23" t="s">
        <v>58</v>
      </c>
      <c r="B38" s="17"/>
      <c r="C38" s="18">
        <v>2046063723</v>
      </c>
      <c r="D38" s="18"/>
      <c r="E38" s="19">
        <v>1096314256</v>
      </c>
      <c r="F38" s="20">
        <v>1096314256</v>
      </c>
      <c r="G38" s="20">
        <v>569224290</v>
      </c>
      <c r="H38" s="20">
        <v>321000657</v>
      </c>
      <c r="I38" s="20">
        <v>281129272</v>
      </c>
      <c r="J38" s="20">
        <v>281129272</v>
      </c>
      <c r="K38" s="20">
        <v>310982129</v>
      </c>
      <c r="L38" s="20">
        <v>648999791</v>
      </c>
      <c r="M38" s="20">
        <v>323332661</v>
      </c>
      <c r="N38" s="20">
        <v>386894661</v>
      </c>
      <c r="O38" s="20"/>
      <c r="P38" s="20"/>
      <c r="Q38" s="20"/>
      <c r="R38" s="20"/>
      <c r="S38" s="20"/>
      <c r="T38" s="20"/>
      <c r="U38" s="20"/>
      <c r="V38" s="20"/>
      <c r="W38" s="20">
        <v>386894661</v>
      </c>
      <c r="X38" s="20">
        <v>548157130</v>
      </c>
      <c r="Y38" s="20">
        <v>-161262469</v>
      </c>
      <c r="Z38" s="21">
        <v>-29.42</v>
      </c>
      <c r="AA38" s="22">
        <v>1096314256</v>
      </c>
    </row>
    <row r="39" spans="1:27" ht="12.75">
      <c r="A39" s="27" t="s">
        <v>61</v>
      </c>
      <c r="B39" s="35"/>
      <c r="C39" s="29">
        <f aca="true" t="shared" si="4" ref="C39:Y39">SUM(C37:C38)</f>
        <v>3969277344</v>
      </c>
      <c r="D39" s="29">
        <f>SUM(D37:D38)</f>
        <v>0</v>
      </c>
      <c r="E39" s="36">
        <f t="shared" si="4"/>
        <v>2977381664</v>
      </c>
      <c r="F39" s="37">
        <f t="shared" si="4"/>
        <v>2977381664</v>
      </c>
      <c r="G39" s="37">
        <f t="shared" si="4"/>
        <v>959578627</v>
      </c>
      <c r="H39" s="37">
        <f t="shared" si="4"/>
        <v>445699894</v>
      </c>
      <c r="I39" s="37">
        <f t="shared" si="4"/>
        <v>389567751</v>
      </c>
      <c r="J39" s="37">
        <f t="shared" si="4"/>
        <v>389567751</v>
      </c>
      <c r="K39" s="37">
        <f t="shared" si="4"/>
        <v>395170114</v>
      </c>
      <c r="L39" s="37">
        <f t="shared" si="4"/>
        <v>1202568460</v>
      </c>
      <c r="M39" s="37">
        <f t="shared" si="4"/>
        <v>877000952</v>
      </c>
      <c r="N39" s="37">
        <f t="shared" si="4"/>
        <v>941242944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941242944</v>
      </c>
      <c r="X39" s="37">
        <f t="shared" si="4"/>
        <v>1488690834</v>
      </c>
      <c r="Y39" s="37">
        <f t="shared" si="4"/>
        <v>-547447890</v>
      </c>
      <c r="Z39" s="38">
        <f>+IF(X39&lt;&gt;0,+(Y39/X39)*100,0)</f>
        <v>-36.77377985387663</v>
      </c>
      <c r="AA39" s="39">
        <f>SUM(AA37:AA38)</f>
        <v>2977381664</v>
      </c>
    </row>
    <row r="40" spans="1:27" ht="12.75">
      <c r="A40" s="27" t="s">
        <v>62</v>
      </c>
      <c r="B40" s="28"/>
      <c r="C40" s="29">
        <f aca="true" t="shared" si="5" ref="C40:Y40">+C34+C39</f>
        <v>11044741791</v>
      </c>
      <c r="D40" s="29">
        <f>+D34+D39</f>
        <v>0</v>
      </c>
      <c r="E40" s="30">
        <f t="shared" si="5"/>
        <v>7445936257</v>
      </c>
      <c r="F40" s="31">
        <f t="shared" si="5"/>
        <v>7445936257</v>
      </c>
      <c r="G40" s="31">
        <f t="shared" si="5"/>
        <v>3549716442</v>
      </c>
      <c r="H40" s="31">
        <f t="shared" si="5"/>
        <v>2482196608</v>
      </c>
      <c r="I40" s="31">
        <f t="shared" si="5"/>
        <v>2377008589</v>
      </c>
      <c r="J40" s="31">
        <f t="shared" si="5"/>
        <v>2377008589</v>
      </c>
      <c r="K40" s="31">
        <f t="shared" si="5"/>
        <v>3288577243</v>
      </c>
      <c r="L40" s="31">
        <f t="shared" si="5"/>
        <v>5409138592</v>
      </c>
      <c r="M40" s="31">
        <f t="shared" si="5"/>
        <v>3837080249</v>
      </c>
      <c r="N40" s="31">
        <f t="shared" si="5"/>
        <v>4727182525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4727182525</v>
      </c>
      <c r="X40" s="31">
        <f t="shared" si="5"/>
        <v>3722968139</v>
      </c>
      <c r="Y40" s="31">
        <f t="shared" si="5"/>
        <v>1004214386</v>
      </c>
      <c r="Z40" s="32">
        <f>+IF(X40&lt;&gt;0,+(Y40/X40)*100,0)</f>
        <v>26.97348858509799</v>
      </c>
      <c r="AA40" s="33">
        <f>+AA34+AA39</f>
        <v>7445936257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38871437395</v>
      </c>
      <c r="D42" s="43">
        <f>+D25-D40</f>
        <v>0</v>
      </c>
      <c r="E42" s="44">
        <f t="shared" si="6"/>
        <v>41491880949</v>
      </c>
      <c r="F42" s="45">
        <f t="shared" si="6"/>
        <v>41491880949</v>
      </c>
      <c r="G42" s="45">
        <f t="shared" si="6"/>
        <v>11645979024</v>
      </c>
      <c r="H42" s="45">
        <f t="shared" si="6"/>
        <v>7672743926</v>
      </c>
      <c r="I42" s="45">
        <f t="shared" si="6"/>
        <v>13950854061</v>
      </c>
      <c r="J42" s="45">
        <f t="shared" si="6"/>
        <v>13950854061</v>
      </c>
      <c r="K42" s="45">
        <f t="shared" si="6"/>
        <v>9269603404</v>
      </c>
      <c r="L42" s="45">
        <f t="shared" si="6"/>
        <v>16262163509</v>
      </c>
      <c r="M42" s="45">
        <f t="shared" si="6"/>
        <v>15271447059</v>
      </c>
      <c r="N42" s="45">
        <f t="shared" si="6"/>
        <v>15268322200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15268322200</v>
      </c>
      <c r="X42" s="45">
        <f t="shared" si="6"/>
        <v>20745940481</v>
      </c>
      <c r="Y42" s="45">
        <f t="shared" si="6"/>
        <v>-5477618281</v>
      </c>
      <c r="Z42" s="46">
        <f>+IF(X42&lt;&gt;0,+(Y42/X42)*100,0)</f>
        <v>-26.403325923048087</v>
      </c>
      <c r="AA42" s="47">
        <f>+AA25-AA40</f>
        <v>41491880949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38583837881</v>
      </c>
      <c r="D45" s="18"/>
      <c r="E45" s="19">
        <v>41175511045</v>
      </c>
      <c r="F45" s="20">
        <v>41175511045</v>
      </c>
      <c r="G45" s="20">
        <v>11972774045</v>
      </c>
      <c r="H45" s="20">
        <v>7661164446</v>
      </c>
      <c r="I45" s="20">
        <v>13817773692</v>
      </c>
      <c r="J45" s="20">
        <v>13817773692</v>
      </c>
      <c r="K45" s="20">
        <v>9257613438</v>
      </c>
      <c r="L45" s="20">
        <v>15529200911</v>
      </c>
      <c r="M45" s="20">
        <v>14538484460</v>
      </c>
      <c r="N45" s="20">
        <v>14535359601</v>
      </c>
      <c r="O45" s="20"/>
      <c r="P45" s="20"/>
      <c r="Q45" s="20"/>
      <c r="R45" s="20"/>
      <c r="S45" s="20"/>
      <c r="T45" s="20"/>
      <c r="U45" s="20"/>
      <c r="V45" s="20"/>
      <c r="W45" s="20">
        <v>14535359601</v>
      </c>
      <c r="X45" s="20">
        <v>20587755525</v>
      </c>
      <c r="Y45" s="20">
        <v>-6052395924</v>
      </c>
      <c r="Z45" s="48">
        <v>-29.4</v>
      </c>
      <c r="AA45" s="22">
        <v>41175511045</v>
      </c>
    </row>
    <row r="46" spans="1:27" ht="12.75">
      <c r="A46" s="23" t="s">
        <v>67</v>
      </c>
      <c r="B46" s="17"/>
      <c r="C46" s="18">
        <v>287599514</v>
      </c>
      <c r="D46" s="18"/>
      <c r="E46" s="19">
        <v>316369904</v>
      </c>
      <c r="F46" s="20">
        <v>316369904</v>
      </c>
      <c r="G46" s="20">
        <v>-326794864</v>
      </c>
      <c r="H46" s="20">
        <v>11579479</v>
      </c>
      <c r="I46" s="20">
        <v>133080543</v>
      </c>
      <c r="J46" s="20">
        <v>133080543</v>
      </c>
      <c r="K46" s="20">
        <v>11989965</v>
      </c>
      <c r="L46" s="20">
        <v>732962597</v>
      </c>
      <c r="M46" s="20">
        <v>732962597</v>
      </c>
      <c r="N46" s="20">
        <v>732962597</v>
      </c>
      <c r="O46" s="20"/>
      <c r="P46" s="20"/>
      <c r="Q46" s="20"/>
      <c r="R46" s="20"/>
      <c r="S46" s="20"/>
      <c r="T46" s="20"/>
      <c r="U46" s="20"/>
      <c r="V46" s="20"/>
      <c r="W46" s="20">
        <v>732962597</v>
      </c>
      <c r="X46" s="20">
        <v>158184952</v>
      </c>
      <c r="Y46" s="20">
        <v>574777645</v>
      </c>
      <c r="Z46" s="48">
        <v>363.36</v>
      </c>
      <c r="AA46" s="22">
        <v>316369904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>
        <v>-157</v>
      </c>
      <c r="H47" s="20"/>
      <c r="I47" s="20">
        <v>-176</v>
      </c>
      <c r="J47" s="20">
        <v>-176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38871437395</v>
      </c>
      <c r="D48" s="51">
        <f>SUM(D45:D47)</f>
        <v>0</v>
      </c>
      <c r="E48" s="52">
        <f t="shared" si="7"/>
        <v>41491880949</v>
      </c>
      <c r="F48" s="53">
        <f t="shared" si="7"/>
        <v>41491880949</v>
      </c>
      <c r="G48" s="53">
        <f t="shared" si="7"/>
        <v>11645979024</v>
      </c>
      <c r="H48" s="53">
        <f t="shared" si="7"/>
        <v>7672743925</v>
      </c>
      <c r="I48" s="53">
        <f t="shared" si="7"/>
        <v>13950854059</v>
      </c>
      <c r="J48" s="53">
        <f t="shared" si="7"/>
        <v>13950854059</v>
      </c>
      <c r="K48" s="53">
        <f t="shared" si="7"/>
        <v>9269603403</v>
      </c>
      <c r="L48" s="53">
        <f t="shared" si="7"/>
        <v>16262163508</v>
      </c>
      <c r="M48" s="53">
        <f t="shared" si="7"/>
        <v>15271447057</v>
      </c>
      <c r="N48" s="53">
        <f t="shared" si="7"/>
        <v>15268322198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15268322198</v>
      </c>
      <c r="X48" s="53">
        <f t="shared" si="7"/>
        <v>20745940477</v>
      </c>
      <c r="Y48" s="53">
        <f t="shared" si="7"/>
        <v>-5477618279</v>
      </c>
      <c r="Z48" s="54">
        <f>+IF(X48&lt;&gt;0,+(Y48/X48)*100,0)</f>
        <v>-26.40332591849844</v>
      </c>
      <c r="AA48" s="55">
        <f>SUM(AA45:AA47)</f>
        <v>41491880949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10331939</v>
      </c>
      <c r="D6" s="18"/>
      <c r="E6" s="19">
        <v>69787108</v>
      </c>
      <c r="F6" s="20">
        <v>69787108</v>
      </c>
      <c r="G6" s="20">
        <v>9162685</v>
      </c>
      <c r="H6" s="20">
        <v>25573799</v>
      </c>
      <c r="I6" s="20">
        <v>60041831</v>
      </c>
      <c r="J6" s="20">
        <v>60041831</v>
      </c>
      <c r="K6" s="20">
        <v>26133928</v>
      </c>
      <c r="L6" s="20">
        <v>41187223</v>
      </c>
      <c r="M6" s="20">
        <v>4057081</v>
      </c>
      <c r="N6" s="20">
        <v>4057081</v>
      </c>
      <c r="O6" s="20"/>
      <c r="P6" s="20"/>
      <c r="Q6" s="20"/>
      <c r="R6" s="20"/>
      <c r="S6" s="20"/>
      <c r="T6" s="20"/>
      <c r="U6" s="20"/>
      <c r="V6" s="20"/>
      <c r="W6" s="20">
        <v>4057081</v>
      </c>
      <c r="X6" s="20">
        <v>34893554</v>
      </c>
      <c r="Y6" s="20">
        <v>-30836473</v>
      </c>
      <c r="Z6" s="21">
        <v>-88.37</v>
      </c>
      <c r="AA6" s="22">
        <v>69787108</v>
      </c>
    </row>
    <row r="7" spans="1:27" ht="12.75">
      <c r="A7" s="23" t="s">
        <v>34</v>
      </c>
      <c r="B7" s="17"/>
      <c r="C7" s="18"/>
      <c r="D7" s="18"/>
      <c r="E7" s="19">
        <v>83912187</v>
      </c>
      <c r="F7" s="20">
        <v>83912187</v>
      </c>
      <c r="G7" s="20">
        <v>101880011</v>
      </c>
      <c r="H7" s="20">
        <v>93715952</v>
      </c>
      <c r="I7" s="20">
        <v>10275640</v>
      </c>
      <c r="J7" s="20">
        <v>10275640</v>
      </c>
      <c r="K7" s="20">
        <v>10275640</v>
      </c>
      <c r="L7" s="20">
        <v>10298402</v>
      </c>
      <c r="M7" s="20">
        <v>143205041</v>
      </c>
      <c r="N7" s="20">
        <v>143205041</v>
      </c>
      <c r="O7" s="20"/>
      <c r="P7" s="20"/>
      <c r="Q7" s="20"/>
      <c r="R7" s="20"/>
      <c r="S7" s="20"/>
      <c r="T7" s="20"/>
      <c r="U7" s="20"/>
      <c r="V7" s="20"/>
      <c r="W7" s="20">
        <v>143205041</v>
      </c>
      <c r="X7" s="20">
        <v>41956094</v>
      </c>
      <c r="Y7" s="20">
        <v>101248947</v>
      </c>
      <c r="Z7" s="21">
        <v>241.32</v>
      </c>
      <c r="AA7" s="22">
        <v>83912187</v>
      </c>
    </row>
    <row r="8" spans="1:27" ht="12.75">
      <c r="A8" s="23" t="s">
        <v>35</v>
      </c>
      <c r="B8" s="17"/>
      <c r="C8" s="18">
        <v>234557455</v>
      </c>
      <c r="D8" s="18"/>
      <c r="E8" s="19">
        <v>74999166</v>
      </c>
      <c r="F8" s="20">
        <v>74999166</v>
      </c>
      <c r="G8" s="20">
        <v>693934975</v>
      </c>
      <c r="H8" s="20">
        <v>819473302</v>
      </c>
      <c r="I8" s="20">
        <v>837966591</v>
      </c>
      <c r="J8" s="20">
        <v>837966591</v>
      </c>
      <c r="K8" s="20">
        <v>856414084</v>
      </c>
      <c r="L8" s="20">
        <v>252098825</v>
      </c>
      <c r="M8" s="20">
        <v>44104989</v>
      </c>
      <c r="N8" s="20">
        <v>44104989</v>
      </c>
      <c r="O8" s="20"/>
      <c r="P8" s="20"/>
      <c r="Q8" s="20"/>
      <c r="R8" s="20"/>
      <c r="S8" s="20"/>
      <c r="T8" s="20"/>
      <c r="U8" s="20"/>
      <c r="V8" s="20"/>
      <c r="W8" s="20">
        <v>44104989</v>
      </c>
      <c r="X8" s="20">
        <v>37499583</v>
      </c>
      <c r="Y8" s="20">
        <v>6605406</v>
      </c>
      <c r="Z8" s="21">
        <v>17.61</v>
      </c>
      <c r="AA8" s="22">
        <v>74999166</v>
      </c>
    </row>
    <row r="9" spans="1:27" ht="12.75">
      <c r="A9" s="23" t="s">
        <v>36</v>
      </c>
      <c r="B9" s="17"/>
      <c r="C9" s="18">
        <v>43491069</v>
      </c>
      <c r="D9" s="18"/>
      <c r="E9" s="19">
        <v>92001487</v>
      </c>
      <c r="F9" s="20">
        <v>92001487</v>
      </c>
      <c r="G9" s="20">
        <v>398130776</v>
      </c>
      <c r="H9" s="20">
        <v>507411887</v>
      </c>
      <c r="I9" s="20">
        <v>687715540</v>
      </c>
      <c r="J9" s="20">
        <v>687715540</v>
      </c>
      <c r="K9" s="20">
        <v>722854045</v>
      </c>
      <c r="L9" s="20">
        <v>716938531</v>
      </c>
      <c r="M9" s="20">
        <v>423858672</v>
      </c>
      <c r="N9" s="20">
        <v>423858672</v>
      </c>
      <c r="O9" s="20"/>
      <c r="P9" s="20"/>
      <c r="Q9" s="20"/>
      <c r="R9" s="20"/>
      <c r="S9" s="20"/>
      <c r="T9" s="20"/>
      <c r="U9" s="20"/>
      <c r="V9" s="20"/>
      <c r="W9" s="20">
        <v>423858672</v>
      </c>
      <c r="X9" s="20">
        <v>46000744</v>
      </c>
      <c r="Y9" s="20">
        <v>377857928</v>
      </c>
      <c r="Z9" s="21">
        <v>821.42</v>
      </c>
      <c r="AA9" s="22">
        <v>92001487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3874</v>
      </c>
      <c r="H10" s="24">
        <v>5811</v>
      </c>
      <c r="I10" s="24">
        <v>3874</v>
      </c>
      <c r="J10" s="20">
        <v>3874</v>
      </c>
      <c r="K10" s="24">
        <v>3874</v>
      </c>
      <c r="L10" s="24">
        <v>5811</v>
      </c>
      <c r="M10" s="20">
        <v>1937</v>
      </c>
      <c r="N10" s="24">
        <v>1937</v>
      </c>
      <c r="O10" s="24"/>
      <c r="P10" s="24"/>
      <c r="Q10" s="20"/>
      <c r="R10" s="24"/>
      <c r="S10" s="24"/>
      <c r="T10" s="20"/>
      <c r="U10" s="24"/>
      <c r="V10" s="24"/>
      <c r="W10" s="24">
        <v>1937</v>
      </c>
      <c r="X10" s="20"/>
      <c r="Y10" s="24">
        <v>1937</v>
      </c>
      <c r="Z10" s="25"/>
      <c r="AA10" s="26"/>
    </row>
    <row r="11" spans="1:27" ht="12.75">
      <c r="A11" s="23" t="s">
        <v>38</v>
      </c>
      <c r="B11" s="17"/>
      <c r="C11" s="18">
        <v>64657033</v>
      </c>
      <c r="D11" s="18"/>
      <c r="E11" s="19">
        <v>65896742</v>
      </c>
      <c r="F11" s="20">
        <v>65896742</v>
      </c>
      <c r="G11" s="20">
        <v>75493293</v>
      </c>
      <c r="H11" s="20">
        <v>63872575</v>
      </c>
      <c r="I11" s="20">
        <v>1620227</v>
      </c>
      <c r="J11" s="20">
        <v>1620227</v>
      </c>
      <c r="K11" s="20">
        <v>2169519</v>
      </c>
      <c r="L11" s="20">
        <v>76654929</v>
      </c>
      <c r="M11" s="20">
        <v>8770486</v>
      </c>
      <c r="N11" s="20">
        <v>8770486</v>
      </c>
      <c r="O11" s="20"/>
      <c r="P11" s="20"/>
      <c r="Q11" s="20"/>
      <c r="R11" s="20"/>
      <c r="S11" s="20"/>
      <c r="T11" s="20"/>
      <c r="U11" s="20"/>
      <c r="V11" s="20"/>
      <c r="W11" s="20">
        <v>8770486</v>
      </c>
      <c r="X11" s="20">
        <v>32948371</v>
      </c>
      <c r="Y11" s="20">
        <v>-24177885</v>
      </c>
      <c r="Z11" s="21">
        <v>-73.38</v>
      </c>
      <c r="AA11" s="22">
        <v>65896742</v>
      </c>
    </row>
    <row r="12" spans="1:27" ht="12.75">
      <c r="A12" s="27" t="s">
        <v>39</v>
      </c>
      <c r="B12" s="28"/>
      <c r="C12" s="29">
        <f aca="true" t="shared" si="0" ref="C12:Y12">SUM(C6:C11)</f>
        <v>353037496</v>
      </c>
      <c r="D12" s="29">
        <f>SUM(D6:D11)</f>
        <v>0</v>
      </c>
      <c r="E12" s="30">
        <f t="shared" si="0"/>
        <v>386596690</v>
      </c>
      <c r="F12" s="31">
        <f t="shared" si="0"/>
        <v>386596690</v>
      </c>
      <c r="G12" s="31">
        <f t="shared" si="0"/>
        <v>1278605614</v>
      </c>
      <c r="H12" s="31">
        <f t="shared" si="0"/>
        <v>1510053326</v>
      </c>
      <c r="I12" s="31">
        <f t="shared" si="0"/>
        <v>1597623703</v>
      </c>
      <c r="J12" s="31">
        <f t="shared" si="0"/>
        <v>1597623703</v>
      </c>
      <c r="K12" s="31">
        <f t="shared" si="0"/>
        <v>1617851090</v>
      </c>
      <c r="L12" s="31">
        <f t="shared" si="0"/>
        <v>1097183721</v>
      </c>
      <c r="M12" s="31">
        <f t="shared" si="0"/>
        <v>623998206</v>
      </c>
      <c r="N12" s="31">
        <f t="shared" si="0"/>
        <v>623998206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623998206</v>
      </c>
      <c r="X12" s="31">
        <f t="shared" si="0"/>
        <v>193298346</v>
      </c>
      <c r="Y12" s="31">
        <f t="shared" si="0"/>
        <v>430699860</v>
      </c>
      <c r="Z12" s="32">
        <f>+IF(X12&lt;&gt;0,+(Y12/X12)*100,0)</f>
        <v>222.81611245654426</v>
      </c>
      <c r="AA12" s="33">
        <f>SUM(AA6:AA11)</f>
        <v>386596690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189009100</v>
      </c>
      <c r="D17" s="18"/>
      <c r="E17" s="19">
        <v>216661500</v>
      </c>
      <c r="F17" s="20">
        <v>216661500</v>
      </c>
      <c r="G17" s="20"/>
      <c r="H17" s="20">
        <v>216661500</v>
      </c>
      <c r="I17" s="20">
        <v>185500500</v>
      </c>
      <c r="J17" s="20">
        <v>185500500</v>
      </c>
      <c r="K17" s="20">
        <v>185500500</v>
      </c>
      <c r="L17" s="20">
        <v>185500500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108330750</v>
      </c>
      <c r="Y17" s="20">
        <v>-108330750</v>
      </c>
      <c r="Z17" s="21">
        <v>-100</v>
      </c>
      <c r="AA17" s="22">
        <v>216661500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1254250076</v>
      </c>
      <c r="D19" s="18"/>
      <c r="E19" s="19">
        <v>1321568746</v>
      </c>
      <c r="F19" s="20">
        <v>1321568746</v>
      </c>
      <c r="G19" s="20">
        <v>1554703864</v>
      </c>
      <c r="H19" s="20">
        <v>1230021435</v>
      </c>
      <c r="I19" s="20">
        <v>1176462482</v>
      </c>
      <c r="J19" s="20">
        <v>1176462482</v>
      </c>
      <c r="K19" s="20">
        <v>1180897173</v>
      </c>
      <c r="L19" s="20">
        <v>1355057757</v>
      </c>
      <c r="M19" s="20">
        <v>31672895</v>
      </c>
      <c r="N19" s="20">
        <v>31672895</v>
      </c>
      <c r="O19" s="20"/>
      <c r="P19" s="20"/>
      <c r="Q19" s="20"/>
      <c r="R19" s="20"/>
      <c r="S19" s="20"/>
      <c r="T19" s="20"/>
      <c r="U19" s="20"/>
      <c r="V19" s="20"/>
      <c r="W19" s="20">
        <v>31672895</v>
      </c>
      <c r="X19" s="20">
        <v>660784373</v>
      </c>
      <c r="Y19" s="20">
        <v>-629111478</v>
      </c>
      <c r="Z19" s="21">
        <v>-95.21</v>
      </c>
      <c r="AA19" s="22">
        <v>1321568746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1379647</v>
      </c>
      <c r="D22" s="18"/>
      <c r="E22" s="19">
        <v>2399989</v>
      </c>
      <c r="F22" s="20">
        <v>2399989</v>
      </c>
      <c r="G22" s="20"/>
      <c r="H22" s="20">
        <v>2509133</v>
      </c>
      <c r="I22" s="20">
        <v>1379647</v>
      </c>
      <c r="J22" s="20">
        <v>1379647</v>
      </c>
      <c r="K22" s="20">
        <v>1379647</v>
      </c>
      <c r="L22" s="20">
        <v>1407347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1199995</v>
      </c>
      <c r="Y22" s="20">
        <v>-1199995</v>
      </c>
      <c r="Z22" s="21">
        <v>-100</v>
      </c>
      <c r="AA22" s="22">
        <v>2399989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1444638823</v>
      </c>
      <c r="D24" s="29">
        <f>SUM(D15:D23)</f>
        <v>0</v>
      </c>
      <c r="E24" s="36">
        <f t="shared" si="1"/>
        <v>1540630235</v>
      </c>
      <c r="F24" s="37">
        <f t="shared" si="1"/>
        <v>1540630235</v>
      </c>
      <c r="G24" s="37">
        <f t="shared" si="1"/>
        <v>1554703864</v>
      </c>
      <c r="H24" s="37">
        <f t="shared" si="1"/>
        <v>1449192068</v>
      </c>
      <c r="I24" s="37">
        <f t="shared" si="1"/>
        <v>1363342629</v>
      </c>
      <c r="J24" s="37">
        <f t="shared" si="1"/>
        <v>1363342629</v>
      </c>
      <c r="K24" s="37">
        <f t="shared" si="1"/>
        <v>1367777320</v>
      </c>
      <c r="L24" s="37">
        <f t="shared" si="1"/>
        <v>1541965604</v>
      </c>
      <c r="M24" s="37">
        <f t="shared" si="1"/>
        <v>31672895</v>
      </c>
      <c r="N24" s="37">
        <f t="shared" si="1"/>
        <v>31672895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31672895</v>
      </c>
      <c r="X24" s="37">
        <f t="shared" si="1"/>
        <v>770315118</v>
      </c>
      <c r="Y24" s="37">
        <f t="shared" si="1"/>
        <v>-738642223</v>
      </c>
      <c r="Z24" s="38">
        <f>+IF(X24&lt;&gt;0,+(Y24/X24)*100,0)</f>
        <v>-95.8883196941229</v>
      </c>
      <c r="AA24" s="39">
        <f>SUM(AA15:AA23)</f>
        <v>1540630235</v>
      </c>
    </row>
    <row r="25" spans="1:27" ht="12.75">
      <c r="A25" s="27" t="s">
        <v>51</v>
      </c>
      <c r="B25" s="28"/>
      <c r="C25" s="29">
        <f aca="true" t="shared" si="2" ref="C25:Y25">+C12+C24</f>
        <v>1797676319</v>
      </c>
      <c r="D25" s="29">
        <f>+D12+D24</f>
        <v>0</v>
      </c>
      <c r="E25" s="30">
        <f t="shared" si="2"/>
        <v>1927226925</v>
      </c>
      <c r="F25" s="31">
        <f t="shared" si="2"/>
        <v>1927226925</v>
      </c>
      <c r="G25" s="31">
        <f t="shared" si="2"/>
        <v>2833309478</v>
      </c>
      <c r="H25" s="31">
        <f t="shared" si="2"/>
        <v>2959245394</v>
      </c>
      <c r="I25" s="31">
        <f t="shared" si="2"/>
        <v>2960966332</v>
      </c>
      <c r="J25" s="31">
        <f t="shared" si="2"/>
        <v>2960966332</v>
      </c>
      <c r="K25" s="31">
        <f t="shared" si="2"/>
        <v>2985628410</v>
      </c>
      <c r="L25" s="31">
        <f t="shared" si="2"/>
        <v>2639149325</v>
      </c>
      <c r="M25" s="31">
        <f t="shared" si="2"/>
        <v>655671101</v>
      </c>
      <c r="N25" s="31">
        <f t="shared" si="2"/>
        <v>655671101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655671101</v>
      </c>
      <c r="X25" s="31">
        <f t="shared" si="2"/>
        <v>963613464</v>
      </c>
      <c r="Y25" s="31">
        <f t="shared" si="2"/>
        <v>-307942363</v>
      </c>
      <c r="Z25" s="32">
        <f>+IF(X25&lt;&gt;0,+(Y25/X25)*100,0)</f>
        <v>-31.957042372749576</v>
      </c>
      <c r="AA25" s="33">
        <f>+AA12+AA24</f>
        <v>1927226925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34487402</v>
      </c>
      <c r="D29" s="18"/>
      <c r="E29" s="19"/>
      <c r="F29" s="20"/>
      <c r="G29" s="20">
        <v>16000814</v>
      </c>
      <c r="H29" s="20">
        <v>16000814</v>
      </c>
      <c r="I29" s="20">
        <v>16000814</v>
      </c>
      <c r="J29" s="20">
        <v>16000814</v>
      </c>
      <c r="K29" s="20">
        <v>16000814</v>
      </c>
      <c r="L29" s="20">
        <v>16000814</v>
      </c>
      <c r="M29" s="20">
        <v>16000814</v>
      </c>
      <c r="N29" s="20">
        <v>16000814</v>
      </c>
      <c r="O29" s="20"/>
      <c r="P29" s="20"/>
      <c r="Q29" s="20"/>
      <c r="R29" s="20"/>
      <c r="S29" s="20"/>
      <c r="T29" s="20"/>
      <c r="U29" s="20"/>
      <c r="V29" s="20"/>
      <c r="W29" s="20">
        <v>16000814</v>
      </c>
      <c r="X29" s="20"/>
      <c r="Y29" s="20">
        <v>16000814</v>
      </c>
      <c r="Z29" s="21"/>
      <c r="AA29" s="22"/>
    </row>
    <row r="30" spans="1:27" ht="12.75">
      <c r="A30" s="23" t="s">
        <v>55</v>
      </c>
      <c r="B30" s="17"/>
      <c r="C30" s="18">
        <v>40178627</v>
      </c>
      <c r="D30" s="18"/>
      <c r="E30" s="19">
        <v>50231419</v>
      </c>
      <c r="F30" s="20">
        <v>50231419</v>
      </c>
      <c r="G30" s="20">
        <v>-44722857</v>
      </c>
      <c r="H30" s="20">
        <v>18007918</v>
      </c>
      <c r="I30" s="20">
        <v>18007918</v>
      </c>
      <c r="J30" s="20">
        <v>18007918</v>
      </c>
      <c r="K30" s="20">
        <v>18007918</v>
      </c>
      <c r="L30" s="20">
        <v>108335851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25115710</v>
      </c>
      <c r="Y30" s="20">
        <v>-25115710</v>
      </c>
      <c r="Z30" s="21">
        <v>-100</v>
      </c>
      <c r="AA30" s="22">
        <v>50231419</v>
      </c>
    </row>
    <row r="31" spans="1:27" ht="12.75">
      <c r="A31" s="23" t="s">
        <v>56</v>
      </c>
      <c r="B31" s="17"/>
      <c r="C31" s="18">
        <v>11228654</v>
      </c>
      <c r="D31" s="18"/>
      <c r="E31" s="19"/>
      <c r="F31" s="20"/>
      <c r="G31" s="20">
        <v>-4017277</v>
      </c>
      <c r="H31" s="20">
        <v>13898780</v>
      </c>
      <c r="I31" s="20">
        <v>2724038</v>
      </c>
      <c r="J31" s="20">
        <v>2724038</v>
      </c>
      <c r="K31" s="20">
        <v>2751451</v>
      </c>
      <c r="L31" s="20">
        <v>13777173</v>
      </c>
      <c r="M31" s="20">
        <v>2462557</v>
      </c>
      <c r="N31" s="20">
        <v>2462557</v>
      </c>
      <c r="O31" s="20"/>
      <c r="P31" s="20"/>
      <c r="Q31" s="20"/>
      <c r="R31" s="20"/>
      <c r="S31" s="20"/>
      <c r="T31" s="20"/>
      <c r="U31" s="20"/>
      <c r="V31" s="20"/>
      <c r="W31" s="20">
        <v>2462557</v>
      </c>
      <c r="X31" s="20"/>
      <c r="Y31" s="20">
        <v>2462557</v>
      </c>
      <c r="Z31" s="21"/>
      <c r="AA31" s="22"/>
    </row>
    <row r="32" spans="1:27" ht="12.75">
      <c r="A32" s="23" t="s">
        <v>57</v>
      </c>
      <c r="B32" s="17"/>
      <c r="C32" s="18">
        <v>641715169</v>
      </c>
      <c r="D32" s="18"/>
      <c r="E32" s="19">
        <v>249929295</v>
      </c>
      <c r="F32" s="20">
        <v>249929295</v>
      </c>
      <c r="G32" s="20">
        <v>213617475</v>
      </c>
      <c r="H32" s="20">
        <v>634760076</v>
      </c>
      <c r="I32" s="20">
        <v>459625635</v>
      </c>
      <c r="J32" s="20">
        <v>459625635</v>
      </c>
      <c r="K32" s="20">
        <v>410154322</v>
      </c>
      <c r="L32" s="20">
        <v>712357354</v>
      </c>
      <c r="M32" s="20">
        <v>80672888</v>
      </c>
      <c r="N32" s="20">
        <v>80672888</v>
      </c>
      <c r="O32" s="20"/>
      <c r="P32" s="20"/>
      <c r="Q32" s="20"/>
      <c r="R32" s="20"/>
      <c r="S32" s="20"/>
      <c r="T32" s="20"/>
      <c r="U32" s="20"/>
      <c r="V32" s="20"/>
      <c r="W32" s="20">
        <v>80672888</v>
      </c>
      <c r="X32" s="20">
        <v>124964648</v>
      </c>
      <c r="Y32" s="20">
        <v>-44291760</v>
      </c>
      <c r="Z32" s="21">
        <v>-35.44</v>
      </c>
      <c r="AA32" s="22">
        <v>249929295</v>
      </c>
    </row>
    <row r="33" spans="1:27" ht="12.75">
      <c r="A33" s="23" t="s">
        <v>58</v>
      </c>
      <c r="B33" s="17"/>
      <c r="C33" s="18">
        <v>2000000</v>
      </c>
      <c r="D33" s="18"/>
      <c r="E33" s="19"/>
      <c r="F33" s="20"/>
      <c r="G33" s="20"/>
      <c r="H33" s="20"/>
      <c r="I33" s="20"/>
      <c r="J33" s="20"/>
      <c r="K33" s="20"/>
      <c r="L33" s="20">
        <v>1410000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729609852</v>
      </c>
      <c r="D34" s="29">
        <f>SUM(D29:D33)</f>
        <v>0</v>
      </c>
      <c r="E34" s="30">
        <f t="shared" si="3"/>
        <v>300160714</v>
      </c>
      <c r="F34" s="31">
        <f t="shared" si="3"/>
        <v>300160714</v>
      </c>
      <c r="G34" s="31">
        <f t="shared" si="3"/>
        <v>180878155</v>
      </c>
      <c r="H34" s="31">
        <f t="shared" si="3"/>
        <v>682667588</v>
      </c>
      <c r="I34" s="31">
        <f t="shared" si="3"/>
        <v>496358405</v>
      </c>
      <c r="J34" s="31">
        <f t="shared" si="3"/>
        <v>496358405</v>
      </c>
      <c r="K34" s="31">
        <f t="shared" si="3"/>
        <v>446914505</v>
      </c>
      <c r="L34" s="31">
        <f t="shared" si="3"/>
        <v>851881192</v>
      </c>
      <c r="M34" s="31">
        <f t="shared" si="3"/>
        <v>99136259</v>
      </c>
      <c r="N34" s="31">
        <f t="shared" si="3"/>
        <v>99136259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99136259</v>
      </c>
      <c r="X34" s="31">
        <f t="shared" si="3"/>
        <v>150080358</v>
      </c>
      <c r="Y34" s="31">
        <f t="shared" si="3"/>
        <v>-50944099</v>
      </c>
      <c r="Z34" s="32">
        <f>+IF(X34&lt;&gt;0,+(Y34/X34)*100,0)</f>
        <v>-33.94454789346918</v>
      </c>
      <c r="AA34" s="33">
        <f>SUM(AA29:AA33)</f>
        <v>300160714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11004347</v>
      </c>
      <c r="D37" s="18"/>
      <c r="E37" s="19"/>
      <c r="F37" s="20"/>
      <c r="G37" s="20">
        <v>128625063</v>
      </c>
      <c r="H37" s="20">
        <v>-27326641</v>
      </c>
      <c r="I37" s="20">
        <v>-33131668</v>
      </c>
      <c r="J37" s="20">
        <v>-33131668</v>
      </c>
      <c r="K37" s="20">
        <v>-33131668</v>
      </c>
      <c r="L37" s="20">
        <v>-5782152</v>
      </c>
      <c r="M37" s="20">
        <v>-1251415</v>
      </c>
      <c r="N37" s="20">
        <v>-1251415</v>
      </c>
      <c r="O37" s="20"/>
      <c r="P37" s="20"/>
      <c r="Q37" s="20"/>
      <c r="R37" s="20"/>
      <c r="S37" s="20"/>
      <c r="T37" s="20"/>
      <c r="U37" s="20"/>
      <c r="V37" s="20"/>
      <c r="W37" s="20">
        <v>-1251415</v>
      </c>
      <c r="X37" s="20"/>
      <c r="Y37" s="20">
        <v>-1251415</v>
      </c>
      <c r="Z37" s="21"/>
      <c r="AA37" s="22"/>
    </row>
    <row r="38" spans="1:27" ht="12.75">
      <c r="A38" s="23" t="s">
        <v>58</v>
      </c>
      <c r="B38" s="17"/>
      <c r="C38" s="18">
        <v>348810629</v>
      </c>
      <c r="D38" s="18"/>
      <c r="E38" s="19">
        <v>87325207</v>
      </c>
      <c r="F38" s="20">
        <v>87325207</v>
      </c>
      <c r="G38" s="20">
        <v>307322637</v>
      </c>
      <c r="H38" s="20">
        <v>87252897</v>
      </c>
      <c r="I38" s="20">
        <v>89227747</v>
      </c>
      <c r="J38" s="20">
        <v>89227747</v>
      </c>
      <c r="K38" s="20">
        <v>87249066</v>
      </c>
      <c r="L38" s="20">
        <v>340550671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43662604</v>
      </c>
      <c r="Y38" s="20">
        <v>-43662604</v>
      </c>
      <c r="Z38" s="21">
        <v>-100</v>
      </c>
      <c r="AA38" s="22">
        <v>87325207</v>
      </c>
    </row>
    <row r="39" spans="1:27" ht="12.75">
      <c r="A39" s="27" t="s">
        <v>61</v>
      </c>
      <c r="B39" s="35"/>
      <c r="C39" s="29">
        <f aca="true" t="shared" si="4" ref="C39:Y39">SUM(C37:C38)</f>
        <v>359814976</v>
      </c>
      <c r="D39" s="29">
        <f>SUM(D37:D38)</f>
        <v>0</v>
      </c>
      <c r="E39" s="36">
        <f t="shared" si="4"/>
        <v>87325207</v>
      </c>
      <c r="F39" s="37">
        <f t="shared" si="4"/>
        <v>87325207</v>
      </c>
      <c r="G39" s="37">
        <f t="shared" si="4"/>
        <v>435947700</v>
      </c>
      <c r="H39" s="37">
        <f t="shared" si="4"/>
        <v>59926256</v>
      </c>
      <c r="I39" s="37">
        <f t="shared" si="4"/>
        <v>56096079</v>
      </c>
      <c r="J39" s="37">
        <f t="shared" si="4"/>
        <v>56096079</v>
      </c>
      <c r="K39" s="37">
        <f t="shared" si="4"/>
        <v>54117398</v>
      </c>
      <c r="L39" s="37">
        <f t="shared" si="4"/>
        <v>334768519</v>
      </c>
      <c r="M39" s="37">
        <f t="shared" si="4"/>
        <v>-1251415</v>
      </c>
      <c r="N39" s="37">
        <f t="shared" si="4"/>
        <v>-1251415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-1251415</v>
      </c>
      <c r="X39" s="37">
        <f t="shared" si="4"/>
        <v>43662604</v>
      </c>
      <c r="Y39" s="37">
        <f t="shared" si="4"/>
        <v>-44914019</v>
      </c>
      <c r="Z39" s="38">
        <f>+IF(X39&lt;&gt;0,+(Y39/X39)*100,0)</f>
        <v>-102.86610253479157</v>
      </c>
      <c r="AA39" s="39">
        <f>SUM(AA37:AA38)</f>
        <v>87325207</v>
      </c>
    </row>
    <row r="40" spans="1:27" ht="12.75">
      <c r="A40" s="27" t="s">
        <v>62</v>
      </c>
      <c r="B40" s="28"/>
      <c r="C40" s="29">
        <f aca="true" t="shared" si="5" ref="C40:Y40">+C34+C39</f>
        <v>1089424828</v>
      </c>
      <c r="D40" s="29">
        <f>+D34+D39</f>
        <v>0</v>
      </c>
      <c r="E40" s="30">
        <f t="shared" si="5"/>
        <v>387485921</v>
      </c>
      <c r="F40" s="31">
        <f t="shared" si="5"/>
        <v>387485921</v>
      </c>
      <c r="G40" s="31">
        <f t="shared" si="5"/>
        <v>616825855</v>
      </c>
      <c r="H40" s="31">
        <f t="shared" si="5"/>
        <v>742593844</v>
      </c>
      <c r="I40" s="31">
        <f t="shared" si="5"/>
        <v>552454484</v>
      </c>
      <c r="J40" s="31">
        <f t="shared" si="5"/>
        <v>552454484</v>
      </c>
      <c r="K40" s="31">
        <f t="shared" si="5"/>
        <v>501031903</v>
      </c>
      <c r="L40" s="31">
        <f t="shared" si="5"/>
        <v>1186649711</v>
      </c>
      <c r="M40" s="31">
        <f t="shared" si="5"/>
        <v>97884844</v>
      </c>
      <c r="N40" s="31">
        <f t="shared" si="5"/>
        <v>97884844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97884844</v>
      </c>
      <c r="X40" s="31">
        <f t="shared" si="5"/>
        <v>193742962</v>
      </c>
      <c r="Y40" s="31">
        <f t="shared" si="5"/>
        <v>-95858118</v>
      </c>
      <c r="Z40" s="32">
        <f>+IF(X40&lt;&gt;0,+(Y40/X40)*100,0)</f>
        <v>-49.47695493578755</v>
      </c>
      <c r="AA40" s="33">
        <f>+AA34+AA39</f>
        <v>387485921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708251491</v>
      </c>
      <c r="D42" s="43">
        <f>+D25-D40</f>
        <v>0</v>
      </c>
      <c r="E42" s="44">
        <f t="shared" si="6"/>
        <v>1539741004</v>
      </c>
      <c r="F42" s="45">
        <f t="shared" si="6"/>
        <v>1539741004</v>
      </c>
      <c r="G42" s="45">
        <f t="shared" si="6"/>
        <v>2216483623</v>
      </c>
      <c r="H42" s="45">
        <f t="shared" si="6"/>
        <v>2216651550</v>
      </c>
      <c r="I42" s="45">
        <f t="shared" si="6"/>
        <v>2408511848</v>
      </c>
      <c r="J42" s="45">
        <f t="shared" si="6"/>
        <v>2408511848</v>
      </c>
      <c r="K42" s="45">
        <f t="shared" si="6"/>
        <v>2484596507</v>
      </c>
      <c r="L42" s="45">
        <f t="shared" si="6"/>
        <v>1452499614</v>
      </c>
      <c r="M42" s="45">
        <f t="shared" si="6"/>
        <v>557786257</v>
      </c>
      <c r="N42" s="45">
        <f t="shared" si="6"/>
        <v>557786257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557786257</v>
      </c>
      <c r="X42" s="45">
        <f t="shared" si="6"/>
        <v>769870502</v>
      </c>
      <c r="Y42" s="45">
        <f t="shared" si="6"/>
        <v>-212084245</v>
      </c>
      <c r="Z42" s="46">
        <f>+IF(X42&lt;&gt;0,+(Y42/X42)*100,0)</f>
        <v>-27.548041449703447</v>
      </c>
      <c r="AA42" s="47">
        <f>+AA25-AA40</f>
        <v>1539741004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708251491</v>
      </c>
      <c r="D45" s="18"/>
      <c r="E45" s="19">
        <v>1539741004</v>
      </c>
      <c r="F45" s="20">
        <v>1539741004</v>
      </c>
      <c r="G45" s="20">
        <v>2216483623</v>
      </c>
      <c r="H45" s="20">
        <v>2216651550</v>
      </c>
      <c r="I45" s="20">
        <v>2408511848</v>
      </c>
      <c r="J45" s="20">
        <v>2408511848</v>
      </c>
      <c r="K45" s="20">
        <v>2484596507</v>
      </c>
      <c r="L45" s="20">
        <v>1452499614</v>
      </c>
      <c r="M45" s="20">
        <v>557786257</v>
      </c>
      <c r="N45" s="20">
        <v>557786257</v>
      </c>
      <c r="O45" s="20"/>
      <c r="P45" s="20"/>
      <c r="Q45" s="20"/>
      <c r="R45" s="20"/>
      <c r="S45" s="20"/>
      <c r="T45" s="20"/>
      <c r="U45" s="20"/>
      <c r="V45" s="20"/>
      <c r="W45" s="20">
        <v>557786257</v>
      </c>
      <c r="X45" s="20">
        <v>769870502</v>
      </c>
      <c r="Y45" s="20">
        <v>-212084245</v>
      </c>
      <c r="Z45" s="48">
        <v>-27.55</v>
      </c>
      <c r="AA45" s="22">
        <v>1539741004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708251491</v>
      </c>
      <c r="D48" s="51">
        <f>SUM(D45:D47)</f>
        <v>0</v>
      </c>
      <c r="E48" s="52">
        <f t="shared" si="7"/>
        <v>1539741004</v>
      </c>
      <c r="F48" s="53">
        <f t="shared" si="7"/>
        <v>1539741004</v>
      </c>
      <c r="G48" s="53">
        <f t="shared" si="7"/>
        <v>2216483623</v>
      </c>
      <c r="H48" s="53">
        <f t="shared" si="7"/>
        <v>2216651550</v>
      </c>
      <c r="I48" s="53">
        <f t="shared" si="7"/>
        <v>2408511848</v>
      </c>
      <c r="J48" s="53">
        <f t="shared" si="7"/>
        <v>2408511848</v>
      </c>
      <c r="K48" s="53">
        <f t="shared" si="7"/>
        <v>2484596507</v>
      </c>
      <c r="L48" s="53">
        <f t="shared" si="7"/>
        <v>1452499614</v>
      </c>
      <c r="M48" s="53">
        <f t="shared" si="7"/>
        <v>557786257</v>
      </c>
      <c r="N48" s="53">
        <f t="shared" si="7"/>
        <v>557786257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557786257</v>
      </c>
      <c r="X48" s="53">
        <f t="shared" si="7"/>
        <v>769870502</v>
      </c>
      <c r="Y48" s="53">
        <f t="shared" si="7"/>
        <v>-212084245</v>
      </c>
      <c r="Z48" s="54">
        <f>+IF(X48&lt;&gt;0,+(Y48/X48)*100,0)</f>
        <v>-27.548041449703447</v>
      </c>
      <c r="AA48" s="55">
        <f>SUM(AA45:AA47)</f>
        <v>1539741004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43168235</v>
      </c>
      <c r="D6" s="18"/>
      <c r="E6" s="19">
        <v>2633000</v>
      </c>
      <c r="F6" s="20">
        <v>2633000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1316500</v>
      </c>
      <c r="Y6" s="20">
        <v>-1316500</v>
      </c>
      <c r="Z6" s="21">
        <v>-100</v>
      </c>
      <c r="AA6" s="22">
        <v>2633000</v>
      </c>
    </row>
    <row r="7" spans="1:27" ht="12.75">
      <c r="A7" s="23" t="s">
        <v>34</v>
      </c>
      <c r="B7" s="17"/>
      <c r="C7" s="18">
        <v>11060586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348936971</v>
      </c>
      <c r="D8" s="18"/>
      <c r="E8" s="19">
        <v>105306000</v>
      </c>
      <c r="F8" s="20">
        <v>105306000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52653000</v>
      </c>
      <c r="Y8" s="20">
        <v>-52653000</v>
      </c>
      <c r="Z8" s="21">
        <v>-100</v>
      </c>
      <c r="AA8" s="22">
        <v>105306000</v>
      </c>
    </row>
    <row r="9" spans="1:27" ht="12.75">
      <c r="A9" s="23" t="s">
        <v>36</v>
      </c>
      <c r="B9" s="17"/>
      <c r="C9" s="18">
        <v>42061467</v>
      </c>
      <c r="D9" s="18"/>
      <c r="E9" s="19">
        <v>1207000</v>
      </c>
      <c r="F9" s="20">
        <v>1207000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603500</v>
      </c>
      <c r="Y9" s="20">
        <v>-603500</v>
      </c>
      <c r="Z9" s="21">
        <v>-100</v>
      </c>
      <c r="AA9" s="22">
        <v>1207000</v>
      </c>
    </row>
    <row r="10" spans="1:27" ht="12.75">
      <c r="A10" s="23" t="s">
        <v>37</v>
      </c>
      <c r="B10" s="17"/>
      <c r="C10" s="18">
        <v>1026</v>
      </c>
      <c r="D10" s="18"/>
      <c r="E10" s="19">
        <v>208701000</v>
      </c>
      <c r="F10" s="20">
        <v>208701000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104350500</v>
      </c>
      <c r="Y10" s="24">
        <v>-104350500</v>
      </c>
      <c r="Z10" s="25">
        <v>-100</v>
      </c>
      <c r="AA10" s="26">
        <v>208701000</v>
      </c>
    </row>
    <row r="11" spans="1:27" ht="12.75">
      <c r="A11" s="23" t="s">
        <v>38</v>
      </c>
      <c r="B11" s="17"/>
      <c r="C11" s="18">
        <v>1509338</v>
      </c>
      <c r="D11" s="18"/>
      <c r="E11" s="19">
        <v>3565000</v>
      </c>
      <c r="F11" s="20">
        <v>3565000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1782500</v>
      </c>
      <c r="Y11" s="20">
        <v>-1782500</v>
      </c>
      <c r="Z11" s="21">
        <v>-100</v>
      </c>
      <c r="AA11" s="22">
        <v>3565000</v>
      </c>
    </row>
    <row r="12" spans="1:27" ht="12.75">
      <c r="A12" s="27" t="s">
        <v>39</v>
      </c>
      <c r="B12" s="28"/>
      <c r="C12" s="29">
        <f aca="true" t="shared" si="0" ref="C12:Y12">SUM(C6:C11)</f>
        <v>446737623</v>
      </c>
      <c r="D12" s="29">
        <f>SUM(D6:D11)</f>
        <v>0</v>
      </c>
      <c r="E12" s="30">
        <f t="shared" si="0"/>
        <v>321412000</v>
      </c>
      <c r="F12" s="31">
        <f t="shared" si="0"/>
        <v>321412000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160706000</v>
      </c>
      <c r="Y12" s="31">
        <f t="shared" si="0"/>
        <v>-160706000</v>
      </c>
      <c r="Z12" s="32">
        <f>+IF(X12&lt;&gt;0,+(Y12/X12)*100,0)</f>
        <v>-100</v>
      </c>
      <c r="AA12" s="33">
        <f>SUM(AA6:AA11)</f>
        <v>321412000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104569063</v>
      </c>
      <c r="D17" s="18"/>
      <c r="E17" s="19">
        <v>97353000</v>
      </c>
      <c r="F17" s="20">
        <v>97353000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48676500</v>
      </c>
      <c r="Y17" s="20">
        <v>-48676500</v>
      </c>
      <c r="Z17" s="21">
        <v>-100</v>
      </c>
      <c r="AA17" s="22">
        <v>97353000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869673552</v>
      </c>
      <c r="D19" s="18"/>
      <c r="E19" s="19">
        <v>718861000</v>
      </c>
      <c r="F19" s="20">
        <v>718861000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359430500</v>
      </c>
      <c r="Y19" s="20">
        <v>-359430500</v>
      </c>
      <c r="Z19" s="21">
        <v>-100</v>
      </c>
      <c r="AA19" s="22">
        <v>718861000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193870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506794</v>
      </c>
      <c r="D23" s="18"/>
      <c r="E23" s="19">
        <v>507000</v>
      </c>
      <c r="F23" s="20">
        <v>507000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253500</v>
      </c>
      <c r="Y23" s="24">
        <v>-253500</v>
      </c>
      <c r="Z23" s="25">
        <v>-100</v>
      </c>
      <c r="AA23" s="26">
        <v>507000</v>
      </c>
    </row>
    <row r="24" spans="1:27" ht="12.75">
      <c r="A24" s="27" t="s">
        <v>50</v>
      </c>
      <c r="B24" s="35"/>
      <c r="C24" s="29">
        <f aca="true" t="shared" si="1" ref="C24:Y24">SUM(C15:C23)</f>
        <v>974943279</v>
      </c>
      <c r="D24" s="29">
        <f>SUM(D15:D23)</f>
        <v>0</v>
      </c>
      <c r="E24" s="36">
        <f t="shared" si="1"/>
        <v>816721000</v>
      </c>
      <c r="F24" s="37">
        <f t="shared" si="1"/>
        <v>816721000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408360500</v>
      </c>
      <c r="Y24" s="37">
        <f t="shared" si="1"/>
        <v>-408360500</v>
      </c>
      <c r="Z24" s="38">
        <f>+IF(X24&lt;&gt;0,+(Y24/X24)*100,0)</f>
        <v>-100</v>
      </c>
      <c r="AA24" s="39">
        <f>SUM(AA15:AA23)</f>
        <v>816721000</v>
      </c>
    </row>
    <row r="25" spans="1:27" ht="12.75">
      <c r="A25" s="27" t="s">
        <v>51</v>
      </c>
      <c r="B25" s="28"/>
      <c r="C25" s="29">
        <f aca="true" t="shared" si="2" ref="C25:Y25">+C12+C24</f>
        <v>1421680902</v>
      </c>
      <c r="D25" s="29">
        <f>+D12+D24</f>
        <v>0</v>
      </c>
      <c r="E25" s="30">
        <f t="shared" si="2"/>
        <v>1138133000</v>
      </c>
      <c r="F25" s="31">
        <f t="shared" si="2"/>
        <v>1138133000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569066500</v>
      </c>
      <c r="Y25" s="31">
        <f t="shared" si="2"/>
        <v>-569066500</v>
      </c>
      <c r="Z25" s="32">
        <f>+IF(X25&lt;&gt;0,+(Y25/X25)*100,0)</f>
        <v>-100</v>
      </c>
      <c r="AA25" s="33">
        <f>+AA12+AA24</f>
        <v>1138133000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2839593</v>
      </c>
      <c r="D31" s="18"/>
      <c r="E31" s="19">
        <v>3500000</v>
      </c>
      <c r="F31" s="20">
        <v>3500000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1750000</v>
      </c>
      <c r="Y31" s="20">
        <v>-1750000</v>
      </c>
      <c r="Z31" s="21">
        <v>-100</v>
      </c>
      <c r="AA31" s="22">
        <v>3500000</v>
      </c>
    </row>
    <row r="32" spans="1:27" ht="12.75">
      <c r="A32" s="23" t="s">
        <v>57</v>
      </c>
      <c r="B32" s="17"/>
      <c r="C32" s="18">
        <v>496812839</v>
      </c>
      <c r="D32" s="18"/>
      <c r="E32" s="19">
        <v>210600000</v>
      </c>
      <c r="F32" s="20">
        <v>210600000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105300000</v>
      </c>
      <c r="Y32" s="20">
        <v>-105300000</v>
      </c>
      <c r="Z32" s="21">
        <v>-100</v>
      </c>
      <c r="AA32" s="22">
        <v>210600000</v>
      </c>
    </row>
    <row r="33" spans="1:27" ht="12.75">
      <c r="A33" s="23" t="s">
        <v>58</v>
      </c>
      <c r="B33" s="17"/>
      <c r="C33" s="18">
        <v>20060946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519713378</v>
      </c>
      <c r="D34" s="29">
        <f>SUM(D29:D33)</f>
        <v>0</v>
      </c>
      <c r="E34" s="30">
        <f t="shared" si="3"/>
        <v>214100000</v>
      </c>
      <c r="F34" s="31">
        <f t="shared" si="3"/>
        <v>214100000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107050000</v>
      </c>
      <c r="Y34" s="31">
        <f t="shared" si="3"/>
        <v>-107050000</v>
      </c>
      <c r="Z34" s="32">
        <f>+IF(X34&lt;&gt;0,+(Y34/X34)*100,0)</f>
        <v>-100</v>
      </c>
      <c r="AA34" s="33">
        <f>SUM(AA29:AA33)</f>
        <v>214100000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27032000</v>
      </c>
      <c r="D38" s="18"/>
      <c r="E38" s="19">
        <v>39096000</v>
      </c>
      <c r="F38" s="20">
        <v>39096000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19548000</v>
      </c>
      <c r="Y38" s="20">
        <v>-19548000</v>
      </c>
      <c r="Z38" s="21">
        <v>-100</v>
      </c>
      <c r="AA38" s="22">
        <v>39096000</v>
      </c>
    </row>
    <row r="39" spans="1:27" ht="12.75">
      <c r="A39" s="27" t="s">
        <v>61</v>
      </c>
      <c r="B39" s="35"/>
      <c r="C39" s="29">
        <f aca="true" t="shared" si="4" ref="C39:Y39">SUM(C37:C38)</f>
        <v>27032000</v>
      </c>
      <c r="D39" s="29">
        <f>SUM(D37:D38)</f>
        <v>0</v>
      </c>
      <c r="E39" s="36">
        <f t="shared" si="4"/>
        <v>39096000</v>
      </c>
      <c r="F39" s="37">
        <f t="shared" si="4"/>
        <v>39096000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19548000</v>
      </c>
      <c r="Y39" s="37">
        <f t="shared" si="4"/>
        <v>-19548000</v>
      </c>
      <c r="Z39" s="38">
        <f>+IF(X39&lt;&gt;0,+(Y39/X39)*100,0)</f>
        <v>-100</v>
      </c>
      <c r="AA39" s="39">
        <f>SUM(AA37:AA38)</f>
        <v>39096000</v>
      </c>
    </row>
    <row r="40" spans="1:27" ht="12.75">
      <c r="A40" s="27" t="s">
        <v>62</v>
      </c>
      <c r="B40" s="28"/>
      <c r="C40" s="29">
        <f aca="true" t="shared" si="5" ref="C40:Y40">+C34+C39</f>
        <v>546745378</v>
      </c>
      <c r="D40" s="29">
        <f>+D34+D39</f>
        <v>0</v>
      </c>
      <c r="E40" s="30">
        <f t="shared" si="5"/>
        <v>253196000</v>
      </c>
      <c r="F40" s="31">
        <f t="shared" si="5"/>
        <v>253196000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126598000</v>
      </c>
      <c r="Y40" s="31">
        <f t="shared" si="5"/>
        <v>-126598000</v>
      </c>
      <c r="Z40" s="32">
        <f>+IF(X40&lt;&gt;0,+(Y40/X40)*100,0)</f>
        <v>-100</v>
      </c>
      <c r="AA40" s="33">
        <f>+AA34+AA39</f>
        <v>253196000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874935524</v>
      </c>
      <c r="D42" s="43">
        <f>+D25-D40</f>
        <v>0</v>
      </c>
      <c r="E42" s="44">
        <f t="shared" si="6"/>
        <v>884937000</v>
      </c>
      <c r="F42" s="45">
        <f t="shared" si="6"/>
        <v>884937000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442468500</v>
      </c>
      <c r="Y42" s="45">
        <f t="shared" si="6"/>
        <v>-442468500</v>
      </c>
      <c r="Z42" s="46">
        <f>+IF(X42&lt;&gt;0,+(Y42/X42)*100,0)</f>
        <v>-100</v>
      </c>
      <c r="AA42" s="47">
        <f>+AA25-AA40</f>
        <v>884937000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874935524</v>
      </c>
      <c r="D45" s="18"/>
      <c r="E45" s="19">
        <v>884937000</v>
      </c>
      <c r="F45" s="20">
        <v>884937000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442468500</v>
      </c>
      <c r="Y45" s="20">
        <v>-442468500</v>
      </c>
      <c r="Z45" s="48">
        <v>-100</v>
      </c>
      <c r="AA45" s="22">
        <v>884937000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874935524</v>
      </c>
      <c r="D48" s="51">
        <f>SUM(D45:D47)</f>
        <v>0</v>
      </c>
      <c r="E48" s="52">
        <f t="shared" si="7"/>
        <v>884937000</v>
      </c>
      <c r="F48" s="53">
        <f t="shared" si="7"/>
        <v>884937000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442468500</v>
      </c>
      <c r="Y48" s="53">
        <f t="shared" si="7"/>
        <v>-442468500</v>
      </c>
      <c r="Z48" s="54">
        <f>+IF(X48&lt;&gt;0,+(Y48/X48)*100,0)</f>
        <v>-100</v>
      </c>
      <c r="AA48" s="55">
        <f>SUM(AA45:AA47)</f>
        <v>884937000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14651208</v>
      </c>
      <c r="D6" s="18"/>
      <c r="E6" s="19"/>
      <c r="F6" s="20"/>
      <c r="G6" s="20">
        <v>34577907</v>
      </c>
      <c r="H6" s="20">
        <v>18643189</v>
      </c>
      <c r="I6" s="20"/>
      <c r="J6" s="20"/>
      <c r="K6" s="20">
        <v>18643189</v>
      </c>
      <c r="L6" s="20"/>
      <c r="M6" s="20"/>
      <c r="N6" s="20">
        <v>18643189</v>
      </c>
      <c r="O6" s="20"/>
      <c r="P6" s="20"/>
      <c r="Q6" s="20"/>
      <c r="R6" s="20"/>
      <c r="S6" s="20"/>
      <c r="T6" s="20"/>
      <c r="U6" s="20"/>
      <c r="V6" s="20"/>
      <c r="W6" s="20">
        <v>18643189</v>
      </c>
      <c r="X6" s="20"/>
      <c r="Y6" s="20">
        <v>18643189</v>
      </c>
      <c r="Z6" s="21"/>
      <c r="AA6" s="22"/>
    </row>
    <row r="7" spans="1:27" ht="12.75">
      <c r="A7" s="23" t="s">
        <v>34</v>
      </c>
      <c r="B7" s="17"/>
      <c r="C7" s="18">
        <v>2325089</v>
      </c>
      <c r="D7" s="18"/>
      <c r="E7" s="19"/>
      <c r="F7" s="20"/>
      <c r="G7" s="20">
        <v>11481484</v>
      </c>
      <c r="H7" s="20">
        <v>11481484</v>
      </c>
      <c r="I7" s="20"/>
      <c r="J7" s="20"/>
      <c r="K7" s="20">
        <v>11481484</v>
      </c>
      <c r="L7" s="20"/>
      <c r="M7" s="20"/>
      <c r="N7" s="20">
        <v>11481484</v>
      </c>
      <c r="O7" s="20"/>
      <c r="P7" s="20"/>
      <c r="Q7" s="20"/>
      <c r="R7" s="20"/>
      <c r="S7" s="20"/>
      <c r="T7" s="20"/>
      <c r="U7" s="20"/>
      <c r="V7" s="20"/>
      <c r="W7" s="20">
        <v>11481484</v>
      </c>
      <c r="X7" s="20"/>
      <c r="Y7" s="20">
        <v>11481484</v>
      </c>
      <c r="Z7" s="21"/>
      <c r="AA7" s="22"/>
    </row>
    <row r="8" spans="1:27" ht="12.75">
      <c r="A8" s="23" t="s">
        <v>35</v>
      </c>
      <c r="B8" s="17"/>
      <c r="C8" s="18">
        <v>58247095</v>
      </c>
      <c r="D8" s="18"/>
      <c r="E8" s="19">
        <v>135000000</v>
      </c>
      <c r="F8" s="20">
        <v>135000000</v>
      </c>
      <c r="G8" s="20">
        <v>167965157</v>
      </c>
      <c r="H8" s="20">
        <v>54953294</v>
      </c>
      <c r="I8" s="20"/>
      <c r="J8" s="20"/>
      <c r="K8" s="20">
        <v>54953294</v>
      </c>
      <c r="L8" s="20"/>
      <c r="M8" s="20"/>
      <c r="N8" s="20">
        <v>54953294</v>
      </c>
      <c r="O8" s="20"/>
      <c r="P8" s="20"/>
      <c r="Q8" s="20"/>
      <c r="R8" s="20"/>
      <c r="S8" s="20"/>
      <c r="T8" s="20"/>
      <c r="U8" s="20"/>
      <c r="V8" s="20"/>
      <c r="W8" s="20">
        <v>54953294</v>
      </c>
      <c r="X8" s="20">
        <v>67500000</v>
      </c>
      <c r="Y8" s="20">
        <v>-12546706</v>
      </c>
      <c r="Z8" s="21">
        <v>-18.59</v>
      </c>
      <c r="AA8" s="22">
        <v>135000000</v>
      </c>
    </row>
    <row r="9" spans="1:27" ht="12.75">
      <c r="A9" s="23" t="s">
        <v>36</v>
      </c>
      <c r="B9" s="17"/>
      <c r="C9" s="18">
        <v>698072</v>
      </c>
      <c r="D9" s="18"/>
      <c r="E9" s="19"/>
      <c r="F9" s="20"/>
      <c r="G9" s="20">
        <v>2016837</v>
      </c>
      <c r="H9" s="20">
        <v>2683998</v>
      </c>
      <c r="I9" s="20"/>
      <c r="J9" s="20"/>
      <c r="K9" s="20">
        <v>2683998</v>
      </c>
      <c r="L9" s="20"/>
      <c r="M9" s="20"/>
      <c r="N9" s="20">
        <v>2683998</v>
      </c>
      <c r="O9" s="20"/>
      <c r="P9" s="20"/>
      <c r="Q9" s="20"/>
      <c r="R9" s="20"/>
      <c r="S9" s="20"/>
      <c r="T9" s="20"/>
      <c r="U9" s="20"/>
      <c r="V9" s="20"/>
      <c r="W9" s="20">
        <v>2683998</v>
      </c>
      <c r="X9" s="20"/>
      <c r="Y9" s="20">
        <v>2683998</v>
      </c>
      <c r="Z9" s="21"/>
      <c r="AA9" s="22"/>
    </row>
    <row r="10" spans="1:27" ht="12.75">
      <c r="A10" s="23" t="s">
        <v>37</v>
      </c>
      <c r="B10" s="17"/>
      <c r="C10" s="18">
        <v>11542020</v>
      </c>
      <c r="D10" s="18"/>
      <c r="E10" s="19"/>
      <c r="F10" s="20"/>
      <c r="G10" s="24">
        <v>56629138</v>
      </c>
      <c r="H10" s="24">
        <v>171701708</v>
      </c>
      <c r="I10" s="24"/>
      <c r="J10" s="20"/>
      <c r="K10" s="24">
        <v>171701708</v>
      </c>
      <c r="L10" s="24"/>
      <c r="M10" s="20"/>
      <c r="N10" s="24">
        <v>171701708</v>
      </c>
      <c r="O10" s="24"/>
      <c r="P10" s="24"/>
      <c r="Q10" s="20"/>
      <c r="R10" s="24"/>
      <c r="S10" s="24"/>
      <c r="T10" s="20"/>
      <c r="U10" s="24"/>
      <c r="V10" s="24"/>
      <c r="W10" s="24">
        <v>171701708</v>
      </c>
      <c r="X10" s="20"/>
      <c r="Y10" s="24">
        <v>171701708</v>
      </c>
      <c r="Z10" s="25"/>
      <c r="AA10" s="26"/>
    </row>
    <row r="11" spans="1:27" ht="12.75">
      <c r="A11" s="23" t="s">
        <v>38</v>
      </c>
      <c r="B11" s="17"/>
      <c r="C11" s="18">
        <v>7020503</v>
      </c>
      <c r="D11" s="18"/>
      <c r="E11" s="19"/>
      <c r="F11" s="20"/>
      <c r="G11" s="20">
        <v>7997970</v>
      </c>
      <c r="H11" s="20">
        <v>8239892</v>
      </c>
      <c r="I11" s="20"/>
      <c r="J11" s="20"/>
      <c r="K11" s="20">
        <v>8239892</v>
      </c>
      <c r="L11" s="20"/>
      <c r="M11" s="20"/>
      <c r="N11" s="20">
        <v>8239892</v>
      </c>
      <c r="O11" s="20"/>
      <c r="P11" s="20"/>
      <c r="Q11" s="20"/>
      <c r="R11" s="20"/>
      <c r="S11" s="20"/>
      <c r="T11" s="20"/>
      <c r="U11" s="20"/>
      <c r="V11" s="20"/>
      <c r="W11" s="20">
        <v>8239892</v>
      </c>
      <c r="X11" s="20"/>
      <c r="Y11" s="20">
        <v>8239892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94483987</v>
      </c>
      <c r="D12" s="29">
        <f>SUM(D6:D11)</f>
        <v>0</v>
      </c>
      <c r="E12" s="30">
        <f t="shared" si="0"/>
        <v>135000000</v>
      </c>
      <c r="F12" s="31">
        <f t="shared" si="0"/>
        <v>135000000</v>
      </c>
      <c r="G12" s="31">
        <f t="shared" si="0"/>
        <v>280668493</v>
      </c>
      <c r="H12" s="31">
        <f t="shared" si="0"/>
        <v>267703565</v>
      </c>
      <c r="I12" s="31">
        <f t="shared" si="0"/>
        <v>0</v>
      </c>
      <c r="J12" s="31">
        <f t="shared" si="0"/>
        <v>0</v>
      </c>
      <c r="K12" s="31">
        <f t="shared" si="0"/>
        <v>267703565</v>
      </c>
      <c r="L12" s="31">
        <f t="shared" si="0"/>
        <v>0</v>
      </c>
      <c r="M12" s="31">
        <f t="shared" si="0"/>
        <v>0</v>
      </c>
      <c r="N12" s="31">
        <f t="shared" si="0"/>
        <v>267703565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267703565</v>
      </c>
      <c r="X12" s="31">
        <f t="shared" si="0"/>
        <v>67500000</v>
      </c>
      <c r="Y12" s="31">
        <f t="shared" si="0"/>
        <v>200203565</v>
      </c>
      <c r="Z12" s="32">
        <f>+IF(X12&lt;&gt;0,+(Y12/X12)*100,0)</f>
        <v>296.59787407407407</v>
      </c>
      <c r="AA12" s="33">
        <f>SUM(AA6:AA11)</f>
        <v>135000000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55227300</v>
      </c>
      <c r="H16" s="24">
        <v>55227300</v>
      </c>
      <c r="I16" s="24"/>
      <c r="J16" s="20"/>
      <c r="K16" s="24">
        <v>55227300</v>
      </c>
      <c r="L16" s="24"/>
      <c r="M16" s="20"/>
      <c r="N16" s="24">
        <v>55227300</v>
      </c>
      <c r="O16" s="24"/>
      <c r="P16" s="24"/>
      <c r="Q16" s="20"/>
      <c r="R16" s="24"/>
      <c r="S16" s="24"/>
      <c r="T16" s="20"/>
      <c r="U16" s="24"/>
      <c r="V16" s="24"/>
      <c r="W16" s="24">
        <v>55227300</v>
      </c>
      <c r="X16" s="20"/>
      <c r="Y16" s="24">
        <v>55227300</v>
      </c>
      <c r="Z16" s="25"/>
      <c r="AA16" s="26"/>
    </row>
    <row r="17" spans="1:27" ht="12.75">
      <c r="A17" s="23" t="s">
        <v>43</v>
      </c>
      <c r="B17" s="17"/>
      <c r="C17" s="18">
        <v>53836358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581584006</v>
      </c>
      <c r="D19" s="18"/>
      <c r="E19" s="19"/>
      <c r="F19" s="20"/>
      <c r="G19" s="20">
        <v>551469025</v>
      </c>
      <c r="H19" s="20">
        <v>552593260</v>
      </c>
      <c r="I19" s="20"/>
      <c r="J19" s="20"/>
      <c r="K19" s="20">
        <v>519563124</v>
      </c>
      <c r="L19" s="20"/>
      <c r="M19" s="20"/>
      <c r="N19" s="20">
        <v>519563124</v>
      </c>
      <c r="O19" s="20"/>
      <c r="P19" s="20"/>
      <c r="Q19" s="20"/>
      <c r="R19" s="20"/>
      <c r="S19" s="20"/>
      <c r="T19" s="20"/>
      <c r="U19" s="20"/>
      <c r="V19" s="20"/>
      <c r="W19" s="20">
        <v>519563124</v>
      </c>
      <c r="X19" s="20"/>
      <c r="Y19" s="20">
        <v>519563124</v>
      </c>
      <c r="Z19" s="21"/>
      <c r="AA19" s="22"/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1636043</v>
      </c>
      <c r="D22" s="18"/>
      <c r="E22" s="19"/>
      <c r="F22" s="20"/>
      <c r="G22" s="20">
        <v>1511500</v>
      </c>
      <c r="H22" s="20">
        <v>1511500</v>
      </c>
      <c r="I22" s="20"/>
      <c r="J22" s="20"/>
      <c r="K22" s="20">
        <v>1511500</v>
      </c>
      <c r="L22" s="20"/>
      <c r="M22" s="20"/>
      <c r="N22" s="20">
        <v>1511500</v>
      </c>
      <c r="O22" s="20"/>
      <c r="P22" s="20"/>
      <c r="Q22" s="20"/>
      <c r="R22" s="20"/>
      <c r="S22" s="20"/>
      <c r="T22" s="20"/>
      <c r="U22" s="20"/>
      <c r="V22" s="20"/>
      <c r="W22" s="20">
        <v>1511500</v>
      </c>
      <c r="X22" s="20"/>
      <c r="Y22" s="20">
        <v>1511500</v>
      </c>
      <c r="Z22" s="21"/>
      <c r="AA22" s="22"/>
    </row>
    <row r="23" spans="1:27" ht="12.75">
      <c r="A23" s="23" t="s">
        <v>49</v>
      </c>
      <c r="B23" s="17"/>
      <c r="C23" s="18">
        <v>404550</v>
      </c>
      <c r="D23" s="18"/>
      <c r="E23" s="19"/>
      <c r="F23" s="20"/>
      <c r="G23" s="24">
        <v>39136249</v>
      </c>
      <c r="H23" s="24">
        <v>39136149</v>
      </c>
      <c r="I23" s="24"/>
      <c r="J23" s="20"/>
      <c r="K23" s="24">
        <v>42971928</v>
      </c>
      <c r="L23" s="24"/>
      <c r="M23" s="20"/>
      <c r="N23" s="24">
        <v>42971928</v>
      </c>
      <c r="O23" s="24"/>
      <c r="P23" s="24"/>
      <c r="Q23" s="20"/>
      <c r="R23" s="24"/>
      <c r="S23" s="24"/>
      <c r="T23" s="20"/>
      <c r="U23" s="24"/>
      <c r="V23" s="24"/>
      <c r="W23" s="24">
        <v>42971928</v>
      </c>
      <c r="X23" s="20"/>
      <c r="Y23" s="24">
        <v>42971928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637460957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647344074</v>
      </c>
      <c r="H24" s="37">
        <f t="shared" si="1"/>
        <v>648468209</v>
      </c>
      <c r="I24" s="37">
        <f t="shared" si="1"/>
        <v>0</v>
      </c>
      <c r="J24" s="37">
        <f t="shared" si="1"/>
        <v>0</v>
      </c>
      <c r="K24" s="37">
        <f t="shared" si="1"/>
        <v>619273852</v>
      </c>
      <c r="L24" s="37">
        <f t="shared" si="1"/>
        <v>0</v>
      </c>
      <c r="M24" s="37">
        <f t="shared" si="1"/>
        <v>0</v>
      </c>
      <c r="N24" s="37">
        <f t="shared" si="1"/>
        <v>619273852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619273852</v>
      </c>
      <c r="X24" s="37">
        <f t="shared" si="1"/>
        <v>0</v>
      </c>
      <c r="Y24" s="37">
        <f t="shared" si="1"/>
        <v>619273852</v>
      </c>
      <c r="Z24" s="38">
        <f>+IF(X24&lt;&gt;0,+(Y24/X24)*100,0)</f>
        <v>0</v>
      </c>
      <c r="AA24" s="39">
        <f>SUM(AA15:AA23)</f>
        <v>0</v>
      </c>
    </row>
    <row r="25" spans="1:27" ht="12.75">
      <c r="A25" s="27" t="s">
        <v>51</v>
      </c>
      <c r="B25" s="28"/>
      <c r="C25" s="29">
        <f aca="true" t="shared" si="2" ref="C25:Y25">+C12+C24</f>
        <v>731944944</v>
      </c>
      <c r="D25" s="29">
        <f>+D12+D24</f>
        <v>0</v>
      </c>
      <c r="E25" s="30">
        <f t="shared" si="2"/>
        <v>135000000</v>
      </c>
      <c r="F25" s="31">
        <f t="shared" si="2"/>
        <v>135000000</v>
      </c>
      <c r="G25" s="31">
        <f t="shared" si="2"/>
        <v>928012567</v>
      </c>
      <c r="H25" s="31">
        <f t="shared" si="2"/>
        <v>916171774</v>
      </c>
      <c r="I25" s="31">
        <f t="shared" si="2"/>
        <v>0</v>
      </c>
      <c r="J25" s="31">
        <f t="shared" si="2"/>
        <v>0</v>
      </c>
      <c r="K25" s="31">
        <f t="shared" si="2"/>
        <v>886977417</v>
      </c>
      <c r="L25" s="31">
        <f t="shared" si="2"/>
        <v>0</v>
      </c>
      <c r="M25" s="31">
        <f t="shared" si="2"/>
        <v>0</v>
      </c>
      <c r="N25" s="31">
        <f t="shared" si="2"/>
        <v>886977417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886977417</v>
      </c>
      <c r="X25" s="31">
        <f t="shared" si="2"/>
        <v>67500000</v>
      </c>
      <c r="Y25" s="31">
        <f t="shared" si="2"/>
        <v>819477417</v>
      </c>
      <c r="Z25" s="32">
        <f>+IF(X25&lt;&gt;0,+(Y25/X25)*100,0)</f>
        <v>1214.0406177777777</v>
      </c>
      <c r="AA25" s="33">
        <f>+AA12+AA24</f>
        <v>135000000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2981233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1994904</v>
      </c>
      <c r="D31" s="18"/>
      <c r="E31" s="19"/>
      <c r="F31" s="20"/>
      <c r="G31" s="20">
        <v>2036795</v>
      </c>
      <c r="H31" s="20">
        <v>140279729</v>
      </c>
      <c r="I31" s="20"/>
      <c r="J31" s="20"/>
      <c r="K31" s="20">
        <v>140279729</v>
      </c>
      <c r="L31" s="20"/>
      <c r="M31" s="20"/>
      <c r="N31" s="20">
        <v>140279729</v>
      </c>
      <c r="O31" s="20"/>
      <c r="P31" s="20"/>
      <c r="Q31" s="20"/>
      <c r="R31" s="20"/>
      <c r="S31" s="20"/>
      <c r="T31" s="20"/>
      <c r="U31" s="20"/>
      <c r="V31" s="20"/>
      <c r="W31" s="20">
        <v>140279729</v>
      </c>
      <c r="X31" s="20"/>
      <c r="Y31" s="20">
        <v>140279729</v>
      </c>
      <c r="Z31" s="21"/>
      <c r="AA31" s="22"/>
    </row>
    <row r="32" spans="1:27" ht="12.75">
      <c r="A32" s="23" t="s">
        <v>57</v>
      </c>
      <c r="B32" s="17"/>
      <c r="C32" s="18">
        <v>110660511</v>
      </c>
      <c r="D32" s="18"/>
      <c r="E32" s="19">
        <v>50000000</v>
      </c>
      <c r="F32" s="20">
        <v>50000000</v>
      </c>
      <c r="G32" s="20">
        <v>47564873</v>
      </c>
      <c r="H32" s="20">
        <v>53874612</v>
      </c>
      <c r="I32" s="20"/>
      <c r="J32" s="20"/>
      <c r="K32" s="20">
        <v>654160533</v>
      </c>
      <c r="L32" s="20"/>
      <c r="M32" s="20"/>
      <c r="N32" s="20">
        <v>654160533</v>
      </c>
      <c r="O32" s="20"/>
      <c r="P32" s="20"/>
      <c r="Q32" s="20"/>
      <c r="R32" s="20"/>
      <c r="S32" s="20"/>
      <c r="T32" s="20"/>
      <c r="U32" s="20"/>
      <c r="V32" s="20"/>
      <c r="W32" s="20">
        <v>654160533</v>
      </c>
      <c r="X32" s="20">
        <v>25000000</v>
      </c>
      <c r="Y32" s="20">
        <v>629160533</v>
      </c>
      <c r="Z32" s="21">
        <v>2516.64</v>
      </c>
      <c r="AA32" s="22">
        <v>50000000</v>
      </c>
    </row>
    <row r="33" spans="1:27" ht="12.75">
      <c r="A33" s="23" t="s">
        <v>58</v>
      </c>
      <c r="B33" s="17"/>
      <c r="C33" s="18">
        <v>2247091</v>
      </c>
      <c r="D33" s="18"/>
      <c r="E33" s="19"/>
      <c r="F33" s="20"/>
      <c r="G33" s="20">
        <v>284740311</v>
      </c>
      <c r="H33" s="20">
        <v>145748800</v>
      </c>
      <c r="I33" s="20"/>
      <c r="J33" s="20"/>
      <c r="K33" s="20">
        <v>31420022</v>
      </c>
      <c r="L33" s="20"/>
      <c r="M33" s="20"/>
      <c r="N33" s="20">
        <v>31420022</v>
      </c>
      <c r="O33" s="20"/>
      <c r="P33" s="20"/>
      <c r="Q33" s="20"/>
      <c r="R33" s="20"/>
      <c r="S33" s="20"/>
      <c r="T33" s="20"/>
      <c r="U33" s="20"/>
      <c r="V33" s="20"/>
      <c r="W33" s="20">
        <v>31420022</v>
      </c>
      <c r="X33" s="20"/>
      <c r="Y33" s="20">
        <v>31420022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117883739</v>
      </c>
      <c r="D34" s="29">
        <f>SUM(D29:D33)</f>
        <v>0</v>
      </c>
      <c r="E34" s="30">
        <f t="shared" si="3"/>
        <v>50000000</v>
      </c>
      <c r="F34" s="31">
        <f t="shared" si="3"/>
        <v>50000000</v>
      </c>
      <c r="G34" s="31">
        <f t="shared" si="3"/>
        <v>334341979</v>
      </c>
      <c r="H34" s="31">
        <f t="shared" si="3"/>
        <v>339903141</v>
      </c>
      <c r="I34" s="31">
        <f t="shared" si="3"/>
        <v>0</v>
      </c>
      <c r="J34" s="31">
        <f t="shared" si="3"/>
        <v>0</v>
      </c>
      <c r="K34" s="31">
        <f t="shared" si="3"/>
        <v>825860284</v>
      </c>
      <c r="L34" s="31">
        <f t="shared" si="3"/>
        <v>0</v>
      </c>
      <c r="M34" s="31">
        <f t="shared" si="3"/>
        <v>0</v>
      </c>
      <c r="N34" s="31">
        <f t="shared" si="3"/>
        <v>825860284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825860284</v>
      </c>
      <c r="X34" s="31">
        <f t="shared" si="3"/>
        <v>25000000</v>
      </c>
      <c r="Y34" s="31">
        <f t="shared" si="3"/>
        <v>800860284</v>
      </c>
      <c r="Z34" s="32">
        <f>+IF(X34&lt;&gt;0,+(Y34/X34)*100,0)</f>
        <v>3203.441136</v>
      </c>
      <c r="AA34" s="33">
        <f>SUM(AA29:AA33)</f>
        <v>50000000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2956391</v>
      </c>
      <c r="D37" s="18"/>
      <c r="E37" s="19"/>
      <c r="F37" s="20"/>
      <c r="G37" s="20">
        <v>679992</v>
      </c>
      <c r="H37" s="20">
        <v>679992</v>
      </c>
      <c r="I37" s="20"/>
      <c r="J37" s="20"/>
      <c r="K37" s="20">
        <v>679992</v>
      </c>
      <c r="L37" s="20"/>
      <c r="M37" s="20"/>
      <c r="N37" s="20">
        <v>679992</v>
      </c>
      <c r="O37" s="20"/>
      <c r="P37" s="20"/>
      <c r="Q37" s="20"/>
      <c r="R37" s="20"/>
      <c r="S37" s="20"/>
      <c r="T37" s="20"/>
      <c r="U37" s="20"/>
      <c r="V37" s="20"/>
      <c r="W37" s="20">
        <v>679992</v>
      </c>
      <c r="X37" s="20"/>
      <c r="Y37" s="20">
        <v>679992</v>
      </c>
      <c r="Z37" s="21"/>
      <c r="AA37" s="22"/>
    </row>
    <row r="38" spans="1:27" ht="12.75">
      <c r="A38" s="23" t="s">
        <v>58</v>
      </c>
      <c r="B38" s="17"/>
      <c r="C38" s="18">
        <v>82238000</v>
      </c>
      <c r="D38" s="18"/>
      <c r="E38" s="19"/>
      <c r="F38" s="20"/>
      <c r="G38" s="20">
        <v>65851765</v>
      </c>
      <c r="H38" s="20">
        <v>65851765</v>
      </c>
      <c r="I38" s="20"/>
      <c r="J38" s="20"/>
      <c r="K38" s="20">
        <v>63562000</v>
      </c>
      <c r="L38" s="20"/>
      <c r="M38" s="20"/>
      <c r="N38" s="20">
        <v>63562000</v>
      </c>
      <c r="O38" s="20"/>
      <c r="P38" s="20"/>
      <c r="Q38" s="20"/>
      <c r="R38" s="20"/>
      <c r="S38" s="20"/>
      <c r="T38" s="20"/>
      <c r="U38" s="20"/>
      <c r="V38" s="20"/>
      <c r="W38" s="20">
        <v>63562000</v>
      </c>
      <c r="X38" s="20"/>
      <c r="Y38" s="20">
        <v>63562000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85194391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66531757</v>
      </c>
      <c r="H39" s="37">
        <f t="shared" si="4"/>
        <v>66531757</v>
      </c>
      <c r="I39" s="37">
        <f t="shared" si="4"/>
        <v>0</v>
      </c>
      <c r="J39" s="37">
        <f t="shared" si="4"/>
        <v>0</v>
      </c>
      <c r="K39" s="37">
        <f t="shared" si="4"/>
        <v>64241992</v>
      </c>
      <c r="L39" s="37">
        <f t="shared" si="4"/>
        <v>0</v>
      </c>
      <c r="M39" s="37">
        <f t="shared" si="4"/>
        <v>0</v>
      </c>
      <c r="N39" s="37">
        <f t="shared" si="4"/>
        <v>64241992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64241992</v>
      </c>
      <c r="X39" s="37">
        <f t="shared" si="4"/>
        <v>0</v>
      </c>
      <c r="Y39" s="37">
        <f t="shared" si="4"/>
        <v>64241992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203078130</v>
      </c>
      <c r="D40" s="29">
        <f>+D34+D39</f>
        <v>0</v>
      </c>
      <c r="E40" s="30">
        <f t="shared" si="5"/>
        <v>50000000</v>
      </c>
      <c r="F40" s="31">
        <f t="shared" si="5"/>
        <v>50000000</v>
      </c>
      <c r="G40" s="31">
        <f t="shared" si="5"/>
        <v>400873736</v>
      </c>
      <c r="H40" s="31">
        <f t="shared" si="5"/>
        <v>406434898</v>
      </c>
      <c r="I40" s="31">
        <f t="shared" si="5"/>
        <v>0</v>
      </c>
      <c r="J40" s="31">
        <f t="shared" si="5"/>
        <v>0</v>
      </c>
      <c r="K40" s="31">
        <f t="shared" si="5"/>
        <v>890102276</v>
      </c>
      <c r="L40" s="31">
        <f t="shared" si="5"/>
        <v>0</v>
      </c>
      <c r="M40" s="31">
        <f t="shared" si="5"/>
        <v>0</v>
      </c>
      <c r="N40" s="31">
        <f t="shared" si="5"/>
        <v>890102276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890102276</v>
      </c>
      <c r="X40" s="31">
        <f t="shared" si="5"/>
        <v>25000000</v>
      </c>
      <c r="Y40" s="31">
        <f t="shared" si="5"/>
        <v>865102276</v>
      </c>
      <c r="Z40" s="32">
        <f>+IF(X40&lt;&gt;0,+(Y40/X40)*100,0)</f>
        <v>3460.409104</v>
      </c>
      <c r="AA40" s="33">
        <f>+AA34+AA39</f>
        <v>50000000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528866814</v>
      </c>
      <c r="D42" s="43">
        <f>+D25-D40</f>
        <v>0</v>
      </c>
      <c r="E42" s="44">
        <f t="shared" si="6"/>
        <v>85000000</v>
      </c>
      <c r="F42" s="45">
        <f t="shared" si="6"/>
        <v>85000000</v>
      </c>
      <c r="G42" s="45">
        <f t="shared" si="6"/>
        <v>527138831</v>
      </c>
      <c r="H42" s="45">
        <f t="shared" si="6"/>
        <v>509736876</v>
      </c>
      <c r="I42" s="45">
        <f t="shared" si="6"/>
        <v>0</v>
      </c>
      <c r="J42" s="45">
        <f t="shared" si="6"/>
        <v>0</v>
      </c>
      <c r="K42" s="45">
        <f t="shared" si="6"/>
        <v>-3124859</v>
      </c>
      <c r="L42" s="45">
        <f t="shared" si="6"/>
        <v>0</v>
      </c>
      <c r="M42" s="45">
        <f t="shared" si="6"/>
        <v>0</v>
      </c>
      <c r="N42" s="45">
        <f t="shared" si="6"/>
        <v>-3124859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-3124859</v>
      </c>
      <c r="X42" s="45">
        <f t="shared" si="6"/>
        <v>42500000</v>
      </c>
      <c r="Y42" s="45">
        <f t="shared" si="6"/>
        <v>-45624859</v>
      </c>
      <c r="Z42" s="46">
        <f>+IF(X42&lt;&gt;0,+(Y42/X42)*100,0)</f>
        <v>-107.3526094117647</v>
      </c>
      <c r="AA42" s="47">
        <f>+AA25-AA40</f>
        <v>85000000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528866814</v>
      </c>
      <c r="D45" s="18"/>
      <c r="E45" s="19">
        <v>85000000</v>
      </c>
      <c r="F45" s="20">
        <v>85000000</v>
      </c>
      <c r="G45" s="20">
        <v>527138831</v>
      </c>
      <c r="H45" s="20">
        <v>509736876</v>
      </c>
      <c r="I45" s="20"/>
      <c r="J45" s="20"/>
      <c r="K45" s="20">
        <v>-3124859</v>
      </c>
      <c r="L45" s="20"/>
      <c r="M45" s="20"/>
      <c r="N45" s="20">
        <v>-3124859</v>
      </c>
      <c r="O45" s="20"/>
      <c r="P45" s="20"/>
      <c r="Q45" s="20"/>
      <c r="R45" s="20"/>
      <c r="S45" s="20"/>
      <c r="T45" s="20"/>
      <c r="U45" s="20"/>
      <c r="V45" s="20"/>
      <c r="W45" s="20">
        <v>-3124859</v>
      </c>
      <c r="X45" s="20">
        <v>42500000</v>
      </c>
      <c r="Y45" s="20">
        <v>-45624859</v>
      </c>
      <c r="Z45" s="48">
        <v>-107.35</v>
      </c>
      <c r="AA45" s="22">
        <v>85000000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528866814</v>
      </c>
      <c r="D48" s="51">
        <f>SUM(D45:D47)</f>
        <v>0</v>
      </c>
      <c r="E48" s="52">
        <f t="shared" si="7"/>
        <v>85000000</v>
      </c>
      <c r="F48" s="53">
        <f t="shared" si="7"/>
        <v>85000000</v>
      </c>
      <c r="G48" s="53">
        <f t="shared" si="7"/>
        <v>527138831</v>
      </c>
      <c r="H48" s="53">
        <f t="shared" si="7"/>
        <v>509736876</v>
      </c>
      <c r="I48" s="53">
        <f t="shared" si="7"/>
        <v>0</v>
      </c>
      <c r="J48" s="53">
        <f t="shared" si="7"/>
        <v>0</v>
      </c>
      <c r="K48" s="53">
        <f t="shared" si="7"/>
        <v>-3124859</v>
      </c>
      <c r="L48" s="53">
        <f t="shared" si="7"/>
        <v>0</v>
      </c>
      <c r="M48" s="53">
        <f t="shared" si="7"/>
        <v>0</v>
      </c>
      <c r="N48" s="53">
        <f t="shared" si="7"/>
        <v>-3124859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-3124859</v>
      </c>
      <c r="X48" s="53">
        <f t="shared" si="7"/>
        <v>42500000</v>
      </c>
      <c r="Y48" s="53">
        <f t="shared" si="7"/>
        <v>-45624859</v>
      </c>
      <c r="Z48" s="54">
        <f>+IF(X48&lt;&gt;0,+(Y48/X48)*100,0)</f>
        <v>-107.3526094117647</v>
      </c>
      <c r="AA48" s="55">
        <f>SUM(AA45:AA47)</f>
        <v>85000000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100576003</v>
      </c>
      <c r="D6" s="18"/>
      <c r="E6" s="19">
        <v>100000000</v>
      </c>
      <c r="F6" s="20">
        <v>100000000</v>
      </c>
      <c r="G6" s="20">
        <v>314411536</v>
      </c>
      <c r="H6" s="20"/>
      <c r="I6" s="20">
        <v>-99653206</v>
      </c>
      <c r="J6" s="20">
        <v>-99653206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50000000</v>
      </c>
      <c r="Y6" s="20">
        <v>-50000000</v>
      </c>
      <c r="Z6" s="21">
        <v>-100</v>
      </c>
      <c r="AA6" s="22">
        <v>100000000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-203476869</v>
      </c>
      <c r="H7" s="20"/>
      <c r="I7" s="20">
        <v>310241078</v>
      </c>
      <c r="J7" s="20">
        <v>310241078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>
        <v>10526067</v>
      </c>
      <c r="H8" s="20"/>
      <c r="I8" s="20">
        <v>-2181054</v>
      </c>
      <c r="J8" s="20">
        <v>-2181054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24964002</v>
      </c>
      <c r="D9" s="18"/>
      <c r="E9" s="19"/>
      <c r="F9" s="20"/>
      <c r="G9" s="20">
        <v>180327980</v>
      </c>
      <c r="H9" s="20"/>
      <c r="I9" s="20">
        <v>145169194</v>
      </c>
      <c r="J9" s="20">
        <v>145169194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17403617</v>
      </c>
      <c r="D11" s="18"/>
      <c r="E11" s="19">
        <v>12273487</v>
      </c>
      <c r="F11" s="20">
        <v>12273487</v>
      </c>
      <c r="G11" s="20">
        <v>34689297</v>
      </c>
      <c r="H11" s="20"/>
      <c r="I11" s="20">
        <v>18361808</v>
      </c>
      <c r="J11" s="20">
        <v>18361808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6136744</v>
      </c>
      <c r="Y11" s="20">
        <v>-6136744</v>
      </c>
      <c r="Z11" s="21">
        <v>-100</v>
      </c>
      <c r="AA11" s="22">
        <v>12273487</v>
      </c>
    </row>
    <row r="12" spans="1:27" ht="12.75">
      <c r="A12" s="27" t="s">
        <v>39</v>
      </c>
      <c r="B12" s="28"/>
      <c r="C12" s="29">
        <f aca="true" t="shared" si="0" ref="C12:Y12">SUM(C6:C11)</f>
        <v>142943622</v>
      </c>
      <c r="D12" s="29">
        <f>SUM(D6:D11)</f>
        <v>0</v>
      </c>
      <c r="E12" s="30">
        <f t="shared" si="0"/>
        <v>112273487</v>
      </c>
      <c r="F12" s="31">
        <f t="shared" si="0"/>
        <v>112273487</v>
      </c>
      <c r="G12" s="31">
        <f t="shared" si="0"/>
        <v>336478011</v>
      </c>
      <c r="H12" s="31">
        <f t="shared" si="0"/>
        <v>0</v>
      </c>
      <c r="I12" s="31">
        <f t="shared" si="0"/>
        <v>371937820</v>
      </c>
      <c r="J12" s="31">
        <f t="shared" si="0"/>
        <v>371937820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56136744</v>
      </c>
      <c r="Y12" s="31">
        <f t="shared" si="0"/>
        <v>-56136744</v>
      </c>
      <c r="Z12" s="32">
        <f>+IF(X12&lt;&gt;0,+(Y12/X12)*100,0)</f>
        <v>-100</v>
      </c>
      <c r="AA12" s="33">
        <f>SUM(AA6:AA11)</f>
        <v>112273487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4494162592</v>
      </c>
      <c r="D19" s="18"/>
      <c r="E19" s="19">
        <v>2525835472</v>
      </c>
      <c r="F19" s="20">
        <v>2525835472</v>
      </c>
      <c r="G19" s="20">
        <v>3591551806</v>
      </c>
      <c r="H19" s="20"/>
      <c r="I19" s="20">
        <v>4464232837</v>
      </c>
      <c r="J19" s="20">
        <v>4464232837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1262917736</v>
      </c>
      <c r="Y19" s="20">
        <v>-1262917736</v>
      </c>
      <c r="Z19" s="21">
        <v>-100</v>
      </c>
      <c r="AA19" s="22">
        <v>2525835472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4214129</v>
      </c>
      <c r="F22" s="20">
        <v>4214129</v>
      </c>
      <c r="G22" s="20">
        <v>-76463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2107065</v>
      </c>
      <c r="Y22" s="20">
        <v>-2107065</v>
      </c>
      <c r="Z22" s="21">
        <v>-100</v>
      </c>
      <c r="AA22" s="22">
        <v>4214129</v>
      </c>
    </row>
    <row r="23" spans="1:27" ht="12.75">
      <c r="A23" s="23" t="s">
        <v>49</v>
      </c>
      <c r="B23" s="17"/>
      <c r="C23" s="18">
        <v>236884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4494399476</v>
      </c>
      <c r="D24" s="29">
        <f>SUM(D15:D23)</f>
        <v>0</v>
      </c>
      <c r="E24" s="36">
        <f t="shared" si="1"/>
        <v>2530049601</v>
      </c>
      <c r="F24" s="37">
        <f t="shared" si="1"/>
        <v>2530049601</v>
      </c>
      <c r="G24" s="37">
        <f t="shared" si="1"/>
        <v>3591475343</v>
      </c>
      <c r="H24" s="37">
        <f t="shared" si="1"/>
        <v>0</v>
      </c>
      <c r="I24" s="37">
        <f t="shared" si="1"/>
        <v>4464232837</v>
      </c>
      <c r="J24" s="37">
        <f t="shared" si="1"/>
        <v>4464232837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1265024801</v>
      </c>
      <c r="Y24" s="37">
        <f t="shared" si="1"/>
        <v>-1265024801</v>
      </c>
      <c r="Z24" s="38">
        <f>+IF(X24&lt;&gt;0,+(Y24/X24)*100,0)</f>
        <v>-100</v>
      </c>
      <c r="AA24" s="39">
        <f>SUM(AA15:AA23)</f>
        <v>2530049601</v>
      </c>
    </row>
    <row r="25" spans="1:27" ht="12.75">
      <c r="A25" s="27" t="s">
        <v>51</v>
      </c>
      <c r="B25" s="28"/>
      <c r="C25" s="29">
        <f aca="true" t="shared" si="2" ref="C25:Y25">+C12+C24</f>
        <v>4637343098</v>
      </c>
      <c r="D25" s="29">
        <f>+D12+D24</f>
        <v>0</v>
      </c>
      <c r="E25" s="30">
        <f t="shared" si="2"/>
        <v>2642323088</v>
      </c>
      <c r="F25" s="31">
        <f t="shared" si="2"/>
        <v>2642323088</v>
      </c>
      <c r="G25" s="31">
        <f t="shared" si="2"/>
        <v>3927953354</v>
      </c>
      <c r="H25" s="31">
        <f t="shared" si="2"/>
        <v>0</v>
      </c>
      <c r="I25" s="31">
        <f t="shared" si="2"/>
        <v>4836170657</v>
      </c>
      <c r="J25" s="31">
        <f t="shared" si="2"/>
        <v>4836170657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1321161545</v>
      </c>
      <c r="Y25" s="31">
        <f t="shared" si="2"/>
        <v>-1321161545</v>
      </c>
      <c r="Z25" s="32">
        <f>+IF(X25&lt;&gt;0,+(Y25/X25)*100,0)</f>
        <v>-100</v>
      </c>
      <c r="AA25" s="33">
        <f>+AA12+AA24</f>
        <v>2642323088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2636575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156833351</v>
      </c>
      <c r="D32" s="18"/>
      <c r="E32" s="19">
        <v>99126037</v>
      </c>
      <c r="F32" s="20">
        <v>99126037</v>
      </c>
      <c r="G32" s="20">
        <v>208187213</v>
      </c>
      <c r="H32" s="20"/>
      <c r="I32" s="20">
        <v>168454683</v>
      </c>
      <c r="J32" s="20">
        <v>168454683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49563019</v>
      </c>
      <c r="Y32" s="20">
        <v>-49563019</v>
      </c>
      <c r="Z32" s="21">
        <v>-100</v>
      </c>
      <c r="AA32" s="22">
        <v>99126037</v>
      </c>
    </row>
    <row r="33" spans="1:27" ht="12.75">
      <c r="A33" s="23" t="s">
        <v>58</v>
      </c>
      <c r="B33" s="17"/>
      <c r="C33" s="18">
        <v>844000</v>
      </c>
      <c r="D33" s="18"/>
      <c r="E33" s="19">
        <v>3796353</v>
      </c>
      <c r="F33" s="20">
        <v>3796353</v>
      </c>
      <c r="G33" s="20">
        <v>30902510</v>
      </c>
      <c r="H33" s="20"/>
      <c r="I33" s="20">
        <v>41870053</v>
      </c>
      <c r="J33" s="20">
        <v>41870053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1898177</v>
      </c>
      <c r="Y33" s="20">
        <v>-1898177</v>
      </c>
      <c r="Z33" s="21">
        <v>-100</v>
      </c>
      <c r="AA33" s="22">
        <v>3796353</v>
      </c>
    </row>
    <row r="34" spans="1:27" ht="12.75">
      <c r="A34" s="27" t="s">
        <v>59</v>
      </c>
      <c r="B34" s="28"/>
      <c r="C34" s="29">
        <f aca="true" t="shared" si="3" ref="C34:Y34">SUM(C29:C33)</f>
        <v>160313926</v>
      </c>
      <c r="D34" s="29">
        <f>SUM(D29:D33)</f>
        <v>0</v>
      </c>
      <c r="E34" s="30">
        <f t="shared" si="3"/>
        <v>102922390</v>
      </c>
      <c r="F34" s="31">
        <f t="shared" si="3"/>
        <v>102922390</v>
      </c>
      <c r="G34" s="31">
        <f t="shared" si="3"/>
        <v>239089723</v>
      </c>
      <c r="H34" s="31">
        <f t="shared" si="3"/>
        <v>0</v>
      </c>
      <c r="I34" s="31">
        <f t="shared" si="3"/>
        <v>210324736</v>
      </c>
      <c r="J34" s="31">
        <f t="shared" si="3"/>
        <v>210324736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51461196</v>
      </c>
      <c r="Y34" s="31">
        <f t="shared" si="3"/>
        <v>-51461196</v>
      </c>
      <c r="Z34" s="32">
        <f>+IF(X34&lt;&gt;0,+(Y34/X34)*100,0)</f>
        <v>-100</v>
      </c>
      <c r="AA34" s="33">
        <f>SUM(AA29:AA33)</f>
        <v>102922390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49217000</v>
      </c>
      <c r="D38" s="18"/>
      <c r="E38" s="19">
        <v>51510762</v>
      </c>
      <c r="F38" s="20">
        <v>51510762</v>
      </c>
      <c r="G38" s="20">
        <v>26870000</v>
      </c>
      <c r="H38" s="20"/>
      <c r="I38" s="20">
        <v>33901000</v>
      </c>
      <c r="J38" s="20">
        <v>33901000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25755381</v>
      </c>
      <c r="Y38" s="20">
        <v>-25755381</v>
      </c>
      <c r="Z38" s="21">
        <v>-100</v>
      </c>
      <c r="AA38" s="22">
        <v>51510762</v>
      </c>
    </row>
    <row r="39" spans="1:27" ht="12.75">
      <c r="A39" s="27" t="s">
        <v>61</v>
      </c>
      <c r="B39" s="35"/>
      <c r="C39" s="29">
        <f aca="true" t="shared" si="4" ref="C39:Y39">SUM(C37:C38)</f>
        <v>49217000</v>
      </c>
      <c r="D39" s="29">
        <f>SUM(D37:D38)</f>
        <v>0</v>
      </c>
      <c r="E39" s="36">
        <f t="shared" si="4"/>
        <v>51510762</v>
      </c>
      <c r="F39" s="37">
        <f t="shared" si="4"/>
        <v>51510762</v>
      </c>
      <c r="G39" s="37">
        <f t="shared" si="4"/>
        <v>26870000</v>
      </c>
      <c r="H39" s="37">
        <f t="shared" si="4"/>
        <v>0</v>
      </c>
      <c r="I39" s="37">
        <f t="shared" si="4"/>
        <v>33901000</v>
      </c>
      <c r="J39" s="37">
        <f t="shared" si="4"/>
        <v>33901000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25755381</v>
      </c>
      <c r="Y39" s="37">
        <f t="shared" si="4"/>
        <v>-25755381</v>
      </c>
      <c r="Z39" s="38">
        <f>+IF(X39&lt;&gt;0,+(Y39/X39)*100,0)</f>
        <v>-100</v>
      </c>
      <c r="AA39" s="39">
        <f>SUM(AA37:AA38)</f>
        <v>51510762</v>
      </c>
    </row>
    <row r="40" spans="1:27" ht="12.75">
      <c r="A40" s="27" t="s">
        <v>62</v>
      </c>
      <c r="B40" s="28"/>
      <c r="C40" s="29">
        <f aca="true" t="shared" si="5" ref="C40:Y40">+C34+C39</f>
        <v>209530926</v>
      </c>
      <c r="D40" s="29">
        <f>+D34+D39</f>
        <v>0</v>
      </c>
      <c r="E40" s="30">
        <f t="shared" si="5"/>
        <v>154433152</v>
      </c>
      <c r="F40" s="31">
        <f t="shared" si="5"/>
        <v>154433152</v>
      </c>
      <c r="G40" s="31">
        <f t="shared" si="5"/>
        <v>265959723</v>
      </c>
      <c r="H40" s="31">
        <f t="shared" si="5"/>
        <v>0</v>
      </c>
      <c r="I40" s="31">
        <f t="shared" si="5"/>
        <v>244225736</v>
      </c>
      <c r="J40" s="31">
        <f t="shared" si="5"/>
        <v>244225736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77216577</v>
      </c>
      <c r="Y40" s="31">
        <f t="shared" si="5"/>
        <v>-77216577</v>
      </c>
      <c r="Z40" s="32">
        <f>+IF(X40&lt;&gt;0,+(Y40/X40)*100,0)</f>
        <v>-100</v>
      </c>
      <c r="AA40" s="33">
        <f>+AA34+AA39</f>
        <v>154433152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4427812172</v>
      </c>
      <c r="D42" s="43">
        <f>+D25-D40</f>
        <v>0</v>
      </c>
      <c r="E42" s="44">
        <f t="shared" si="6"/>
        <v>2487889936</v>
      </c>
      <c r="F42" s="45">
        <f t="shared" si="6"/>
        <v>2487889936</v>
      </c>
      <c r="G42" s="45">
        <f t="shared" si="6"/>
        <v>3661993631</v>
      </c>
      <c r="H42" s="45">
        <f t="shared" si="6"/>
        <v>0</v>
      </c>
      <c r="I42" s="45">
        <f t="shared" si="6"/>
        <v>4591944921</v>
      </c>
      <c r="J42" s="45">
        <f t="shared" si="6"/>
        <v>4591944921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1243944968</v>
      </c>
      <c r="Y42" s="45">
        <f t="shared" si="6"/>
        <v>-1243944968</v>
      </c>
      <c r="Z42" s="46">
        <f>+IF(X42&lt;&gt;0,+(Y42/X42)*100,0)</f>
        <v>-100</v>
      </c>
      <c r="AA42" s="47">
        <f>+AA25-AA40</f>
        <v>2487889936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4427812172</v>
      </c>
      <c r="D45" s="18"/>
      <c r="E45" s="19">
        <v>2487889936</v>
      </c>
      <c r="F45" s="20">
        <v>2487889936</v>
      </c>
      <c r="G45" s="20">
        <v>4000367131</v>
      </c>
      <c r="H45" s="20"/>
      <c r="I45" s="20">
        <v>4930318439</v>
      </c>
      <c r="J45" s="20">
        <v>4930318439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1243944968</v>
      </c>
      <c r="Y45" s="20">
        <v>-1243944968</v>
      </c>
      <c r="Z45" s="48">
        <v>-100</v>
      </c>
      <c r="AA45" s="22">
        <v>2487889936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-338373343</v>
      </c>
      <c r="H46" s="20"/>
      <c r="I46" s="20">
        <v>-338373343</v>
      </c>
      <c r="J46" s="20">
        <v>-338373343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>
        <v>-157</v>
      </c>
      <c r="H47" s="20"/>
      <c r="I47" s="20">
        <v>-176</v>
      </c>
      <c r="J47" s="20">
        <v>-176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4427812172</v>
      </c>
      <c r="D48" s="51">
        <f>SUM(D45:D47)</f>
        <v>0</v>
      </c>
      <c r="E48" s="52">
        <f t="shared" si="7"/>
        <v>2487889936</v>
      </c>
      <c r="F48" s="53">
        <f t="shared" si="7"/>
        <v>2487889936</v>
      </c>
      <c r="G48" s="53">
        <f t="shared" si="7"/>
        <v>3661993631</v>
      </c>
      <c r="H48" s="53">
        <f t="shared" si="7"/>
        <v>0</v>
      </c>
      <c r="I48" s="53">
        <f t="shared" si="7"/>
        <v>4591944920</v>
      </c>
      <c r="J48" s="53">
        <f t="shared" si="7"/>
        <v>4591944920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1243944968</v>
      </c>
      <c r="Y48" s="53">
        <f t="shared" si="7"/>
        <v>-1243944968</v>
      </c>
      <c r="Z48" s="54">
        <f>+IF(X48&lt;&gt;0,+(Y48/X48)*100,0)</f>
        <v>-100</v>
      </c>
      <c r="AA48" s="55">
        <f>SUM(AA45:AA47)</f>
        <v>2487889936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2591295</v>
      </c>
      <c r="D6" s="18"/>
      <c r="E6" s="19"/>
      <c r="F6" s="20"/>
      <c r="G6" s="20"/>
      <c r="H6" s="20"/>
      <c r="I6" s="20"/>
      <c r="J6" s="20"/>
      <c r="K6" s="20"/>
      <c r="L6" s="20">
        <v>2591295</v>
      </c>
      <c r="M6" s="20">
        <v>2591295</v>
      </c>
      <c r="N6" s="20">
        <v>2591295</v>
      </c>
      <c r="O6" s="20"/>
      <c r="P6" s="20"/>
      <c r="Q6" s="20"/>
      <c r="R6" s="20"/>
      <c r="S6" s="20"/>
      <c r="T6" s="20"/>
      <c r="U6" s="20"/>
      <c r="V6" s="20"/>
      <c r="W6" s="20">
        <v>2591295</v>
      </c>
      <c r="X6" s="20"/>
      <c r="Y6" s="20">
        <v>2591295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>
        <v>6719716</v>
      </c>
      <c r="H7" s="20">
        <v>6719716</v>
      </c>
      <c r="I7" s="20">
        <v>6719716</v>
      </c>
      <c r="J7" s="20">
        <v>6719716</v>
      </c>
      <c r="K7" s="20">
        <v>6719716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74550113</v>
      </c>
      <c r="D8" s="18"/>
      <c r="E8" s="19">
        <v>129879640</v>
      </c>
      <c r="F8" s="20">
        <v>129879640</v>
      </c>
      <c r="G8" s="20">
        <v>36610308</v>
      </c>
      <c r="H8" s="20">
        <v>36610308</v>
      </c>
      <c r="I8" s="20">
        <v>36610308</v>
      </c>
      <c r="J8" s="20">
        <v>36610308</v>
      </c>
      <c r="K8" s="20">
        <v>36610308</v>
      </c>
      <c r="L8" s="20">
        <v>74550113</v>
      </c>
      <c r="M8" s="20">
        <v>74550113</v>
      </c>
      <c r="N8" s="20">
        <v>74550113</v>
      </c>
      <c r="O8" s="20"/>
      <c r="P8" s="20"/>
      <c r="Q8" s="20"/>
      <c r="R8" s="20"/>
      <c r="S8" s="20"/>
      <c r="T8" s="20"/>
      <c r="U8" s="20"/>
      <c r="V8" s="20"/>
      <c r="W8" s="20">
        <v>74550113</v>
      </c>
      <c r="X8" s="20">
        <v>64939820</v>
      </c>
      <c r="Y8" s="20">
        <v>9610293</v>
      </c>
      <c r="Z8" s="21">
        <v>14.8</v>
      </c>
      <c r="AA8" s="22">
        <v>129879640</v>
      </c>
    </row>
    <row r="9" spans="1:27" ht="12.75">
      <c r="A9" s="23" t="s">
        <v>36</v>
      </c>
      <c r="B9" s="17"/>
      <c r="C9" s="18">
        <v>32122004</v>
      </c>
      <c r="D9" s="18"/>
      <c r="E9" s="19">
        <v>39120603</v>
      </c>
      <c r="F9" s="20">
        <v>39120603</v>
      </c>
      <c r="G9" s="20">
        <v>32379194</v>
      </c>
      <c r="H9" s="20">
        <v>32379194</v>
      </c>
      <c r="I9" s="20">
        <v>32379194</v>
      </c>
      <c r="J9" s="20">
        <v>32379194</v>
      </c>
      <c r="K9" s="20">
        <v>32379194</v>
      </c>
      <c r="L9" s="20">
        <v>32122004</v>
      </c>
      <c r="M9" s="20">
        <v>32122004</v>
      </c>
      <c r="N9" s="20">
        <v>32122004</v>
      </c>
      <c r="O9" s="20"/>
      <c r="P9" s="20"/>
      <c r="Q9" s="20"/>
      <c r="R9" s="20"/>
      <c r="S9" s="20"/>
      <c r="T9" s="20"/>
      <c r="U9" s="20"/>
      <c r="V9" s="20"/>
      <c r="W9" s="20">
        <v>32122004</v>
      </c>
      <c r="X9" s="20">
        <v>19560302</v>
      </c>
      <c r="Y9" s="20">
        <v>12561702</v>
      </c>
      <c r="Z9" s="21">
        <v>64.22</v>
      </c>
      <c r="AA9" s="22">
        <v>39120603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2253677</v>
      </c>
      <c r="D11" s="18"/>
      <c r="E11" s="19">
        <v>3378230</v>
      </c>
      <c r="F11" s="20">
        <v>3378230</v>
      </c>
      <c r="G11" s="20">
        <v>2995309</v>
      </c>
      <c r="H11" s="20">
        <v>2995309</v>
      </c>
      <c r="I11" s="20">
        <v>2995309</v>
      </c>
      <c r="J11" s="20">
        <v>2995309</v>
      </c>
      <c r="K11" s="20">
        <v>2995309</v>
      </c>
      <c r="L11" s="20">
        <v>2253677</v>
      </c>
      <c r="M11" s="20">
        <v>2253677</v>
      </c>
      <c r="N11" s="20">
        <v>2253677</v>
      </c>
      <c r="O11" s="20"/>
      <c r="P11" s="20"/>
      <c r="Q11" s="20"/>
      <c r="R11" s="20"/>
      <c r="S11" s="20"/>
      <c r="T11" s="20"/>
      <c r="U11" s="20"/>
      <c r="V11" s="20"/>
      <c r="W11" s="20">
        <v>2253677</v>
      </c>
      <c r="X11" s="20">
        <v>1689115</v>
      </c>
      <c r="Y11" s="20">
        <v>564562</v>
      </c>
      <c r="Z11" s="21">
        <v>33.42</v>
      </c>
      <c r="AA11" s="22">
        <v>3378230</v>
      </c>
    </row>
    <row r="12" spans="1:27" ht="12.75">
      <c r="A12" s="27" t="s">
        <v>39</v>
      </c>
      <c r="B12" s="28"/>
      <c r="C12" s="29">
        <f aca="true" t="shared" si="0" ref="C12:Y12">SUM(C6:C11)</f>
        <v>111517089</v>
      </c>
      <c r="D12" s="29">
        <f>SUM(D6:D11)</f>
        <v>0</v>
      </c>
      <c r="E12" s="30">
        <f t="shared" si="0"/>
        <v>172378473</v>
      </c>
      <c r="F12" s="31">
        <f t="shared" si="0"/>
        <v>172378473</v>
      </c>
      <c r="G12" s="31">
        <f t="shared" si="0"/>
        <v>78704527</v>
      </c>
      <c r="H12" s="31">
        <f t="shared" si="0"/>
        <v>78704527</v>
      </c>
      <c r="I12" s="31">
        <f t="shared" si="0"/>
        <v>78704527</v>
      </c>
      <c r="J12" s="31">
        <f t="shared" si="0"/>
        <v>78704527</v>
      </c>
      <c r="K12" s="31">
        <f t="shared" si="0"/>
        <v>78704527</v>
      </c>
      <c r="L12" s="31">
        <f t="shared" si="0"/>
        <v>111517089</v>
      </c>
      <c r="M12" s="31">
        <f t="shared" si="0"/>
        <v>111517089</v>
      </c>
      <c r="N12" s="31">
        <f t="shared" si="0"/>
        <v>111517089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111517089</v>
      </c>
      <c r="X12" s="31">
        <f t="shared" si="0"/>
        <v>86189237</v>
      </c>
      <c r="Y12" s="31">
        <f t="shared" si="0"/>
        <v>25327852</v>
      </c>
      <c r="Z12" s="32">
        <f>+IF(X12&lt;&gt;0,+(Y12/X12)*100,0)</f>
        <v>29.38632813282707</v>
      </c>
      <c r="AA12" s="33">
        <f>SUM(AA6:AA11)</f>
        <v>172378473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1207679905</v>
      </c>
      <c r="D19" s="18"/>
      <c r="E19" s="19">
        <v>808802606</v>
      </c>
      <c r="F19" s="20">
        <v>808802606</v>
      </c>
      <c r="G19" s="20">
        <v>757749711</v>
      </c>
      <c r="H19" s="20">
        <v>757749711</v>
      </c>
      <c r="I19" s="20">
        <v>757749711</v>
      </c>
      <c r="J19" s="20">
        <v>757749711</v>
      </c>
      <c r="K19" s="20">
        <v>757749711</v>
      </c>
      <c r="L19" s="20">
        <v>1207679905</v>
      </c>
      <c r="M19" s="20">
        <v>1207679905</v>
      </c>
      <c r="N19" s="20">
        <v>1207679905</v>
      </c>
      <c r="O19" s="20"/>
      <c r="P19" s="20"/>
      <c r="Q19" s="20"/>
      <c r="R19" s="20"/>
      <c r="S19" s="20"/>
      <c r="T19" s="20"/>
      <c r="U19" s="20"/>
      <c r="V19" s="20"/>
      <c r="W19" s="20">
        <v>1207679905</v>
      </c>
      <c r="X19" s="20">
        <v>404401303</v>
      </c>
      <c r="Y19" s="20">
        <v>803278602</v>
      </c>
      <c r="Z19" s="21">
        <v>198.63</v>
      </c>
      <c r="AA19" s="22">
        <v>808802606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709286</v>
      </c>
      <c r="D23" s="18"/>
      <c r="E23" s="19">
        <v>709286</v>
      </c>
      <c r="F23" s="20">
        <v>709286</v>
      </c>
      <c r="G23" s="24">
        <v>719286</v>
      </c>
      <c r="H23" s="24">
        <v>719286</v>
      </c>
      <c r="I23" s="24">
        <v>719286</v>
      </c>
      <c r="J23" s="20">
        <v>719286</v>
      </c>
      <c r="K23" s="24">
        <v>719286</v>
      </c>
      <c r="L23" s="24">
        <v>709286</v>
      </c>
      <c r="M23" s="20">
        <v>709286</v>
      </c>
      <c r="N23" s="24">
        <v>709286</v>
      </c>
      <c r="O23" s="24"/>
      <c r="P23" s="24"/>
      <c r="Q23" s="20"/>
      <c r="R23" s="24"/>
      <c r="S23" s="24"/>
      <c r="T23" s="20"/>
      <c r="U23" s="24"/>
      <c r="V23" s="24"/>
      <c r="W23" s="24">
        <v>709286</v>
      </c>
      <c r="X23" s="20">
        <v>354643</v>
      </c>
      <c r="Y23" s="24">
        <v>354643</v>
      </c>
      <c r="Z23" s="25">
        <v>100</v>
      </c>
      <c r="AA23" s="26">
        <v>709286</v>
      </c>
    </row>
    <row r="24" spans="1:27" ht="12.75">
      <c r="A24" s="27" t="s">
        <v>50</v>
      </c>
      <c r="B24" s="35"/>
      <c r="C24" s="29">
        <f aca="true" t="shared" si="1" ref="C24:Y24">SUM(C15:C23)</f>
        <v>1208389191</v>
      </c>
      <c r="D24" s="29">
        <f>SUM(D15:D23)</f>
        <v>0</v>
      </c>
      <c r="E24" s="36">
        <f t="shared" si="1"/>
        <v>809511892</v>
      </c>
      <c r="F24" s="37">
        <f t="shared" si="1"/>
        <v>809511892</v>
      </c>
      <c r="G24" s="37">
        <f t="shared" si="1"/>
        <v>758468997</v>
      </c>
      <c r="H24" s="37">
        <f t="shared" si="1"/>
        <v>758468997</v>
      </c>
      <c r="I24" s="37">
        <f t="shared" si="1"/>
        <v>758468997</v>
      </c>
      <c r="J24" s="37">
        <f t="shared" si="1"/>
        <v>758468997</v>
      </c>
      <c r="K24" s="37">
        <f t="shared" si="1"/>
        <v>758468997</v>
      </c>
      <c r="L24" s="37">
        <f t="shared" si="1"/>
        <v>1208389191</v>
      </c>
      <c r="M24" s="37">
        <f t="shared" si="1"/>
        <v>1208389191</v>
      </c>
      <c r="N24" s="37">
        <f t="shared" si="1"/>
        <v>1208389191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1208389191</v>
      </c>
      <c r="X24" s="37">
        <f t="shared" si="1"/>
        <v>404755946</v>
      </c>
      <c r="Y24" s="37">
        <f t="shared" si="1"/>
        <v>803633245</v>
      </c>
      <c r="Z24" s="38">
        <f>+IF(X24&lt;&gt;0,+(Y24/X24)*100,0)</f>
        <v>198.54760700661828</v>
      </c>
      <c r="AA24" s="39">
        <f>SUM(AA15:AA23)</f>
        <v>809511892</v>
      </c>
    </row>
    <row r="25" spans="1:27" ht="12.75">
      <c r="A25" s="27" t="s">
        <v>51</v>
      </c>
      <c r="B25" s="28"/>
      <c r="C25" s="29">
        <f aca="true" t="shared" si="2" ref="C25:Y25">+C12+C24</f>
        <v>1319906280</v>
      </c>
      <c r="D25" s="29">
        <f>+D12+D24</f>
        <v>0</v>
      </c>
      <c r="E25" s="30">
        <f t="shared" si="2"/>
        <v>981890365</v>
      </c>
      <c r="F25" s="31">
        <f t="shared" si="2"/>
        <v>981890365</v>
      </c>
      <c r="G25" s="31">
        <f t="shared" si="2"/>
        <v>837173524</v>
      </c>
      <c r="H25" s="31">
        <f t="shared" si="2"/>
        <v>837173524</v>
      </c>
      <c r="I25" s="31">
        <f t="shared" si="2"/>
        <v>837173524</v>
      </c>
      <c r="J25" s="31">
        <f t="shared" si="2"/>
        <v>837173524</v>
      </c>
      <c r="K25" s="31">
        <f t="shared" si="2"/>
        <v>837173524</v>
      </c>
      <c r="L25" s="31">
        <f t="shared" si="2"/>
        <v>1319906280</v>
      </c>
      <c r="M25" s="31">
        <f t="shared" si="2"/>
        <v>1319906280</v>
      </c>
      <c r="N25" s="31">
        <f t="shared" si="2"/>
        <v>1319906280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1319906280</v>
      </c>
      <c r="X25" s="31">
        <f t="shared" si="2"/>
        <v>490945183</v>
      </c>
      <c r="Y25" s="31">
        <f t="shared" si="2"/>
        <v>828961097</v>
      </c>
      <c r="Z25" s="32">
        <f>+IF(X25&lt;&gt;0,+(Y25/X25)*100,0)</f>
        <v>168.85003167451384</v>
      </c>
      <c r="AA25" s="33">
        <f>+AA12+AA24</f>
        <v>981890365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>
        <v>85160918</v>
      </c>
      <c r="F29" s="20">
        <v>85160918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42580459</v>
      </c>
      <c r="Y29" s="20">
        <v>-42580459</v>
      </c>
      <c r="Z29" s="21">
        <v>-100</v>
      </c>
      <c r="AA29" s="22">
        <v>85160918</v>
      </c>
    </row>
    <row r="30" spans="1:27" ht="12.75">
      <c r="A30" s="23" t="s">
        <v>55</v>
      </c>
      <c r="B30" s="17"/>
      <c r="C30" s="18">
        <v>12058547</v>
      </c>
      <c r="D30" s="18"/>
      <c r="E30" s="19">
        <v>5348904</v>
      </c>
      <c r="F30" s="20">
        <v>5348904</v>
      </c>
      <c r="G30" s="20"/>
      <c r="H30" s="20"/>
      <c r="I30" s="20"/>
      <c r="J30" s="20"/>
      <c r="K30" s="20"/>
      <c r="L30" s="20">
        <v>12058547</v>
      </c>
      <c r="M30" s="20">
        <v>12058547</v>
      </c>
      <c r="N30" s="20">
        <v>12058547</v>
      </c>
      <c r="O30" s="20"/>
      <c r="P30" s="20"/>
      <c r="Q30" s="20"/>
      <c r="R30" s="20"/>
      <c r="S30" s="20"/>
      <c r="T30" s="20"/>
      <c r="U30" s="20"/>
      <c r="V30" s="20"/>
      <c r="W30" s="20">
        <v>12058547</v>
      </c>
      <c r="X30" s="20">
        <v>2674452</v>
      </c>
      <c r="Y30" s="20">
        <v>9384095</v>
      </c>
      <c r="Z30" s="21">
        <v>350.88</v>
      </c>
      <c r="AA30" s="22">
        <v>5348904</v>
      </c>
    </row>
    <row r="31" spans="1:27" ht="12.75">
      <c r="A31" s="23" t="s">
        <v>56</v>
      </c>
      <c r="B31" s="17"/>
      <c r="C31" s="18">
        <v>6406172</v>
      </c>
      <c r="D31" s="18"/>
      <c r="E31" s="19">
        <v>6120603</v>
      </c>
      <c r="F31" s="20">
        <v>6120603</v>
      </c>
      <c r="G31" s="20">
        <v>6647390</v>
      </c>
      <c r="H31" s="20">
        <v>6647390</v>
      </c>
      <c r="I31" s="20">
        <v>6647390</v>
      </c>
      <c r="J31" s="20">
        <v>6647390</v>
      </c>
      <c r="K31" s="20">
        <v>6647390</v>
      </c>
      <c r="L31" s="20">
        <v>6406172</v>
      </c>
      <c r="M31" s="20">
        <v>6406172</v>
      </c>
      <c r="N31" s="20">
        <v>6406172</v>
      </c>
      <c r="O31" s="20"/>
      <c r="P31" s="20"/>
      <c r="Q31" s="20"/>
      <c r="R31" s="20"/>
      <c r="S31" s="20"/>
      <c r="T31" s="20"/>
      <c r="U31" s="20"/>
      <c r="V31" s="20"/>
      <c r="W31" s="20">
        <v>6406172</v>
      </c>
      <c r="X31" s="20">
        <v>3060302</v>
      </c>
      <c r="Y31" s="20">
        <v>3345870</v>
      </c>
      <c r="Z31" s="21">
        <v>109.33</v>
      </c>
      <c r="AA31" s="22">
        <v>6120603</v>
      </c>
    </row>
    <row r="32" spans="1:27" ht="12.75">
      <c r="A32" s="23" t="s">
        <v>57</v>
      </c>
      <c r="B32" s="17"/>
      <c r="C32" s="18">
        <v>514379382</v>
      </c>
      <c r="D32" s="18"/>
      <c r="E32" s="19">
        <v>469464095</v>
      </c>
      <c r="F32" s="20">
        <v>469464095</v>
      </c>
      <c r="G32" s="20">
        <v>431214095</v>
      </c>
      <c r="H32" s="20">
        <v>431214095</v>
      </c>
      <c r="I32" s="20">
        <v>431214095</v>
      </c>
      <c r="J32" s="20">
        <v>431214095</v>
      </c>
      <c r="K32" s="20">
        <v>431214095</v>
      </c>
      <c r="L32" s="20">
        <v>514379382</v>
      </c>
      <c r="M32" s="20">
        <v>514379382</v>
      </c>
      <c r="N32" s="20">
        <v>514379382</v>
      </c>
      <c r="O32" s="20"/>
      <c r="P32" s="20"/>
      <c r="Q32" s="20"/>
      <c r="R32" s="20"/>
      <c r="S32" s="20"/>
      <c r="T32" s="20"/>
      <c r="U32" s="20"/>
      <c r="V32" s="20"/>
      <c r="W32" s="20">
        <v>514379382</v>
      </c>
      <c r="X32" s="20">
        <v>234732048</v>
      </c>
      <c r="Y32" s="20">
        <v>279647334</v>
      </c>
      <c r="Z32" s="21">
        <v>119.13</v>
      </c>
      <c r="AA32" s="22">
        <v>469464095</v>
      </c>
    </row>
    <row r="33" spans="1:27" ht="12.75">
      <c r="A33" s="23" t="s">
        <v>58</v>
      </c>
      <c r="B33" s="17"/>
      <c r="C33" s="18">
        <v>5950164</v>
      </c>
      <c r="D33" s="18"/>
      <c r="E33" s="19">
        <v>10120603</v>
      </c>
      <c r="F33" s="20">
        <v>10120603</v>
      </c>
      <c r="G33" s="20">
        <v>9476665</v>
      </c>
      <c r="H33" s="20">
        <v>9476665</v>
      </c>
      <c r="I33" s="20">
        <v>9476665</v>
      </c>
      <c r="J33" s="20">
        <v>9476665</v>
      </c>
      <c r="K33" s="20">
        <v>9476665</v>
      </c>
      <c r="L33" s="20">
        <v>5950164</v>
      </c>
      <c r="M33" s="20">
        <v>5950164</v>
      </c>
      <c r="N33" s="20">
        <v>5950164</v>
      </c>
      <c r="O33" s="20"/>
      <c r="P33" s="20"/>
      <c r="Q33" s="20"/>
      <c r="R33" s="20"/>
      <c r="S33" s="20"/>
      <c r="T33" s="20"/>
      <c r="U33" s="20"/>
      <c r="V33" s="20"/>
      <c r="W33" s="20">
        <v>5950164</v>
      </c>
      <c r="X33" s="20">
        <v>5060302</v>
      </c>
      <c r="Y33" s="20">
        <v>889862</v>
      </c>
      <c r="Z33" s="21">
        <v>17.59</v>
      </c>
      <c r="AA33" s="22">
        <v>10120603</v>
      </c>
    </row>
    <row r="34" spans="1:27" ht="12.75">
      <c r="A34" s="27" t="s">
        <v>59</v>
      </c>
      <c r="B34" s="28"/>
      <c r="C34" s="29">
        <f aca="true" t="shared" si="3" ref="C34:Y34">SUM(C29:C33)</f>
        <v>538794265</v>
      </c>
      <c r="D34" s="29">
        <f>SUM(D29:D33)</f>
        <v>0</v>
      </c>
      <c r="E34" s="30">
        <f t="shared" si="3"/>
        <v>576215123</v>
      </c>
      <c r="F34" s="31">
        <f t="shared" si="3"/>
        <v>576215123</v>
      </c>
      <c r="G34" s="31">
        <f t="shared" si="3"/>
        <v>447338150</v>
      </c>
      <c r="H34" s="31">
        <f t="shared" si="3"/>
        <v>447338150</v>
      </c>
      <c r="I34" s="31">
        <f t="shared" si="3"/>
        <v>447338150</v>
      </c>
      <c r="J34" s="31">
        <f t="shared" si="3"/>
        <v>447338150</v>
      </c>
      <c r="K34" s="31">
        <f t="shared" si="3"/>
        <v>447338150</v>
      </c>
      <c r="L34" s="31">
        <f t="shared" si="3"/>
        <v>538794265</v>
      </c>
      <c r="M34" s="31">
        <f t="shared" si="3"/>
        <v>538794265</v>
      </c>
      <c r="N34" s="31">
        <f t="shared" si="3"/>
        <v>538794265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538794265</v>
      </c>
      <c r="X34" s="31">
        <f t="shared" si="3"/>
        <v>288107563</v>
      </c>
      <c r="Y34" s="31">
        <f t="shared" si="3"/>
        <v>250686702</v>
      </c>
      <c r="Z34" s="32">
        <f>+IF(X34&lt;&gt;0,+(Y34/X34)*100,0)</f>
        <v>87.01149646668595</v>
      </c>
      <c r="AA34" s="33">
        <f>SUM(AA29:AA33)</f>
        <v>576215123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8055895</v>
      </c>
      <c r="D37" s="18"/>
      <c r="E37" s="19">
        <v>8113730</v>
      </c>
      <c r="F37" s="20">
        <v>8113730</v>
      </c>
      <c r="G37" s="20">
        <v>28696607</v>
      </c>
      <c r="H37" s="20">
        <v>28696607</v>
      </c>
      <c r="I37" s="20">
        <v>28696607</v>
      </c>
      <c r="J37" s="20">
        <v>28696607</v>
      </c>
      <c r="K37" s="20">
        <v>28696607</v>
      </c>
      <c r="L37" s="20">
        <v>8055895</v>
      </c>
      <c r="M37" s="20">
        <v>8055895</v>
      </c>
      <c r="N37" s="20">
        <v>8055895</v>
      </c>
      <c r="O37" s="20"/>
      <c r="P37" s="20"/>
      <c r="Q37" s="20"/>
      <c r="R37" s="20"/>
      <c r="S37" s="20"/>
      <c r="T37" s="20"/>
      <c r="U37" s="20"/>
      <c r="V37" s="20"/>
      <c r="W37" s="20">
        <v>8055895</v>
      </c>
      <c r="X37" s="20">
        <v>4056865</v>
      </c>
      <c r="Y37" s="20">
        <v>3999030</v>
      </c>
      <c r="Z37" s="21">
        <v>98.57</v>
      </c>
      <c r="AA37" s="22">
        <v>8113730</v>
      </c>
    </row>
    <row r="38" spans="1:27" ht="12.75">
      <c r="A38" s="23" t="s">
        <v>58</v>
      </c>
      <c r="B38" s="17"/>
      <c r="C38" s="18">
        <v>69665168</v>
      </c>
      <c r="D38" s="18"/>
      <c r="E38" s="19">
        <v>57460564</v>
      </c>
      <c r="F38" s="20">
        <v>57460564</v>
      </c>
      <c r="G38" s="20">
        <v>92368681</v>
      </c>
      <c r="H38" s="20">
        <v>92368681</v>
      </c>
      <c r="I38" s="20">
        <v>92368681</v>
      </c>
      <c r="J38" s="20">
        <v>92368681</v>
      </c>
      <c r="K38" s="20">
        <v>92368681</v>
      </c>
      <c r="L38" s="20">
        <v>69665168</v>
      </c>
      <c r="M38" s="20">
        <v>69665168</v>
      </c>
      <c r="N38" s="20">
        <v>69665168</v>
      </c>
      <c r="O38" s="20"/>
      <c r="P38" s="20"/>
      <c r="Q38" s="20"/>
      <c r="R38" s="20"/>
      <c r="S38" s="20"/>
      <c r="T38" s="20"/>
      <c r="U38" s="20"/>
      <c r="V38" s="20"/>
      <c r="W38" s="20">
        <v>69665168</v>
      </c>
      <c r="X38" s="20">
        <v>28730282</v>
      </c>
      <c r="Y38" s="20">
        <v>40934886</v>
      </c>
      <c r="Z38" s="21">
        <v>142.48</v>
      </c>
      <c r="AA38" s="22">
        <v>57460564</v>
      </c>
    </row>
    <row r="39" spans="1:27" ht="12.75">
      <c r="A39" s="27" t="s">
        <v>61</v>
      </c>
      <c r="B39" s="35"/>
      <c r="C39" s="29">
        <f aca="true" t="shared" si="4" ref="C39:Y39">SUM(C37:C38)</f>
        <v>77721063</v>
      </c>
      <c r="D39" s="29">
        <f>SUM(D37:D38)</f>
        <v>0</v>
      </c>
      <c r="E39" s="36">
        <f t="shared" si="4"/>
        <v>65574294</v>
      </c>
      <c r="F39" s="37">
        <f t="shared" si="4"/>
        <v>65574294</v>
      </c>
      <c r="G39" s="37">
        <f t="shared" si="4"/>
        <v>121065288</v>
      </c>
      <c r="H39" s="37">
        <f t="shared" si="4"/>
        <v>121065288</v>
      </c>
      <c r="I39" s="37">
        <f t="shared" si="4"/>
        <v>121065288</v>
      </c>
      <c r="J39" s="37">
        <f t="shared" si="4"/>
        <v>121065288</v>
      </c>
      <c r="K39" s="37">
        <f t="shared" si="4"/>
        <v>121065288</v>
      </c>
      <c r="L39" s="37">
        <f t="shared" si="4"/>
        <v>77721063</v>
      </c>
      <c r="M39" s="37">
        <f t="shared" si="4"/>
        <v>77721063</v>
      </c>
      <c r="N39" s="37">
        <f t="shared" si="4"/>
        <v>77721063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77721063</v>
      </c>
      <c r="X39" s="37">
        <f t="shared" si="4"/>
        <v>32787147</v>
      </c>
      <c r="Y39" s="37">
        <f t="shared" si="4"/>
        <v>44933916</v>
      </c>
      <c r="Z39" s="38">
        <f>+IF(X39&lt;&gt;0,+(Y39/X39)*100,0)</f>
        <v>137.0473496824838</v>
      </c>
      <c r="AA39" s="39">
        <f>SUM(AA37:AA38)</f>
        <v>65574294</v>
      </c>
    </row>
    <row r="40" spans="1:27" ht="12.75">
      <c r="A40" s="27" t="s">
        <v>62</v>
      </c>
      <c r="B40" s="28"/>
      <c r="C40" s="29">
        <f aca="true" t="shared" si="5" ref="C40:Y40">+C34+C39</f>
        <v>616515328</v>
      </c>
      <c r="D40" s="29">
        <f>+D34+D39</f>
        <v>0</v>
      </c>
      <c r="E40" s="30">
        <f t="shared" si="5"/>
        <v>641789417</v>
      </c>
      <c r="F40" s="31">
        <f t="shared" si="5"/>
        <v>641789417</v>
      </c>
      <c r="G40" s="31">
        <f t="shared" si="5"/>
        <v>568403438</v>
      </c>
      <c r="H40" s="31">
        <f t="shared" si="5"/>
        <v>568403438</v>
      </c>
      <c r="I40" s="31">
        <f t="shared" si="5"/>
        <v>568403438</v>
      </c>
      <c r="J40" s="31">
        <f t="shared" si="5"/>
        <v>568403438</v>
      </c>
      <c r="K40" s="31">
        <f t="shared" si="5"/>
        <v>568403438</v>
      </c>
      <c r="L40" s="31">
        <f t="shared" si="5"/>
        <v>616515328</v>
      </c>
      <c r="M40" s="31">
        <f t="shared" si="5"/>
        <v>616515328</v>
      </c>
      <c r="N40" s="31">
        <f t="shared" si="5"/>
        <v>616515328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616515328</v>
      </c>
      <c r="X40" s="31">
        <f t="shared" si="5"/>
        <v>320894710</v>
      </c>
      <c r="Y40" s="31">
        <f t="shared" si="5"/>
        <v>295620618</v>
      </c>
      <c r="Z40" s="32">
        <f>+IF(X40&lt;&gt;0,+(Y40/X40)*100,0)</f>
        <v>92.12386766986592</v>
      </c>
      <c r="AA40" s="33">
        <f>+AA34+AA39</f>
        <v>641789417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703390952</v>
      </c>
      <c r="D42" s="43">
        <f>+D25-D40</f>
        <v>0</v>
      </c>
      <c r="E42" s="44">
        <f t="shared" si="6"/>
        <v>340100948</v>
      </c>
      <c r="F42" s="45">
        <f t="shared" si="6"/>
        <v>340100948</v>
      </c>
      <c r="G42" s="45">
        <f t="shared" si="6"/>
        <v>268770086</v>
      </c>
      <c r="H42" s="45">
        <f t="shared" si="6"/>
        <v>268770086</v>
      </c>
      <c r="I42" s="45">
        <f t="shared" si="6"/>
        <v>268770086</v>
      </c>
      <c r="J42" s="45">
        <f t="shared" si="6"/>
        <v>268770086</v>
      </c>
      <c r="K42" s="45">
        <f t="shared" si="6"/>
        <v>268770086</v>
      </c>
      <c r="L42" s="45">
        <f t="shared" si="6"/>
        <v>703390952</v>
      </c>
      <c r="M42" s="45">
        <f t="shared" si="6"/>
        <v>703390952</v>
      </c>
      <c r="N42" s="45">
        <f t="shared" si="6"/>
        <v>703390952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703390952</v>
      </c>
      <c r="X42" s="45">
        <f t="shared" si="6"/>
        <v>170050473</v>
      </c>
      <c r="Y42" s="45">
        <f t="shared" si="6"/>
        <v>533340479</v>
      </c>
      <c r="Z42" s="46">
        <f>+IF(X42&lt;&gt;0,+(Y42/X42)*100,0)</f>
        <v>313.6365748303446</v>
      </c>
      <c r="AA42" s="47">
        <f>+AA25-AA40</f>
        <v>340100948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700920867</v>
      </c>
      <c r="D45" s="18"/>
      <c r="E45" s="19">
        <v>337660044</v>
      </c>
      <c r="F45" s="20">
        <v>337660044</v>
      </c>
      <c r="G45" s="20">
        <v>266605857</v>
      </c>
      <c r="H45" s="20">
        <v>266605857</v>
      </c>
      <c r="I45" s="20">
        <v>266605857</v>
      </c>
      <c r="J45" s="20">
        <v>266605857</v>
      </c>
      <c r="K45" s="20">
        <v>266605857</v>
      </c>
      <c r="L45" s="20">
        <v>700920867</v>
      </c>
      <c r="M45" s="20">
        <v>700920867</v>
      </c>
      <c r="N45" s="20">
        <v>700920867</v>
      </c>
      <c r="O45" s="20"/>
      <c r="P45" s="20"/>
      <c r="Q45" s="20"/>
      <c r="R45" s="20"/>
      <c r="S45" s="20"/>
      <c r="T45" s="20"/>
      <c r="U45" s="20"/>
      <c r="V45" s="20"/>
      <c r="W45" s="20">
        <v>700920867</v>
      </c>
      <c r="X45" s="20">
        <v>168830022</v>
      </c>
      <c r="Y45" s="20">
        <v>532090845</v>
      </c>
      <c r="Z45" s="48">
        <v>315.16</v>
      </c>
      <c r="AA45" s="22">
        <v>337660044</v>
      </c>
    </row>
    <row r="46" spans="1:27" ht="12.75">
      <c r="A46" s="23" t="s">
        <v>67</v>
      </c>
      <c r="B46" s="17"/>
      <c r="C46" s="18">
        <v>2470085</v>
      </c>
      <c r="D46" s="18"/>
      <c r="E46" s="19">
        <v>2440904</v>
      </c>
      <c r="F46" s="20">
        <v>2440904</v>
      </c>
      <c r="G46" s="20">
        <v>2164229</v>
      </c>
      <c r="H46" s="20">
        <v>2164229</v>
      </c>
      <c r="I46" s="20">
        <v>2164229</v>
      </c>
      <c r="J46" s="20">
        <v>2164229</v>
      </c>
      <c r="K46" s="20">
        <v>2164229</v>
      </c>
      <c r="L46" s="20">
        <v>2470085</v>
      </c>
      <c r="M46" s="20">
        <v>2470085</v>
      </c>
      <c r="N46" s="20">
        <v>2470085</v>
      </c>
      <c r="O46" s="20"/>
      <c r="P46" s="20"/>
      <c r="Q46" s="20"/>
      <c r="R46" s="20"/>
      <c r="S46" s="20"/>
      <c r="T46" s="20"/>
      <c r="U46" s="20"/>
      <c r="V46" s="20"/>
      <c r="W46" s="20">
        <v>2470085</v>
      </c>
      <c r="X46" s="20">
        <v>1220452</v>
      </c>
      <c r="Y46" s="20">
        <v>1249633</v>
      </c>
      <c r="Z46" s="48">
        <v>102.39</v>
      </c>
      <c r="AA46" s="22">
        <v>2440904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703390952</v>
      </c>
      <c r="D48" s="51">
        <f>SUM(D45:D47)</f>
        <v>0</v>
      </c>
      <c r="E48" s="52">
        <f t="shared" si="7"/>
        <v>340100948</v>
      </c>
      <c r="F48" s="53">
        <f t="shared" si="7"/>
        <v>340100948</v>
      </c>
      <c r="G48" s="53">
        <f t="shared" si="7"/>
        <v>268770086</v>
      </c>
      <c r="H48" s="53">
        <f t="shared" si="7"/>
        <v>268770086</v>
      </c>
      <c r="I48" s="53">
        <f t="shared" si="7"/>
        <v>268770086</v>
      </c>
      <c r="J48" s="53">
        <f t="shared" si="7"/>
        <v>268770086</v>
      </c>
      <c r="K48" s="53">
        <f t="shared" si="7"/>
        <v>268770086</v>
      </c>
      <c r="L48" s="53">
        <f t="shared" si="7"/>
        <v>703390952</v>
      </c>
      <c r="M48" s="53">
        <f t="shared" si="7"/>
        <v>703390952</v>
      </c>
      <c r="N48" s="53">
        <f t="shared" si="7"/>
        <v>703390952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703390952</v>
      </c>
      <c r="X48" s="53">
        <f t="shared" si="7"/>
        <v>170050474</v>
      </c>
      <c r="Y48" s="53">
        <f t="shared" si="7"/>
        <v>533340478</v>
      </c>
      <c r="Z48" s="54">
        <f>+IF(X48&lt;&gt;0,+(Y48/X48)*100,0)</f>
        <v>313.6365723979105</v>
      </c>
      <c r="AA48" s="55">
        <f>SUM(AA45:AA47)</f>
        <v>340100948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10289443</v>
      </c>
      <c r="D6" s="18"/>
      <c r="E6" s="19">
        <v>600000</v>
      </c>
      <c r="F6" s="20">
        <v>600000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300000</v>
      </c>
      <c r="Y6" s="20">
        <v>-300000</v>
      </c>
      <c r="Z6" s="21">
        <v>-100</v>
      </c>
      <c r="AA6" s="22">
        <v>600000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59591120</v>
      </c>
      <c r="D8" s="18"/>
      <c r="E8" s="19">
        <v>56307704</v>
      </c>
      <c r="F8" s="20">
        <v>56307704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28153852</v>
      </c>
      <c r="Y8" s="20">
        <v>-28153852</v>
      </c>
      <c r="Z8" s="21">
        <v>-100</v>
      </c>
      <c r="AA8" s="22">
        <v>56307704</v>
      </c>
    </row>
    <row r="9" spans="1:27" ht="12.75">
      <c r="A9" s="23" t="s">
        <v>36</v>
      </c>
      <c r="B9" s="17"/>
      <c r="C9" s="18">
        <v>41745654</v>
      </c>
      <c r="D9" s="18"/>
      <c r="E9" s="19">
        <v>8084304</v>
      </c>
      <c r="F9" s="20">
        <v>8084304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4042152</v>
      </c>
      <c r="Y9" s="20">
        <v>-4042152</v>
      </c>
      <c r="Z9" s="21">
        <v>-100</v>
      </c>
      <c r="AA9" s="22">
        <v>8084304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50012767</v>
      </c>
      <c r="D11" s="18"/>
      <c r="E11" s="19">
        <v>52932125</v>
      </c>
      <c r="F11" s="20">
        <v>52932125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26466063</v>
      </c>
      <c r="Y11" s="20">
        <v>-26466063</v>
      </c>
      <c r="Z11" s="21">
        <v>-100</v>
      </c>
      <c r="AA11" s="22">
        <v>52932125</v>
      </c>
    </row>
    <row r="12" spans="1:27" ht="12.75">
      <c r="A12" s="27" t="s">
        <v>39</v>
      </c>
      <c r="B12" s="28"/>
      <c r="C12" s="29">
        <f aca="true" t="shared" si="0" ref="C12:Y12">SUM(C6:C11)</f>
        <v>161638984</v>
      </c>
      <c r="D12" s="29">
        <f>SUM(D6:D11)</f>
        <v>0</v>
      </c>
      <c r="E12" s="30">
        <f t="shared" si="0"/>
        <v>117924133</v>
      </c>
      <c r="F12" s="31">
        <f t="shared" si="0"/>
        <v>117924133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58962067</v>
      </c>
      <c r="Y12" s="31">
        <f t="shared" si="0"/>
        <v>-58962067</v>
      </c>
      <c r="Z12" s="32">
        <f>+IF(X12&lt;&gt;0,+(Y12/X12)*100,0)</f>
        <v>-100</v>
      </c>
      <c r="AA12" s="33">
        <f>SUM(AA6:AA11)</f>
        <v>117924133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34420000</v>
      </c>
      <c r="D17" s="18"/>
      <c r="E17" s="19">
        <v>26537000</v>
      </c>
      <c r="F17" s="20">
        <v>26537000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13268500</v>
      </c>
      <c r="Y17" s="20">
        <v>-13268500</v>
      </c>
      <c r="Z17" s="21">
        <v>-100</v>
      </c>
      <c r="AA17" s="22">
        <v>26537000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355562467</v>
      </c>
      <c r="D19" s="18"/>
      <c r="E19" s="19">
        <v>358458869</v>
      </c>
      <c r="F19" s="20">
        <v>358458869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179229435</v>
      </c>
      <c r="Y19" s="20">
        <v>-179229435</v>
      </c>
      <c r="Z19" s="21">
        <v>-100</v>
      </c>
      <c r="AA19" s="22">
        <v>358458869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1035953</v>
      </c>
      <c r="D22" s="18"/>
      <c r="E22" s="19">
        <v>1034788</v>
      </c>
      <c r="F22" s="20">
        <v>1034788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517394</v>
      </c>
      <c r="Y22" s="20">
        <v>-517394</v>
      </c>
      <c r="Z22" s="21">
        <v>-100</v>
      </c>
      <c r="AA22" s="22">
        <v>1034788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391018420</v>
      </c>
      <c r="D24" s="29">
        <f>SUM(D15:D23)</f>
        <v>0</v>
      </c>
      <c r="E24" s="36">
        <f t="shared" si="1"/>
        <v>386030657</v>
      </c>
      <c r="F24" s="37">
        <f t="shared" si="1"/>
        <v>386030657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193015329</v>
      </c>
      <c r="Y24" s="37">
        <f t="shared" si="1"/>
        <v>-193015329</v>
      </c>
      <c r="Z24" s="38">
        <f>+IF(X24&lt;&gt;0,+(Y24/X24)*100,0)</f>
        <v>-100</v>
      </c>
      <c r="AA24" s="39">
        <f>SUM(AA15:AA23)</f>
        <v>386030657</v>
      </c>
    </row>
    <row r="25" spans="1:27" ht="12.75">
      <c r="A25" s="27" t="s">
        <v>51</v>
      </c>
      <c r="B25" s="28"/>
      <c r="C25" s="29">
        <f aca="true" t="shared" si="2" ref="C25:Y25">+C12+C24</f>
        <v>552657404</v>
      </c>
      <c r="D25" s="29">
        <f>+D12+D24</f>
        <v>0</v>
      </c>
      <c r="E25" s="30">
        <f t="shared" si="2"/>
        <v>503954790</v>
      </c>
      <c r="F25" s="31">
        <f t="shared" si="2"/>
        <v>503954790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251977396</v>
      </c>
      <c r="Y25" s="31">
        <f t="shared" si="2"/>
        <v>-251977396</v>
      </c>
      <c r="Z25" s="32">
        <f>+IF(X25&lt;&gt;0,+(Y25/X25)*100,0)</f>
        <v>-100</v>
      </c>
      <c r="AA25" s="33">
        <f>+AA12+AA24</f>
        <v>503954790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121978</v>
      </c>
      <c r="F30" s="20">
        <v>121978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60989</v>
      </c>
      <c r="Y30" s="20">
        <v>-60989</v>
      </c>
      <c r="Z30" s="21">
        <v>-100</v>
      </c>
      <c r="AA30" s="22">
        <v>121978</v>
      </c>
    </row>
    <row r="31" spans="1:27" ht="12.75">
      <c r="A31" s="23" t="s">
        <v>56</v>
      </c>
      <c r="B31" s="17"/>
      <c r="C31" s="18">
        <v>2485673</v>
      </c>
      <c r="D31" s="18"/>
      <c r="E31" s="19">
        <v>2782670</v>
      </c>
      <c r="F31" s="20">
        <v>2782670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1391335</v>
      </c>
      <c r="Y31" s="20">
        <v>-1391335</v>
      </c>
      <c r="Z31" s="21">
        <v>-100</v>
      </c>
      <c r="AA31" s="22">
        <v>2782670</v>
      </c>
    </row>
    <row r="32" spans="1:27" ht="12.75">
      <c r="A32" s="23" t="s">
        <v>57</v>
      </c>
      <c r="B32" s="17"/>
      <c r="C32" s="18">
        <v>162288973</v>
      </c>
      <c r="D32" s="18"/>
      <c r="E32" s="19">
        <v>111586817</v>
      </c>
      <c r="F32" s="20">
        <v>111586817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55793409</v>
      </c>
      <c r="Y32" s="20">
        <v>-55793409</v>
      </c>
      <c r="Z32" s="21">
        <v>-100</v>
      </c>
      <c r="AA32" s="22">
        <v>111586817</v>
      </c>
    </row>
    <row r="33" spans="1:27" ht="12.75">
      <c r="A33" s="23" t="s">
        <v>58</v>
      </c>
      <c r="B33" s="17"/>
      <c r="C33" s="18">
        <v>7071176</v>
      </c>
      <c r="D33" s="18"/>
      <c r="E33" s="19">
        <v>4218489</v>
      </c>
      <c r="F33" s="20">
        <v>4218489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2109245</v>
      </c>
      <c r="Y33" s="20">
        <v>-2109245</v>
      </c>
      <c r="Z33" s="21">
        <v>-100</v>
      </c>
      <c r="AA33" s="22">
        <v>4218489</v>
      </c>
    </row>
    <row r="34" spans="1:27" ht="12.75">
      <c r="A34" s="27" t="s">
        <v>59</v>
      </c>
      <c r="B34" s="28"/>
      <c r="C34" s="29">
        <f aca="true" t="shared" si="3" ref="C34:Y34">SUM(C29:C33)</f>
        <v>171845822</v>
      </c>
      <c r="D34" s="29">
        <f>SUM(D29:D33)</f>
        <v>0</v>
      </c>
      <c r="E34" s="30">
        <f t="shared" si="3"/>
        <v>118709954</v>
      </c>
      <c r="F34" s="31">
        <f t="shared" si="3"/>
        <v>118709954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59354978</v>
      </c>
      <c r="Y34" s="31">
        <f t="shared" si="3"/>
        <v>-59354978</v>
      </c>
      <c r="Z34" s="32">
        <f>+IF(X34&lt;&gt;0,+(Y34/X34)*100,0)</f>
        <v>-100</v>
      </c>
      <c r="AA34" s="33">
        <f>SUM(AA29:AA33)</f>
        <v>118709954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29244696</v>
      </c>
      <c r="D37" s="18"/>
      <c r="E37" s="19">
        <v>62466</v>
      </c>
      <c r="F37" s="20">
        <v>62466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31233</v>
      </c>
      <c r="Y37" s="20">
        <v>-31233</v>
      </c>
      <c r="Z37" s="21">
        <v>-100</v>
      </c>
      <c r="AA37" s="22">
        <v>62466</v>
      </c>
    </row>
    <row r="38" spans="1:27" ht="12.75">
      <c r="A38" s="23" t="s">
        <v>58</v>
      </c>
      <c r="B38" s="17"/>
      <c r="C38" s="18">
        <v>3326005</v>
      </c>
      <c r="D38" s="18"/>
      <c r="E38" s="19">
        <v>36934274</v>
      </c>
      <c r="F38" s="20">
        <v>36934274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18467137</v>
      </c>
      <c r="Y38" s="20">
        <v>-18467137</v>
      </c>
      <c r="Z38" s="21">
        <v>-100</v>
      </c>
      <c r="AA38" s="22">
        <v>36934274</v>
      </c>
    </row>
    <row r="39" spans="1:27" ht="12.75">
      <c r="A39" s="27" t="s">
        <v>61</v>
      </c>
      <c r="B39" s="35"/>
      <c r="C39" s="29">
        <f aca="true" t="shared" si="4" ref="C39:Y39">SUM(C37:C38)</f>
        <v>32570701</v>
      </c>
      <c r="D39" s="29">
        <f>SUM(D37:D38)</f>
        <v>0</v>
      </c>
      <c r="E39" s="36">
        <f t="shared" si="4"/>
        <v>36996740</v>
      </c>
      <c r="F39" s="37">
        <f t="shared" si="4"/>
        <v>36996740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18498370</v>
      </c>
      <c r="Y39" s="37">
        <f t="shared" si="4"/>
        <v>-18498370</v>
      </c>
      <c r="Z39" s="38">
        <f>+IF(X39&lt;&gt;0,+(Y39/X39)*100,0)</f>
        <v>-100</v>
      </c>
      <c r="AA39" s="39">
        <f>SUM(AA37:AA38)</f>
        <v>36996740</v>
      </c>
    </row>
    <row r="40" spans="1:27" ht="12.75">
      <c r="A40" s="27" t="s">
        <v>62</v>
      </c>
      <c r="B40" s="28"/>
      <c r="C40" s="29">
        <f aca="true" t="shared" si="5" ref="C40:Y40">+C34+C39</f>
        <v>204416523</v>
      </c>
      <c r="D40" s="29">
        <f>+D34+D39</f>
        <v>0</v>
      </c>
      <c r="E40" s="30">
        <f t="shared" si="5"/>
        <v>155706694</v>
      </c>
      <c r="F40" s="31">
        <f t="shared" si="5"/>
        <v>155706694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77853348</v>
      </c>
      <c r="Y40" s="31">
        <f t="shared" si="5"/>
        <v>-77853348</v>
      </c>
      <c r="Z40" s="32">
        <f>+IF(X40&lt;&gt;0,+(Y40/X40)*100,0)</f>
        <v>-100</v>
      </c>
      <c r="AA40" s="33">
        <f>+AA34+AA39</f>
        <v>155706694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348240881</v>
      </c>
      <c r="D42" s="43">
        <f>+D25-D40</f>
        <v>0</v>
      </c>
      <c r="E42" s="44">
        <f t="shared" si="6"/>
        <v>348248096</v>
      </c>
      <c r="F42" s="45">
        <f t="shared" si="6"/>
        <v>348248096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174124048</v>
      </c>
      <c r="Y42" s="45">
        <f t="shared" si="6"/>
        <v>-174124048</v>
      </c>
      <c r="Z42" s="46">
        <f>+IF(X42&lt;&gt;0,+(Y42/X42)*100,0)</f>
        <v>-100</v>
      </c>
      <c r="AA42" s="47">
        <f>+AA25-AA40</f>
        <v>348248096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348240881</v>
      </c>
      <c r="D45" s="18"/>
      <c r="E45" s="19">
        <v>348248096</v>
      </c>
      <c r="F45" s="20">
        <v>348248096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174124048</v>
      </c>
      <c r="Y45" s="20">
        <v>-174124048</v>
      </c>
      <c r="Z45" s="48">
        <v>-100</v>
      </c>
      <c r="AA45" s="22">
        <v>348248096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348240881</v>
      </c>
      <c r="D48" s="51">
        <f>SUM(D45:D47)</f>
        <v>0</v>
      </c>
      <c r="E48" s="52">
        <f t="shared" si="7"/>
        <v>348248096</v>
      </c>
      <c r="F48" s="53">
        <f t="shared" si="7"/>
        <v>348248096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174124048</v>
      </c>
      <c r="Y48" s="53">
        <f t="shared" si="7"/>
        <v>-174124048</v>
      </c>
      <c r="Z48" s="54">
        <f>+IF(X48&lt;&gt;0,+(Y48/X48)*100,0)</f>
        <v>-100</v>
      </c>
      <c r="AA48" s="55">
        <f>SUM(AA45:AA47)</f>
        <v>348248096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231326747</v>
      </c>
      <c r="D6" s="18"/>
      <c r="E6" s="19">
        <v>11844308</v>
      </c>
      <c r="F6" s="20">
        <v>11844308</v>
      </c>
      <c r="G6" s="20">
        <v>62233320</v>
      </c>
      <c r="H6" s="20">
        <v>14080539</v>
      </c>
      <c r="I6" s="20">
        <v>-9038896</v>
      </c>
      <c r="J6" s="20">
        <v>-9038896</v>
      </c>
      <c r="K6" s="20">
        <v>13768504</v>
      </c>
      <c r="L6" s="20">
        <v>9694317</v>
      </c>
      <c r="M6" s="20">
        <v>25769826</v>
      </c>
      <c r="N6" s="20">
        <v>25769826</v>
      </c>
      <c r="O6" s="20"/>
      <c r="P6" s="20"/>
      <c r="Q6" s="20"/>
      <c r="R6" s="20"/>
      <c r="S6" s="20"/>
      <c r="T6" s="20"/>
      <c r="U6" s="20"/>
      <c r="V6" s="20"/>
      <c r="W6" s="20">
        <v>25769826</v>
      </c>
      <c r="X6" s="20">
        <v>5922154</v>
      </c>
      <c r="Y6" s="20">
        <v>19847672</v>
      </c>
      <c r="Z6" s="21">
        <v>335.14</v>
      </c>
      <c r="AA6" s="22">
        <v>11844308</v>
      </c>
    </row>
    <row r="7" spans="1:27" ht="12.75">
      <c r="A7" s="23" t="s">
        <v>34</v>
      </c>
      <c r="B7" s="17"/>
      <c r="C7" s="18"/>
      <c r="D7" s="18"/>
      <c r="E7" s="19">
        <v>210761875</v>
      </c>
      <c r="F7" s="20">
        <v>210761875</v>
      </c>
      <c r="G7" s="20"/>
      <c r="H7" s="20">
        <v>30000000</v>
      </c>
      <c r="I7" s="20">
        <v>30000000</v>
      </c>
      <c r="J7" s="20">
        <v>30000000</v>
      </c>
      <c r="K7" s="20">
        <v>13963357</v>
      </c>
      <c r="L7" s="20">
        <v>231056893</v>
      </c>
      <c r="M7" s="20">
        <v>261056893</v>
      </c>
      <c r="N7" s="20">
        <v>261056893</v>
      </c>
      <c r="O7" s="20"/>
      <c r="P7" s="20"/>
      <c r="Q7" s="20"/>
      <c r="R7" s="20"/>
      <c r="S7" s="20"/>
      <c r="T7" s="20"/>
      <c r="U7" s="20"/>
      <c r="V7" s="20"/>
      <c r="W7" s="20">
        <v>261056893</v>
      </c>
      <c r="X7" s="20">
        <v>105380938</v>
      </c>
      <c r="Y7" s="20">
        <v>155675955</v>
      </c>
      <c r="Z7" s="21">
        <v>147.73</v>
      </c>
      <c r="AA7" s="22">
        <v>210761875</v>
      </c>
    </row>
    <row r="8" spans="1:27" ht="12.75">
      <c r="A8" s="23" t="s">
        <v>35</v>
      </c>
      <c r="B8" s="17"/>
      <c r="C8" s="18">
        <v>23530708</v>
      </c>
      <c r="D8" s="18"/>
      <c r="E8" s="19">
        <v>60153901</v>
      </c>
      <c r="F8" s="20">
        <v>60153901</v>
      </c>
      <c r="G8" s="20">
        <v>28408586</v>
      </c>
      <c r="H8" s="20">
        <v>27873914</v>
      </c>
      <c r="I8" s="20">
        <v>27410702</v>
      </c>
      <c r="J8" s="20">
        <v>27410702</v>
      </c>
      <c r="K8" s="20">
        <v>11019158</v>
      </c>
      <c r="L8" s="20">
        <v>34855841</v>
      </c>
      <c r="M8" s="20">
        <v>35574789</v>
      </c>
      <c r="N8" s="20">
        <v>35574789</v>
      </c>
      <c r="O8" s="20"/>
      <c r="P8" s="20"/>
      <c r="Q8" s="20"/>
      <c r="R8" s="20"/>
      <c r="S8" s="20"/>
      <c r="T8" s="20"/>
      <c r="U8" s="20"/>
      <c r="V8" s="20"/>
      <c r="W8" s="20">
        <v>35574789</v>
      </c>
      <c r="X8" s="20">
        <v>30076951</v>
      </c>
      <c r="Y8" s="20">
        <v>5497838</v>
      </c>
      <c r="Z8" s="21">
        <v>18.28</v>
      </c>
      <c r="AA8" s="22">
        <v>60153901</v>
      </c>
    </row>
    <row r="9" spans="1:27" ht="12.75">
      <c r="A9" s="23" t="s">
        <v>36</v>
      </c>
      <c r="B9" s="17"/>
      <c r="C9" s="18">
        <v>4072578</v>
      </c>
      <c r="D9" s="18"/>
      <c r="E9" s="19">
        <v>2655209</v>
      </c>
      <c r="F9" s="20">
        <v>2655209</v>
      </c>
      <c r="G9" s="20">
        <v>630486</v>
      </c>
      <c r="H9" s="20">
        <v>2147545</v>
      </c>
      <c r="I9" s="20">
        <v>2263066</v>
      </c>
      <c r="J9" s="20">
        <v>2263066</v>
      </c>
      <c r="K9" s="20">
        <v>983372</v>
      </c>
      <c r="L9" s="20">
        <v>2847715</v>
      </c>
      <c r="M9" s="20">
        <v>3040555</v>
      </c>
      <c r="N9" s="20">
        <v>3040555</v>
      </c>
      <c r="O9" s="20"/>
      <c r="P9" s="20"/>
      <c r="Q9" s="20"/>
      <c r="R9" s="20"/>
      <c r="S9" s="20"/>
      <c r="T9" s="20"/>
      <c r="U9" s="20"/>
      <c r="V9" s="20"/>
      <c r="W9" s="20">
        <v>3040555</v>
      </c>
      <c r="X9" s="20">
        <v>1327605</v>
      </c>
      <c r="Y9" s="20">
        <v>1712950</v>
      </c>
      <c r="Z9" s="21">
        <v>129.03</v>
      </c>
      <c r="AA9" s="22">
        <v>2655209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7207183</v>
      </c>
      <c r="D11" s="18"/>
      <c r="E11" s="19">
        <v>7000946</v>
      </c>
      <c r="F11" s="20">
        <v>7000946</v>
      </c>
      <c r="G11" s="20">
        <v>427638</v>
      </c>
      <c r="H11" s="20">
        <v>845600</v>
      </c>
      <c r="I11" s="20">
        <v>1700953</v>
      </c>
      <c r="J11" s="20">
        <v>1700953</v>
      </c>
      <c r="K11" s="20">
        <v>633025</v>
      </c>
      <c r="L11" s="20">
        <v>7540832</v>
      </c>
      <c r="M11" s="20">
        <v>7330029</v>
      </c>
      <c r="N11" s="20">
        <v>7330029</v>
      </c>
      <c r="O11" s="20"/>
      <c r="P11" s="20"/>
      <c r="Q11" s="20"/>
      <c r="R11" s="20"/>
      <c r="S11" s="20"/>
      <c r="T11" s="20"/>
      <c r="U11" s="20"/>
      <c r="V11" s="20"/>
      <c r="W11" s="20">
        <v>7330029</v>
      </c>
      <c r="X11" s="20">
        <v>3500473</v>
      </c>
      <c r="Y11" s="20">
        <v>3829556</v>
      </c>
      <c r="Z11" s="21">
        <v>109.4</v>
      </c>
      <c r="AA11" s="22">
        <v>7000946</v>
      </c>
    </row>
    <row r="12" spans="1:27" ht="12.75">
      <c r="A12" s="27" t="s">
        <v>39</v>
      </c>
      <c r="B12" s="28"/>
      <c r="C12" s="29">
        <f aca="true" t="shared" si="0" ref="C12:Y12">SUM(C6:C11)</f>
        <v>266137216</v>
      </c>
      <c r="D12" s="29">
        <f>SUM(D6:D11)</f>
        <v>0</v>
      </c>
      <c r="E12" s="30">
        <f t="shared" si="0"/>
        <v>292416239</v>
      </c>
      <c r="F12" s="31">
        <f t="shared" si="0"/>
        <v>292416239</v>
      </c>
      <c r="G12" s="31">
        <f t="shared" si="0"/>
        <v>91700030</v>
      </c>
      <c r="H12" s="31">
        <f t="shared" si="0"/>
        <v>74947598</v>
      </c>
      <c r="I12" s="31">
        <f t="shared" si="0"/>
        <v>52335825</v>
      </c>
      <c r="J12" s="31">
        <f t="shared" si="0"/>
        <v>52335825</v>
      </c>
      <c r="K12" s="31">
        <f t="shared" si="0"/>
        <v>40367416</v>
      </c>
      <c r="L12" s="31">
        <f t="shared" si="0"/>
        <v>285995598</v>
      </c>
      <c r="M12" s="31">
        <f t="shared" si="0"/>
        <v>332772092</v>
      </c>
      <c r="N12" s="31">
        <f t="shared" si="0"/>
        <v>332772092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332772092</v>
      </c>
      <c r="X12" s="31">
        <f t="shared" si="0"/>
        <v>146208121</v>
      </c>
      <c r="Y12" s="31">
        <f t="shared" si="0"/>
        <v>186563971</v>
      </c>
      <c r="Z12" s="32">
        <f>+IF(X12&lt;&gt;0,+(Y12/X12)*100,0)</f>
        <v>127.60164738044885</v>
      </c>
      <c r="AA12" s="33">
        <f>SUM(AA6:AA11)</f>
        <v>292416239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21379000</v>
      </c>
      <c r="D17" s="18"/>
      <c r="E17" s="19">
        <v>21534000</v>
      </c>
      <c r="F17" s="20">
        <v>21534000</v>
      </c>
      <c r="G17" s="20"/>
      <c r="H17" s="20"/>
      <c r="I17" s="20"/>
      <c r="J17" s="20"/>
      <c r="K17" s="20"/>
      <c r="L17" s="20">
        <v>21379000</v>
      </c>
      <c r="M17" s="20">
        <v>21379000</v>
      </c>
      <c r="N17" s="20">
        <v>21379000</v>
      </c>
      <c r="O17" s="20"/>
      <c r="P17" s="20"/>
      <c r="Q17" s="20"/>
      <c r="R17" s="20"/>
      <c r="S17" s="20"/>
      <c r="T17" s="20"/>
      <c r="U17" s="20"/>
      <c r="V17" s="20"/>
      <c r="W17" s="20">
        <v>21379000</v>
      </c>
      <c r="X17" s="20">
        <v>10767000</v>
      </c>
      <c r="Y17" s="20">
        <v>10612000</v>
      </c>
      <c r="Z17" s="21">
        <v>98.56</v>
      </c>
      <c r="AA17" s="22">
        <v>21534000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525667813</v>
      </c>
      <c r="D19" s="18"/>
      <c r="E19" s="19">
        <v>1096711227</v>
      </c>
      <c r="F19" s="20">
        <v>1096711227</v>
      </c>
      <c r="G19" s="20"/>
      <c r="H19" s="20"/>
      <c r="I19" s="20"/>
      <c r="J19" s="20"/>
      <c r="K19" s="20"/>
      <c r="L19" s="20">
        <v>526492960</v>
      </c>
      <c r="M19" s="20">
        <v>526492960</v>
      </c>
      <c r="N19" s="20">
        <v>526492960</v>
      </c>
      <c r="O19" s="20"/>
      <c r="P19" s="20"/>
      <c r="Q19" s="20"/>
      <c r="R19" s="20"/>
      <c r="S19" s="20"/>
      <c r="T19" s="20"/>
      <c r="U19" s="20"/>
      <c r="V19" s="20"/>
      <c r="W19" s="20">
        <v>526492960</v>
      </c>
      <c r="X19" s="20">
        <v>548355614</v>
      </c>
      <c r="Y19" s="20">
        <v>-21862654</v>
      </c>
      <c r="Z19" s="21">
        <v>-3.99</v>
      </c>
      <c r="AA19" s="22">
        <v>1096711227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645015</v>
      </c>
      <c r="D22" s="18"/>
      <c r="E22" s="19">
        <v>644415</v>
      </c>
      <c r="F22" s="20">
        <v>644415</v>
      </c>
      <c r="G22" s="20"/>
      <c r="H22" s="20"/>
      <c r="I22" s="20"/>
      <c r="J22" s="20"/>
      <c r="K22" s="20"/>
      <c r="L22" s="20">
        <v>645015</v>
      </c>
      <c r="M22" s="20">
        <v>645015</v>
      </c>
      <c r="N22" s="20">
        <v>645015</v>
      </c>
      <c r="O22" s="20"/>
      <c r="P22" s="20"/>
      <c r="Q22" s="20"/>
      <c r="R22" s="20"/>
      <c r="S22" s="20"/>
      <c r="T22" s="20"/>
      <c r="U22" s="20"/>
      <c r="V22" s="20"/>
      <c r="W22" s="20">
        <v>645015</v>
      </c>
      <c r="X22" s="20">
        <v>322208</v>
      </c>
      <c r="Y22" s="20">
        <v>322807</v>
      </c>
      <c r="Z22" s="21">
        <v>100.19</v>
      </c>
      <c r="AA22" s="22">
        <v>644415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547691828</v>
      </c>
      <c r="D24" s="29">
        <f>SUM(D15:D23)</f>
        <v>0</v>
      </c>
      <c r="E24" s="36">
        <f t="shared" si="1"/>
        <v>1118889642</v>
      </c>
      <c r="F24" s="37">
        <f t="shared" si="1"/>
        <v>1118889642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548516975</v>
      </c>
      <c r="M24" s="37">
        <f t="shared" si="1"/>
        <v>548516975</v>
      </c>
      <c r="N24" s="37">
        <f t="shared" si="1"/>
        <v>548516975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548516975</v>
      </c>
      <c r="X24" s="37">
        <f t="shared" si="1"/>
        <v>559444822</v>
      </c>
      <c r="Y24" s="37">
        <f t="shared" si="1"/>
        <v>-10927847</v>
      </c>
      <c r="Z24" s="38">
        <f>+IF(X24&lt;&gt;0,+(Y24/X24)*100,0)</f>
        <v>-1.9533377681347097</v>
      </c>
      <c r="AA24" s="39">
        <f>SUM(AA15:AA23)</f>
        <v>1118889642</v>
      </c>
    </row>
    <row r="25" spans="1:27" ht="12.75">
      <c r="A25" s="27" t="s">
        <v>51</v>
      </c>
      <c r="B25" s="28"/>
      <c r="C25" s="29">
        <f aca="true" t="shared" si="2" ref="C25:Y25">+C12+C24</f>
        <v>813829044</v>
      </c>
      <c r="D25" s="29">
        <f>+D12+D24</f>
        <v>0</v>
      </c>
      <c r="E25" s="30">
        <f t="shared" si="2"/>
        <v>1411305881</v>
      </c>
      <c r="F25" s="31">
        <f t="shared" si="2"/>
        <v>1411305881</v>
      </c>
      <c r="G25" s="31">
        <f t="shared" si="2"/>
        <v>91700030</v>
      </c>
      <c r="H25" s="31">
        <f t="shared" si="2"/>
        <v>74947598</v>
      </c>
      <c r="I25" s="31">
        <f t="shared" si="2"/>
        <v>52335825</v>
      </c>
      <c r="J25" s="31">
        <f t="shared" si="2"/>
        <v>52335825</v>
      </c>
      <c r="K25" s="31">
        <f t="shared" si="2"/>
        <v>40367416</v>
      </c>
      <c r="L25" s="31">
        <f t="shared" si="2"/>
        <v>834512573</v>
      </c>
      <c r="M25" s="31">
        <f t="shared" si="2"/>
        <v>881289067</v>
      </c>
      <c r="N25" s="31">
        <f t="shared" si="2"/>
        <v>881289067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881289067</v>
      </c>
      <c r="X25" s="31">
        <f t="shared" si="2"/>
        <v>705652943</v>
      </c>
      <c r="Y25" s="31">
        <f t="shared" si="2"/>
        <v>175636124</v>
      </c>
      <c r="Z25" s="32">
        <f>+IF(X25&lt;&gt;0,+(Y25/X25)*100,0)</f>
        <v>24.889873377882303</v>
      </c>
      <c r="AA25" s="33">
        <f>+AA12+AA24</f>
        <v>1411305881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639435</v>
      </c>
      <c r="D30" s="18"/>
      <c r="E30" s="19">
        <v>1694953</v>
      </c>
      <c r="F30" s="20">
        <v>1694953</v>
      </c>
      <c r="G30" s="20"/>
      <c r="H30" s="20"/>
      <c r="I30" s="20"/>
      <c r="J30" s="20"/>
      <c r="K30" s="20"/>
      <c r="L30" s="20">
        <v>1238994</v>
      </c>
      <c r="M30" s="20">
        <v>1238994</v>
      </c>
      <c r="N30" s="20">
        <v>1238994</v>
      </c>
      <c r="O30" s="20"/>
      <c r="P30" s="20"/>
      <c r="Q30" s="20"/>
      <c r="R30" s="20"/>
      <c r="S30" s="20"/>
      <c r="T30" s="20"/>
      <c r="U30" s="20"/>
      <c r="V30" s="20"/>
      <c r="W30" s="20">
        <v>1238994</v>
      </c>
      <c r="X30" s="20">
        <v>847477</v>
      </c>
      <c r="Y30" s="20">
        <v>391517</v>
      </c>
      <c r="Z30" s="21">
        <v>46.2</v>
      </c>
      <c r="AA30" s="22">
        <v>1694953</v>
      </c>
    </row>
    <row r="31" spans="1:27" ht="12.75">
      <c r="A31" s="23" t="s">
        <v>56</v>
      </c>
      <c r="B31" s="17"/>
      <c r="C31" s="18">
        <v>95109</v>
      </c>
      <c r="D31" s="18"/>
      <c r="E31" s="19">
        <v>327456</v>
      </c>
      <c r="F31" s="20">
        <v>327456</v>
      </c>
      <c r="G31" s="20">
        <v>3750</v>
      </c>
      <c r="H31" s="20">
        <v>3750</v>
      </c>
      <c r="I31" s="20">
        <v>6000</v>
      </c>
      <c r="J31" s="20">
        <v>6000</v>
      </c>
      <c r="K31" s="20">
        <v>8250</v>
      </c>
      <c r="L31" s="20">
        <v>341176</v>
      </c>
      <c r="M31" s="20">
        <v>341176</v>
      </c>
      <c r="N31" s="20">
        <v>341176</v>
      </c>
      <c r="O31" s="20"/>
      <c r="P31" s="20"/>
      <c r="Q31" s="20"/>
      <c r="R31" s="20"/>
      <c r="S31" s="20"/>
      <c r="T31" s="20"/>
      <c r="U31" s="20"/>
      <c r="V31" s="20"/>
      <c r="W31" s="20">
        <v>341176</v>
      </c>
      <c r="X31" s="20">
        <v>163728</v>
      </c>
      <c r="Y31" s="20">
        <v>177448</v>
      </c>
      <c r="Z31" s="21">
        <v>108.38</v>
      </c>
      <c r="AA31" s="22">
        <v>327456</v>
      </c>
    </row>
    <row r="32" spans="1:27" ht="12.75">
      <c r="A32" s="23" t="s">
        <v>57</v>
      </c>
      <c r="B32" s="17"/>
      <c r="C32" s="18">
        <v>60564888</v>
      </c>
      <c r="D32" s="18"/>
      <c r="E32" s="19">
        <v>33792007</v>
      </c>
      <c r="F32" s="20">
        <v>33792007</v>
      </c>
      <c r="G32" s="20">
        <v>17573002</v>
      </c>
      <c r="H32" s="20">
        <v>13802402</v>
      </c>
      <c r="I32" s="20">
        <v>5955320</v>
      </c>
      <c r="J32" s="20">
        <v>5955320</v>
      </c>
      <c r="K32" s="20">
        <v>6112842</v>
      </c>
      <c r="L32" s="20">
        <v>60046836</v>
      </c>
      <c r="M32" s="20">
        <v>68098212</v>
      </c>
      <c r="N32" s="20">
        <v>68098212</v>
      </c>
      <c r="O32" s="20"/>
      <c r="P32" s="20"/>
      <c r="Q32" s="20"/>
      <c r="R32" s="20"/>
      <c r="S32" s="20"/>
      <c r="T32" s="20"/>
      <c r="U32" s="20"/>
      <c r="V32" s="20"/>
      <c r="W32" s="20">
        <v>68098212</v>
      </c>
      <c r="X32" s="20">
        <v>16896004</v>
      </c>
      <c r="Y32" s="20">
        <v>51202208</v>
      </c>
      <c r="Z32" s="21">
        <v>303.04</v>
      </c>
      <c r="AA32" s="22">
        <v>33792007</v>
      </c>
    </row>
    <row r="33" spans="1:27" ht="12.75">
      <c r="A33" s="23" t="s">
        <v>58</v>
      </c>
      <c r="B33" s="17"/>
      <c r="C33" s="18">
        <v>224231</v>
      </c>
      <c r="D33" s="18"/>
      <c r="E33" s="19">
        <v>888501</v>
      </c>
      <c r="F33" s="20">
        <v>888501</v>
      </c>
      <c r="G33" s="20"/>
      <c r="H33" s="20"/>
      <c r="I33" s="20"/>
      <c r="J33" s="20"/>
      <c r="K33" s="20">
        <v>-943959</v>
      </c>
      <c r="L33" s="20">
        <v>567946</v>
      </c>
      <c r="M33" s="20">
        <v>567946</v>
      </c>
      <c r="N33" s="20">
        <v>567946</v>
      </c>
      <c r="O33" s="20"/>
      <c r="P33" s="20"/>
      <c r="Q33" s="20"/>
      <c r="R33" s="20"/>
      <c r="S33" s="20"/>
      <c r="T33" s="20"/>
      <c r="U33" s="20"/>
      <c r="V33" s="20"/>
      <c r="W33" s="20">
        <v>567946</v>
      </c>
      <c r="X33" s="20">
        <v>444251</v>
      </c>
      <c r="Y33" s="20">
        <v>123695</v>
      </c>
      <c r="Z33" s="21">
        <v>27.84</v>
      </c>
      <c r="AA33" s="22">
        <v>888501</v>
      </c>
    </row>
    <row r="34" spans="1:27" ht="12.75">
      <c r="A34" s="27" t="s">
        <v>59</v>
      </c>
      <c r="B34" s="28"/>
      <c r="C34" s="29">
        <f aca="true" t="shared" si="3" ref="C34:Y34">SUM(C29:C33)</f>
        <v>61523663</v>
      </c>
      <c r="D34" s="29">
        <f>SUM(D29:D33)</f>
        <v>0</v>
      </c>
      <c r="E34" s="30">
        <f t="shared" si="3"/>
        <v>36702917</v>
      </c>
      <c r="F34" s="31">
        <f t="shared" si="3"/>
        <v>36702917</v>
      </c>
      <c r="G34" s="31">
        <f t="shared" si="3"/>
        <v>17576752</v>
      </c>
      <c r="H34" s="31">
        <f t="shared" si="3"/>
        <v>13806152</v>
      </c>
      <c r="I34" s="31">
        <f t="shared" si="3"/>
        <v>5961320</v>
      </c>
      <c r="J34" s="31">
        <f t="shared" si="3"/>
        <v>5961320</v>
      </c>
      <c r="K34" s="31">
        <f t="shared" si="3"/>
        <v>5177133</v>
      </c>
      <c r="L34" s="31">
        <f t="shared" si="3"/>
        <v>62194952</v>
      </c>
      <c r="M34" s="31">
        <f t="shared" si="3"/>
        <v>70246328</v>
      </c>
      <c r="N34" s="31">
        <f t="shared" si="3"/>
        <v>70246328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70246328</v>
      </c>
      <c r="X34" s="31">
        <f t="shared" si="3"/>
        <v>18351460</v>
      </c>
      <c r="Y34" s="31">
        <f t="shared" si="3"/>
        <v>51894868</v>
      </c>
      <c r="Z34" s="32">
        <f>+IF(X34&lt;&gt;0,+(Y34/X34)*100,0)</f>
        <v>282.7833207821067</v>
      </c>
      <c r="AA34" s="33">
        <f>SUM(AA29:AA33)</f>
        <v>36702917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599559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24343296</v>
      </c>
      <c r="D38" s="18"/>
      <c r="E38" s="19">
        <v>22937649</v>
      </c>
      <c r="F38" s="20">
        <v>22937649</v>
      </c>
      <c r="G38" s="20"/>
      <c r="H38" s="20"/>
      <c r="I38" s="20"/>
      <c r="J38" s="20"/>
      <c r="K38" s="20"/>
      <c r="L38" s="20">
        <v>24343296</v>
      </c>
      <c r="M38" s="20">
        <v>24343296</v>
      </c>
      <c r="N38" s="20">
        <v>24343296</v>
      </c>
      <c r="O38" s="20"/>
      <c r="P38" s="20"/>
      <c r="Q38" s="20"/>
      <c r="R38" s="20"/>
      <c r="S38" s="20"/>
      <c r="T38" s="20"/>
      <c r="U38" s="20"/>
      <c r="V38" s="20"/>
      <c r="W38" s="20">
        <v>24343296</v>
      </c>
      <c r="X38" s="20">
        <v>11468825</v>
      </c>
      <c r="Y38" s="20">
        <v>12874471</v>
      </c>
      <c r="Z38" s="21">
        <v>112.26</v>
      </c>
      <c r="AA38" s="22">
        <v>22937649</v>
      </c>
    </row>
    <row r="39" spans="1:27" ht="12.75">
      <c r="A39" s="27" t="s">
        <v>61</v>
      </c>
      <c r="B39" s="35"/>
      <c r="C39" s="29">
        <f aca="true" t="shared" si="4" ref="C39:Y39">SUM(C37:C38)</f>
        <v>24942855</v>
      </c>
      <c r="D39" s="29">
        <f>SUM(D37:D38)</f>
        <v>0</v>
      </c>
      <c r="E39" s="36">
        <f t="shared" si="4"/>
        <v>22937649</v>
      </c>
      <c r="F39" s="37">
        <f t="shared" si="4"/>
        <v>22937649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24343296</v>
      </c>
      <c r="M39" s="37">
        <f t="shared" si="4"/>
        <v>24343296</v>
      </c>
      <c r="N39" s="37">
        <f t="shared" si="4"/>
        <v>24343296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24343296</v>
      </c>
      <c r="X39" s="37">
        <f t="shared" si="4"/>
        <v>11468825</v>
      </c>
      <c r="Y39" s="37">
        <f t="shared" si="4"/>
        <v>12874471</v>
      </c>
      <c r="Z39" s="38">
        <f>+IF(X39&lt;&gt;0,+(Y39/X39)*100,0)</f>
        <v>112.25623374670029</v>
      </c>
      <c r="AA39" s="39">
        <f>SUM(AA37:AA38)</f>
        <v>22937649</v>
      </c>
    </row>
    <row r="40" spans="1:27" ht="12.75">
      <c r="A40" s="27" t="s">
        <v>62</v>
      </c>
      <c r="B40" s="28"/>
      <c r="C40" s="29">
        <f aca="true" t="shared" si="5" ref="C40:Y40">+C34+C39</f>
        <v>86466518</v>
      </c>
      <c r="D40" s="29">
        <f>+D34+D39</f>
        <v>0</v>
      </c>
      <c r="E40" s="30">
        <f t="shared" si="5"/>
        <v>59640566</v>
      </c>
      <c r="F40" s="31">
        <f t="shared" si="5"/>
        <v>59640566</v>
      </c>
      <c r="G40" s="31">
        <f t="shared" si="5"/>
        <v>17576752</v>
      </c>
      <c r="H40" s="31">
        <f t="shared" si="5"/>
        <v>13806152</v>
      </c>
      <c r="I40" s="31">
        <f t="shared" si="5"/>
        <v>5961320</v>
      </c>
      <c r="J40" s="31">
        <f t="shared" si="5"/>
        <v>5961320</v>
      </c>
      <c r="K40" s="31">
        <f t="shared" si="5"/>
        <v>5177133</v>
      </c>
      <c r="L40" s="31">
        <f t="shared" si="5"/>
        <v>86538248</v>
      </c>
      <c r="M40" s="31">
        <f t="shared" si="5"/>
        <v>94589624</v>
      </c>
      <c r="N40" s="31">
        <f t="shared" si="5"/>
        <v>94589624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94589624</v>
      </c>
      <c r="X40" s="31">
        <f t="shared" si="5"/>
        <v>29820285</v>
      </c>
      <c r="Y40" s="31">
        <f t="shared" si="5"/>
        <v>64769339</v>
      </c>
      <c r="Z40" s="32">
        <f>+IF(X40&lt;&gt;0,+(Y40/X40)*100,0)</f>
        <v>217.19892683788908</v>
      </c>
      <c r="AA40" s="33">
        <f>+AA34+AA39</f>
        <v>59640566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727362526</v>
      </c>
      <c r="D42" s="43">
        <f>+D25-D40</f>
        <v>0</v>
      </c>
      <c r="E42" s="44">
        <f t="shared" si="6"/>
        <v>1351665315</v>
      </c>
      <c r="F42" s="45">
        <f t="shared" si="6"/>
        <v>1351665315</v>
      </c>
      <c r="G42" s="45">
        <f t="shared" si="6"/>
        <v>74123278</v>
      </c>
      <c r="H42" s="45">
        <f t="shared" si="6"/>
        <v>61141446</v>
      </c>
      <c r="I42" s="45">
        <f t="shared" si="6"/>
        <v>46374505</v>
      </c>
      <c r="J42" s="45">
        <f t="shared" si="6"/>
        <v>46374505</v>
      </c>
      <c r="K42" s="45">
        <f t="shared" si="6"/>
        <v>35190283</v>
      </c>
      <c r="L42" s="45">
        <f t="shared" si="6"/>
        <v>747974325</v>
      </c>
      <c r="M42" s="45">
        <f t="shared" si="6"/>
        <v>786699443</v>
      </c>
      <c r="N42" s="45">
        <f t="shared" si="6"/>
        <v>786699443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786699443</v>
      </c>
      <c r="X42" s="45">
        <f t="shared" si="6"/>
        <v>675832658</v>
      </c>
      <c r="Y42" s="45">
        <f t="shared" si="6"/>
        <v>110866785</v>
      </c>
      <c r="Z42" s="46">
        <f>+IF(X42&lt;&gt;0,+(Y42/X42)*100,0)</f>
        <v>16.404472865825905</v>
      </c>
      <c r="AA42" s="47">
        <f>+AA25-AA40</f>
        <v>1351665315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727362526</v>
      </c>
      <c r="D45" s="18"/>
      <c r="E45" s="19">
        <v>1351665315</v>
      </c>
      <c r="F45" s="20">
        <v>1351665315</v>
      </c>
      <c r="G45" s="20">
        <v>74122028</v>
      </c>
      <c r="H45" s="20">
        <v>61139196</v>
      </c>
      <c r="I45" s="20">
        <v>46370905</v>
      </c>
      <c r="J45" s="20">
        <v>46370905</v>
      </c>
      <c r="K45" s="20">
        <v>35190283</v>
      </c>
      <c r="L45" s="20">
        <v>27307549</v>
      </c>
      <c r="M45" s="20">
        <v>66032667</v>
      </c>
      <c r="N45" s="20">
        <v>66032667</v>
      </c>
      <c r="O45" s="20"/>
      <c r="P45" s="20"/>
      <c r="Q45" s="20"/>
      <c r="R45" s="20"/>
      <c r="S45" s="20"/>
      <c r="T45" s="20"/>
      <c r="U45" s="20"/>
      <c r="V45" s="20"/>
      <c r="W45" s="20">
        <v>66032667</v>
      </c>
      <c r="X45" s="20">
        <v>675832658</v>
      </c>
      <c r="Y45" s="20">
        <v>-609799991</v>
      </c>
      <c r="Z45" s="48">
        <v>-90.23</v>
      </c>
      <c r="AA45" s="22">
        <v>1351665315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1250</v>
      </c>
      <c r="H46" s="20">
        <v>2250</v>
      </c>
      <c r="I46" s="20">
        <v>3600</v>
      </c>
      <c r="J46" s="20">
        <v>3600</v>
      </c>
      <c r="K46" s="20"/>
      <c r="L46" s="20">
        <v>720666776</v>
      </c>
      <c r="M46" s="20">
        <v>720666776</v>
      </c>
      <c r="N46" s="20">
        <v>720666776</v>
      </c>
      <c r="O46" s="20"/>
      <c r="P46" s="20"/>
      <c r="Q46" s="20"/>
      <c r="R46" s="20"/>
      <c r="S46" s="20"/>
      <c r="T46" s="20"/>
      <c r="U46" s="20"/>
      <c r="V46" s="20"/>
      <c r="W46" s="20">
        <v>720666776</v>
      </c>
      <c r="X46" s="20"/>
      <c r="Y46" s="20">
        <v>720666776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727362526</v>
      </c>
      <c r="D48" s="51">
        <f>SUM(D45:D47)</f>
        <v>0</v>
      </c>
      <c r="E48" s="52">
        <f t="shared" si="7"/>
        <v>1351665315</v>
      </c>
      <c r="F48" s="53">
        <f t="shared" si="7"/>
        <v>1351665315</v>
      </c>
      <c r="G48" s="53">
        <f t="shared" si="7"/>
        <v>74123278</v>
      </c>
      <c r="H48" s="53">
        <f t="shared" si="7"/>
        <v>61141446</v>
      </c>
      <c r="I48" s="53">
        <f t="shared" si="7"/>
        <v>46374505</v>
      </c>
      <c r="J48" s="53">
        <f t="shared" si="7"/>
        <v>46374505</v>
      </c>
      <c r="K48" s="53">
        <f t="shared" si="7"/>
        <v>35190283</v>
      </c>
      <c r="L48" s="53">
        <f t="shared" si="7"/>
        <v>747974325</v>
      </c>
      <c r="M48" s="53">
        <f t="shared" si="7"/>
        <v>786699443</v>
      </c>
      <c r="N48" s="53">
        <f t="shared" si="7"/>
        <v>786699443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786699443</v>
      </c>
      <c r="X48" s="53">
        <f t="shared" si="7"/>
        <v>675832658</v>
      </c>
      <c r="Y48" s="53">
        <f t="shared" si="7"/>
        <v>110866785</v>
      </c>
      <c r="Z48" s="54">
        <f>+IF(X48&lt;&gt;0,+(Y48/X48)*100,0)</f>
        <v>16.404472865825905</v>
      </c>
      <c r="AA48" s="55">
        <f>SUM(AA45:AA47)</f>
        <v>1351665315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1707721</v>
      </c>
      <c r="D6" s="18"/>
      <c r="E6" s="19">
        <v>2876198</v>
      </c>
      <c r="F6" s="20">
        <v>2876198</v>
      </c>
      <c r="G6" s="20">
        <v>-374601272</v>
      </c>
      <c r="H6" s="20">
        <v>15819921</v>
      </c>
      <c r="I6" s="20">
        <v>1593531</v>
      </c>
      <c r="J6" s="20">
        <v>1593531</v>
      </c>
      <c r="K6" s="20">
        <v>-362321638</v>
      </c>
      <c r="L6" s="20">
        <v>-363187419</v>
      </c>
      <c r="M6" s="20">
        <v>-359914270</v>
      </c>
      <c r="N6" s="20">
        <v>-359914270</v>
      </c>
      <c r="O6" s="20"/>
      <c r="P6" s="20"/>
      <c r="Q6" s="20"/>
      <c r="R6" s="20"/>
      <c r="S6" s="20"/>
      <c r="T6" s="20"/>
      <c r="U6" s="20"/>
      <c r="V6" s="20"/>
      <c r="W6" s="20">
        <v>-359914270</v>
      </c>
      <c r="X6" s="20">
        <v>1438099</v>
      </c>
      <c r="Y6" s="20">
        <v>-361352369</v>
      </c>
      <c r="Z6" s="21">
        <v>-25127.09</v>
      </c>
      <c r="AA6" s="22">
        <v>2876198</v>
      </c>
    </row>
    <row r="7" spans="1:27" ht="12.75">
      <c r="A7" s="23" t="s">
        <v>34</v>
      </c>
      <c r="B7" s="17"/>
      <c r="C7" s="18">
        <v>647413</v>
      </c>
      <c r="D7" s="18"/>
      <c r="E7" s="19">
        <v>5214000</v>
      </c>
      <c r="F7" s="20">
        <v>5214000</v>
      </c>
      <c r="G7" s="20">
        <v>378458091</v>
      </c>
      <c r="H7" s="20"/>
      <c r="I7" s="20">
        <v>41175486</v>
      </c>
      <c r="J7" s="20">
        <v>41175486</v>
      </c>
      <c r="K7" s="20">
        <v>371689136</v>
      </c>
      <c r="L7" s="20">
        <v>368709291</v>
      </c>
      <c r="M7" s="20">
        <v>364418283</v>
      </c>
      <c r="N7" s="20">
        <v>364418283</v>
      </c>
      <c r="O7" s="20"/>
      <c r="P7" s="20"/>
      <c r="Q7" s="20"/>
      <c r="R7" s="20"/>
      <c r="S7" s="20"/>
      <c r="T7" s="20"/>
      <c r="U7" s="20"/>
      <c r="V7" s="20"/>
      <c r="W7" s="20">
        <v>364418283</v>
      </c>
      <c r="X7" s="20">
        <v>2607000</v>
      </c>
      <c r="Y7" s="20">
        <v>361811283</v>
      </c>
      <c r="Z7" s="21">
        <v>13878.45</v>
      </c>
      <c r="AA7" s="22">
        <v>5214000</v>
      </c>
    </row>
    <row r="8" spans="1:27" ht="12.75">
      <c r="A8" s="23" t="s">
        <v>35</v>
      </c>
      <c r="B8" s="17"/>
      <c r="C8" s="18">
        <v>37081995</v>
      </c>
      <c r="D8" s="18"/>
      <c r="E8" s="19">
        <v>153382282</v>
      </c>
      <c r="F8" s="20">
        <v>153382282</v>
      </c>
      <c r="G8" s="20">
        <v>66239348</v>
      </c>
      <c r="H8" s="20">
        <v>598331875</v>
      </c>
      <c r="I8" s="20">
        <v>609506964</v>
      </c>
      <c r="J8" s="20">
        <v>609506964</v>
      </c>
      <c r="K8" s="20">
        <v>87338742</v>
      </c>
      <c r="L8" s="20">
        <v>95906713</v>
      </c>
      <c r="M8" s="20">
        <v>98569696</v>
      </c>
      <c r="N8" s="20">
        <v>98569696</v>
      </c>
      <c r="O8" s="20"/>
      <c r="P8" s="20"/>
      <c r="Q8" s="20"/>
      <c r="R8" s="20"/>
      <c r="S8" s="20"/>
      <c r="T8" s="20"/>
      <c r="U8" s="20"/>
      <c r="V8" s="20"/>
      <c r="W8" s="20">
        <v>98569696</v>
      </c>
      <c r="X8" s="20">
        <v>76691141</v>
      </c>
      <c r="Y8" s="20">
        <v>21878555</v>
      </c>
      <c r="Z8" s="21">
        <v>28.53</v>
      </c>
      <c r="AA8" s="22">
        <v>153382282</v>
      </c>
    </row>
    <row r="9" spans="1:27" ht="12.75">
      <c r="A9" s="23" t="s">
        <v>36</v>
      </c>
      <c r="B9" s="17"/>
      <c r="C9" s="18"/>
      <c r="D9" s="18"/>
      <c r="E9" s="19">
        <v>14356000</v>
      </c>
      <c r="F9" s="20">
        <v>14356000</v>
      </c>
      <c r="G9" s="20">
        <v>50971718</v>
      </c>
      <c r="H9" s="20">
        <v>-581357794</v>
      </c>
      <c r="I9" s="20">
        <v>-611173237</v>
      </c>
      <c r="J9" s="20">
        <v>-611173237</v>
      </c>
      <c r="K9" s="20">
        <v>53344997</v>
      </c>
      <c r="L9" s="20">
        <v>54108256</v>
      </c>
      <c r="M9" s="20">
        <v>55652283</v>
      </c>
      <c r="N9" s="20">
        <v>55652283</v>
      </c>
      <c r="O9" s="20"/>
      <c r="P9" s="20"/>
      <c r="Q9" s="20"/>
      <c r="R9" s="20"/>
      <c r="S9" s="20"/>
      <c r="T9" s="20"/>
      <c r="U9" s="20"/>
      <c r="V9" s="20"/>
      <c r="W9" s="20">
        <v>55652283</v>
      </c>
      <c r="X9" s="20">
        <v>7178000</v>
      </c>
      <c r="Y9" s="20">
        <v>48474283</v>
      </c>
      <c r="Z9" s="21">
        <v>675.32</v>
      </c>
      <c r="AA9" s="22">
        <v>14356000</v>
      </c>
    </row>
    <row r="10" spans="1:27" ht="12.75">
      <c r="A10" s="23" t="s">
        <v>37</v>
      </c>
      <c r="B10" s="17"/>
      <c r="C10" s="18">
        <v>7023212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91834</v>
      </c>
      <c r="D11" s="18"/>
      <c r="E11" s="19">
        <v>150000</v>
      </c>
      <c r="F11" s="20">
        <v>150000</v>
      </c>
      <c r="G11" s="20">
        <v>-618530</v>
      </c>
      <c r="H11" s="20"/>
      <c r="I11" s="20"/>
      <c r="J11" s="20"/>
      <c r="K11" s="20">
        <v>-618530</v>
      </c>
      <c r="L11" s="20">
        <v>-618530</v>
      </c>
      <c r="M11" s="20">
        <v>-618530</v>
      </c>
      <c r="N11" s="20">
        <v>-618530</v>
      </c>
      <c r="O11" s="20"/>
      <c r="P11" s="20"/>
      <c r="Q11" s="20"/>
      <c r="R11" s="20"/>
      <c r="S11" s="20"/>
      <c r="T11" s="20"/>
      <c r="U11" s="20"/>
      <c r="V11" s="20"/>
      <c r="W11" s="20">
        <v>-618530</v>
      </c>
      <c r="X11" s="20">
        <v>75000</v>
      </c>
      <c r="Y11" s="20">
        <v>-693530</v>
      </c>
      <c r="Z11" s="21">
        <v>-924.71</v>
      </c>
      <c r="AA11" s="22">
        <v>150000</v>
      </c>
    </row>
    <row r="12" spans="1:27" ht="12.75">
      <c r="A12" s="27" t="s">
        <v>39</v>
      </c>
      <c r="B12" s="28"/>
      <c r="C12" s="29">
        <f aca="true" t="shared" si="0" ref="C12:Y12">SUM(C6:C11)</f>
        <v>46552175</v>
      </c>
      <c r="D12" s="29">
        <f>SUM(D6:D11)</f>
        <v>0</v>
      </c>
      <c r="E12" s="30">
        <f t="shared" si="0"/>
        <v>175978480</v>
      </c>
      <c r="F12" s="31">
        <f t="shared" si="0"/>
        <v>175978480</v>
      </c>
      <c r="G12" s="31">
        <f t="shared" si="0"/>
        <v>120449355</v>
      </c>
      <c r="H12" s="31">
        <f t="shared" si="0"/>
        <v>32794002</v>
      </c>
      <c r="I12" s="31">
        <f t="shared" si="0"/>
        <v>41102744</v>
      </c>
      <c r="J12" s="31">
        <f t="shared" si="0"/>
        <v>41102744</v>
      </c>
      <c r="K12" s="31">
        <f t="shared" si="0"/>
        <v>149432707</v>
      </c>
      <c r="L12" s="31">
        <f t="shared" si="0"/>
        <v>154918311</v>
      </c>
      <c r="M12" s="31">
        <f t="shared" si="0"/>
        <v>158107462</v>
      </c>
      <c r="N12" s="31">
        <f t="shared" si="0"/>
        <v>158107462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158107462</v>
      </c>
      <c r="X12" s="31">
        <f t="shared" si="0"/>
        <v>87989240</v>
      </c>
      <c r="Y12" s="31">
        <f t="shared" si="0"/>
        <v>70118222</v>
      </c>
      <c r="Z12" s="32">
        <f>+IF(X12&lt;&gt;0,+(Y12/X12)*100,0)</f>
        <v>79.68954158485742</v>
      </c>
      <c r="AA12" s="33">
        <f>SUM(AA6:AA11)</f>
        <v>175978480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6872594</v>
      </c>
      <c r="D15" s="18"/>
      <c r="E15" s="19">
        <v>25476000</v>
      </c>
      <c r="F15" s="20">
        <v>25476000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12738000</v>
      </c>
      <c r="Y15" s="20">
        <v>-12738000</v>
      </c>
      <c r="Z15" s="21">
        <v>-100</v>
      </c>
      <c r="AA15" s="22">
        <v>25476000</v>
      </c>
    </row>
    <row r="16" spans="1:27" ht="12.75">
      <c r="A16" s="23" t="s">
        <v>42</v>
      </c>
      <c r="B16" s="17"/>
      <c r="C16" s="18">
        <v>29618</v>
      </c>
      <c r="D16" s="18"/>
      <c r="E16" s="19">
        <v>700000</v>
      </c>
      <c r="F16" s="20">
        <v>700000</v>
      </c>
      <c r="G16" s="24">
        <v>20100</v>
      </c>
      <c r="H16" s="24"/>
      <c r="I16" s="24"/>
      <c r="J16" s="20"/>
      <c r="K16" s="24">
        <v>20100</v>
      </c>
      <c r="L16" s="24">
        <v>20100</v>
      </c>
      <c r="M16" s="20">
        <v>20100</v>
      </c>
      <c r="N16" s="24">
        <v>20100</v>
      </c>
      <c r="O16" s="24"/>
      <c r="P16" s="24"/>
      <c r="Q16" s="20"/>
      <c r="R16" s="24"/>
      <c r="S16" s="24"/>
      <c r="T16" s="20"/>
      <c r="U16" s="24"/>
      <c r="V16" s="24"/>
      <c r="W16" s="24">
        <v>20100</v>
      </c>
      <c r="X16" s="20">
        <v>350000</v>
      </c>
      <c r="Y16" s="24">
        <v>-329900</v>
      </c>
      <c r="Z16" s="25">
        <v>-94.26</v>
      </c>
      <c r="AA16" s="26">
        <v>700000</v>
      </c>
    </row>
    <row r="17" spans="1:27" ht="12.75">
      <c r="A17" s="23" t="s">
        <v>43</v>
      </c>
      <c r="B17" s="17"/>
      <c r="C17" s="18">
        <v>39580000</v>
      </c>
      <c r="D17" s="18"/>
      <c r="E17" s="19"/>
      <c r="F17" s="20"/>
      <c r="G17" s="20">
        <v>1636269</v>
      </c>
      <c r="H17" s="20"/>
      <c r="I17" s="20"/>
      <c r="J17" s="20"/>
      <c r="K17" s="20">
        <v>1636269</v>
      </c>
      <c r="L17" s="20">
        <v>1636269</v>
      </c>
      <c r="M17" s="20">
        <v>1636269</v>
      </c>
      <c r="N17" s="20">
        <v>1636269</v>
      </c>
      <c r="O17" s="20"/>
      <c r="P17" s="20"/>
      <c r="Q17" s="20"/>
      <c r="R17" s="20"/>
      <c r="S17" s="20"/>
      <c r="T17" s="20"/>
      <c r="U17" s="20"/>
      <c r="V17" s="20"/>
      <c r="W17" s="20">
        <v>1636269</v>
      </c>
      <c r="X17" s="20"/>
      <c r="Y17" s="20">
        <v>1636269</v>
      </c>
      <c r="Z17" s="21"/>
      <c r="AA17" s="22"/>
    </row>
    <row r="18" spans="1:27" ht="12.75">
      <c r="A18" s="23" t="s">
        <v>44</v>
      </c>
      <c r="B18" s="17"/>
      <c r="C18" s="18">
        <v>20100</v>
      </c>
      <c r="D18" s="18"/>
      <c r="E18" s="19">
        <v>20000</v>
      </c>
      <c r="F18" s="20">
        <v>20000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10000</v>
      </c>
      <c r="Y18" s="20">
        <v>-10000</v>
      </c>
      <c r="Z18" s="21">
        <v>-100</v>
      </c>
      <c r="AA18" s="22">
        <v>20000</v>
      </c>
    </row>
    <row r="19" spans="1:27" ht="12.75">
      <c r="A19" s="23" t="s">
        <v>45</v>
      </c>
      <c r="B19" s="17"/>
      <c r="C19" s="18">
        <v>408957676</v>
      </c>
      <c r="D19" s="18"/>
      <c r="E19" s="19">
        <v>386907353</v>
      </c>
      <c r="F19" s="20">
        <v>386907353</v>
      </c>
      <c r="G19" s="20">
        <v>443984454</v>
      </c>
      <c r="H19" s="20">
        <v>3789654</v>
      </c>
      <c r="I19" s="20">
        <v>4462477</v>
      </c>
      <c r="J19" s="20">
        <v>4462477</v>
      </c>
      <c r="K19" s="20">
        <v>444363222</v>
      </c>
      <c r="L19" s="20">
        <v>446177122</v>
      </c>
      <c r="M19" s="20">
        <v>447514205</v>
      </c>
      <c r="N19" s="20">
        <v>447514205</v>
      </c>
      <c r="O19" s="20"/>
      <c r="P19" s="20"/>
      <c r="Q19" s="20"/>
      <c r="R19" s="20"/>
      <c r="S19" s="20"/>
      <c r="T19" s="20"/>
      <c r="U19" s="20"/>
      <c r="V19" s="20"/>
      <c r="W19" s="20">
        <v>447514205</v>
      </c>
      <c r="X19" s="20">
        <v>193453677</v>
      </c>
      <c r="Y19" s="20">
        <v>254060528</v>
      </c>
      <c r="Z19" s="21">
        <v>131.33</v>
      </c>
      <c r="AA19" s="22">
        <v>386907353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61455</v>
      </c>
      <c r="D22" s="18"/>
      <c r="E22" s="19">
        <v>364000</v>
      </c>
      <c r="F22" s="20">
        <v>364000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182000</v>
      </c>
      <c r="Y22" s="20">
        <v>-182000</v>
      </c>
      <c r="Z22" s="21">
        <v>-100</v>
      </c>
      <c r="AA22" s="22">
        <v>364000</v>
      </c>
    </row>
    <row r="23" spans="1:27" ht="12.75">
      <c r="A23" s="23" t="s">
        <v>49</v>
      </c>
      <c r="B23" s="17"/>
      <c r="C23" s="18">
        <v>170000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455691443</v>
      </c>
      <c r="D24" s="29">
        <f>SUM(D15:D23)</f>
        <v>0</v>
      </c>
      <c r="E24" s="36">
        <f t="shared" si="1"/>
        <v>413467353</v>
      </c>
      <c r="F24" s="37">
        <f t="shared" si="1"/>
        <v>413467353</v>
      </c>
      <c r="G24" s="37">
        <f t="shared" si="1"/>
        <v>445640823</v>
      </c>
      <c r="H24" s="37">
        <f t="shared" si="1"/>
        <v>3789654</v>
      </c>
      <c r="I24" s="37">
        <f t="shared" si="1"/>
        <v>4462477</v>
      </c>
      <c r="J24" s="37">
        <f t="shared" si="1"/>
        <v>4462477</v>
      </c>
      <c r="K24" s="37">
        <f t="shared" si="1"/>
        <v>446019591</v>
      </c>
      <c r="L24" s="37">
        <f t="shared" si="1"/>
        <v>447833491</v>
      </c>
      <c r="M24" s="37">
        <f t="shared" si="1"/>
        <v>449170574</v>
      </c>
      <c r="N24" s="37">
        <f t="shared" si="1"/>
        <v>449170574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449170574</v>
      </c>
      <c r="X24" s="37">
        <f t="shared" si="1"/>
        <v>206733677</v>
      </c>
      <c r="Y24" s="37">
        <f t="shared" si="1"/>
        <v>242436897</v>
      </c>
      <c r="Z24" s="38">
        <f>+IF(X24&lt;&gt;0,+(Y24/X24)*100,0)</f>
        <v>117.27015187757726</v>
      </c>
      <c r="AA24" s="39">
        <f>SUM(AA15:AA23)</f>
        <v>413467353</v>
      </c>
    </row>
    <row r="25" spans="1:27" ht="12.75">
      <c r="A25" s="27" t="s">
        <v>51</v>
      </c>
      <c r="B25" s="28"/>
      <c r="C25" s="29">
        <f aca="true" t="shared" si="2" ref="C25:Y25">+C12+C24</f>
        <v>502243618</v>
      </c>
      <c r="D25" s="29">
        <f>+D12+D24</f>
        <v>0</v>
      </c>
      <c r="E25" s="30">
        <f t="shared" si="2"/>
        <v>589445833</v>
      </c>
      <c r="F25" s="31">
        <f t="shared" si="2"/>
        <v>589445833</v>
      </c>
      <c r="G25" s="31">
        <f t="shared" si="2"/>
        <v>566090178</v>
      </c>
      <c r="H25" s="31">
        <f t="shared" si="2"/>
        <v>36583656</v>
      </c>
      <c r="I25" s="31">
        <f t="shared" si="2"/>
        <v>45565221</v>
      </c>
      <c r="J25" s="31">
        <f t="shared" si="2"/>
        <v>45565221</v>
      </c>
      <c r="K25" s="31">
        <f t="shared" si="2"/>
        <v>595452298</v>
      </c>
      <c r="L25" s="31">
        <f t="shared" si="2"/>
        <v>602751802</v>
      </c>
      <c r="M25" s="31">
        <f t="shared" si="2"/>
        <v>607278036</v>
      </c>
      <c r="N25" s="31">
        <f t="shared" si="2"/>
        <v>607278036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607278036</v>
      </c>
      <c r="X25" s="31">
        <f t="shared" si="2"/>
        <v>294722917</v>
      </c>
      <c r="Y25" s="31">
        <f t="shared" si="2"/>
        <v>312555119</v>
      </c>
      <c r="Z25" s="32">
        <f>+IF(X25&lt;&gt;0,+(Y25/X25)*100,0)</f>
        <v>106.05049725400212</v>
      </c>
      <c r="AA25" s="33">
        <f>+AA12+AA24</f>
        <v>589445833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3000000</v>
      </c>
      <c r="D30" s="18"/>
      <c r="E30" s="19"/>
      <c r="F30" s="20"/>
      <c r="G30" s="20">
        <v>3241060</v>
      </c>
      <c r="H30" s="20"/>
      <c r="I30" s="20"/>
      <c r="J30" s="20"/>
      <c r="K30" s="20">
        <v>3241060</v>
      </c>
      <c r="L30" s="20">
        <v>3241060</v>
      </c>
      <c r="M30" s="20">
        <v>3241060</v>
      </c>
      <c r="N30" s="20">
        <v>3241060</v>
      </c>
      <c r="O30" s="20"/>
      <c r="P30" s="20"/>
      <c r="Q30" s="20"/>
      <c r="R30" s="20"/>
      <c r="S30" s="20"/>
      <c r="T30" s="20"/>
      <c r="U30" s="20"/>
      <c r="V30" s="20"/>
      <c r="W30" s="20">
        <v>3241060</v>
      </c>
      <c r="X30" s="20"/>
      <c r="Y30" s="20">
        <v>3241060</v>
      </c>
      <c r="Z30" s="21"/>
      <c r="AA30" s="22"/>
    </row>
    <row r="31" spans="1:27" ht="12.75">
      <c r="A31" s="23" t="s">
        <v>56</v>
      </c>
      <c r="B31" s="17"/>
      <c r="C31" s="18">
        <v>1552251</v>
      </c>
      <c r="D31" s="18"/>
      <c r="E31" s="19"/>
      <c r="F31" s="20"/>
      <c r="G31" s="20">
        <v>3100582</v>
      </c>
      <c r="H31" s="20">
        <v>1546600</v>
      </c>
      <c r="I31" s="20">
        <v>1547494</v>
      </c>
      <c r="J31" s="20">
        <v>1547494</v>
      </c>
      <c r="K31" s="20">
        <v>3103578</v>
      </c>
      <c r="L31" s="20">
        <v>3103578</v>
      </c>
      <c r="M31" s="20">
        <v>3103579</v>
      </c>
      <c r="N31" s="20">
        <v>3103579</v>
      </c>
      <c r="O31" s="20"/>
      <c r="P31" s="20"/>
      <c r="Q31" s="20"/>
      <c r="R31" s="20"/>
      <c r="S31" s="20"/>
      <c r="T31" s="20"/>
      <c r="U31" s="20"/>
      <c r="V31" s="20"/>
      <c r="W31" s="20">
        <v>3103579</v>
      </c>
      <c r="X31" s="20"/>
      <c r="Y31" s="20">
        <v>3103579</v>
      </c>
      <c r="Z31" s="21"/>
      <c r="AA31" s="22"/>
    </row>
    <row r="32" spans="1:27" ht="12.75">
      <c r="A32" s="23" t="s">
        <v>57</v>
      </c>
      <c r="B32" s="17"/>
      <c r="C32" s="18">
        <v>288584639</v>
      </c>
      <c r="D32" s="18"/>
      <c r="E32" s="19">
        <v>142892238</v>
      </c>
      <c r="F32" s="20">
        <v>142892238</v>
      </c>
      <c r="G32" s="20">
        <v>383850191</v>
      </c>
      <c r="H32" s="20">
        <v>13144944</v>
      </c>
      <c r="I32" s="20">
        <v>15649867</v>
      </c>
      <c r="J32" s="20">
        <v>15649867</v>
      </c>
      <c r="K32" s="20">
        <v>403761922</v>
      </c>
      <c r="L32" s="20">
        <v>407734370</v>
      </c>
      <c r="M32" s="20">
        <v>416883876</v>
      </c>
      <c r="N32" s="20">
        <v>416883876</v>
      </c>
      <c r="O32" s="20"/>
      <c r="P32" s="20"/>
      <c r="Q32" s="20"/>
      <c r="R32" s="20"/>
      <c r="S32" s="20"/>
      <c r="T32" s="20"/>
      <c r="U32" s="20"/>
      <c r="V32" s="20"/>
      <c r="W32" s="20">
        <v>416883876</v>
      </c>
      <c r="X32" s="20">
        <v>71446119</v>
      </c>
      <c r="Y32" s="20">
        <v>345437757</v>
      </c>
      <c r="Z32" s="21">
        <v>483.49</v>
      </c>
      <c r="AA32" s="22">
        <v>142892238</v>
      </c>
    </row>
    <row r="33" spans="1:27" ht="12.75">
      <c r="A33" s="23" t="s">
        <v>58</v>
      </c>
      <c r="B33" s="17"/>
      <c r="C33" s="18">
        <v>2521362</v>
      </c>
      <c r="D33" s="18"/>
      <c r="E33" s="19"/>
      <c r="F33" s="20"/>
      <c r="G33" s="20">
        <v>8379823</v>
      </c>
      <c r="H33" s="20"/>
      <c r="I33" s="20"/>
      <c r="J33" s="20"/>
      <c r="K33" s="20">
        <v>8379823</v>
      </c>
      <c r="L33" s="20">
        <v>8379824</v>
      </c>
      <c r="M33" s="20">
        <v>8379823</v>
      </c>
      <c r="N33" s="20">
        <v>8379823</v>
      </c>
      <c r="O33" s="20"/>
      <c r="P33" s="20"/>
      <c r="Q33" s="20"/>
      <c r="R33" s="20"/>
      <c r="S33" s="20"/>
      <c r="T33" s="20"/>
      <c r="U33" s="20"/>
      <c r="V33" s="20"/>
      <c r="W33" s="20">
        <v>8379823</v>
      </c>
      <c r="X33" s="20"/>
      <c r="Y33" s="20">
        <v>8379823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295658252</v>
      </c>
      <c r="D34" s="29">
        <f>SUM(D29:D33)</f>
        <v>0</v>
      </c>
      <c r="E34" s="30">
        <f t="shared" si="3"/>
        <v>142892238</v>
      </c>
      <c r="F34" s="31">
        <f t="shared" si="3"/>
        <v>142892238</v>
      </c>
      <c r="G34" s="31">
        <f t="shared" si="3"/>
        <v>398571656</v>
      </c>
      <c r="H34" s="31">
        <f t="shared" si="3"/>
        <v>14691544</v>
      </c>
      <c r="I34" s="31">
        <f t="shared" si="3"/>
        <v>17197361</v>
      </c>
      <c r="J34" s="31">
        <f t="shared" si="3"/>
        <v>17197361</v>
      </c>
      <c r="K34" s="31">
        <f t="shared" si="3"/>
        <v>418486383</v>
      </c>
      <c r="L34" s="31">
        <f t="shared" si="3"/>
        <v>422458832</v>
      </c>
      <c r="M34" s="31">
        <f t="shared" si="3"/>
        <v>431608338</v>
      </c>
      <c r="N34" s="31">
        <f t="shared" si="3"/>
        <v>431608338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431608338</v>
      </c>
      <c r="X34" s="31">
        <f t="shared" si="3"/>
        <v>71446119</v>
      </c>
      <c r="Y34" s="31">
        <f t="shared" si="3"/>
        <v>360162219</v>
      </c>
      <c r="Z34" s="32">
        <f>+IF(X34&lt;&gt;0,+(Y34/X34)*100,0)</f>
        <v>504.10326556716115</v>
      </c>
      <c r="AA34" s="33">
        <f>SUM(AA29:AA33)</f>
        <v>142892238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2352164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34869372</v>
      </c>
      <c r="D38" s="18"/>
      <c r="E38" s="19">
        <v>23293595</v>
      </c>
      <c r="F38" s="20">
        <v>23293595</v>
      </c>
      <c r="G38" s="20">
        <v>1283893</v>
      </c>
      <c r="H38" s="20"/>
      <c r="I38" s="20"/>
      <c r="J38" s="20"/>
      <c r="K38" s="20">
        <v>1283893</v>
      </c>
      <c r="L38" s="20">
        <v>1283893</v>
      </c>
      <c r="M38" s="20">
        <v>1283893</v>
      </c>
      <c r="N38" s="20">
        <v>1283893</v>
      </c>
      <c r="O38" s="20"/>
      <c r="P38" s="20"/>
      <c r="Q38" s="20"/>
      <c r="R38" s="20"/>
      <c r="S38" s="20"/>
      <c r="T38" s="20"/>
      <c r="U38" s="20"/>
      <c r="V38" s="20"/>
      <c r="W38" s="20">
        <v>1283893</v>
      </c>
      <c r="X38" s="20">
        <v>11646798</v>
      </c>
      <c r="Y38" s="20">
        <v>-10362905</v>
      </c>
      <c r="Z38" s="21">
        <v>-88.98</v>
      </c>
      <c r="AA38" s="22">
        <v>23293595</v>
      </c>
    </row>
    <row r="39" spans="1:27" ht="12.75">
      <c r="A39" s="27" t="s">
        <v>61</v>
      </c>
      <c r="B39" s="35"/>
      <c r="C39" s="29">
        <f aca="true" t="shared" si="4" ref="C39:Y39">SUM(C37:C38)</f>
        <v>37221536</v>
      </c>
      <c r="D39" s="29">
        <f>SUM(D37:D38)</f>
        <v>0</v>
      </c>
      <c r="E39" s="36">
        <f t="shared" si="4"/>
        <v>23293595</v>
      </c>
      <c r="F39" s="37">
        <f t="shared" si="4"/>
        <v>23293595</v>
      </c>
      <c r="G39" s="37">
        <f t="shared" si="4"/>
        <v>1283893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1283893</v>
      </c>
      <c r="L39" s="37">
        <f t="shared" si="4"/>
        <v>1283893</v>
      </c>
      <c r="M39" s="37">
        <f t="shared" si="4"/>
        <v>1283893</v>
      </c>
      <c r="N39" s="37">
        <f t="shared" si="4"/>
        <v>1283893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1283893</v>
      </c>
      <c r="X39" s="37">
        <f t="shared" si="4"/>
        <v>11646798</v>
      </c>
      <c r="Y39" s="37">
        <f t="shared" si="4"/>
        <v>-10362905</v>
      </c>
      <c r="Z39" s="38">
        <f>+IF(X39&lt;&gt;0,+(Y39/X39)*100,0)</f>
        <v>-88.97642940145437</v>
      </c>
      <c r="AA39" s="39">
        <f>SUM(AA37:AA38)</f>
        <v>23293595</v>
      </c>
    </row>
    <row r="40" spans="1:27" ht="12.75">
      <c r="A40" s="27" t="s">
        <v>62</v>
      </c>
      <c r="B40" s="28"/>
      <c r="C40" s="29">
        <f aca="true" t="shared" si="5" ref="C40:Y40">+C34+C39</f>
        <v>332879788</v>
      </c>
      <c r="D40" s="29">
        <f>+D34+D39</f>
        <v>0</v>
      </c>
      <c r="E40" s="30">
        <f t="shared" si="5"/>
        <v>166185833</v>
      </c>
      <c r="F40" s="31">
        <f t="shared" si="5"/>
        <v>166185833</v>
      </c>
      <c r="G40" s="31">
        <f t="shared" si="5"/>
        <v>399855549</v>
      </c>
      <c r="H40" s="31">
        <f t="shared" si="5"/>
        <v>14691544</v>
      </c>
      <c r="I40" s="31">
        <f t="shared" si="5"/>
        <v>17197361</v>
      </c>
      <c r="J40" s="31">
        <f t="shared" si="5"/>
        <v>17197361</v>
      </c>
      <c r="K40" s="31">
        <f t="shared" si="5"/>
        <v>419770276</v>
      </c>
      <c r="L40" s="31">
        <f t="shared" si="5"/>
        <v>423742725</v>
      </c>
      <c r="M40" s="31">
        <f t="shared" si="5"/>
        <v>432892231</v>
      </c>
      <c r="N40" s="31">
        <f t="shared" si="5"/>
        <v>432892231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432892231</v>
      </c>
      <c r="X40" s="31">
        <f t="shared" si="5"/>
        <v>83092917</v>
      </c>
      <c r="Y40" s="31">
        <f t="shared" si="5"/>
        <v>349799314</v>
      </c>
      <c r="Z40" s="32">
        <f>+IF(X40&lt;&gt;0,+(Y40/X40)*100,0)</f>
        <v>420.9736841950079</v>
      </c>
      <c r="AA40" s="33">
        <f>+AA34+AA39</f>
        <v>166185833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169363830</v>
      </c>
      <c r="D42" s="43">
        <f>+D25-D40</f>
        <v>0</v>
      </c>
      <c r="E42" s="44">
        <f t="shared" si="6"/>
        <v>423260000</v>
      </c>
      <c r="F42" s="45">
        <f t="shared" si="6"/>
        <v>423260000</v>
      </c>
      <c r="G42" s="45">
        <f t="shared" si="6"/>
        <v>166234629</v>
      </c>
      <c r="H42" s="45">
        <f t="shared" si="6"/>
        <v>21892112</v>
      </c>
      <c r="I42" s="45">
        <f t="shared" si="6"/>
        <v>28367860</v>
      </c>
      <c r="J42" s="45">
        <f t="shared" si="6"/>
        <v>28367860</v>
      </c>
      <c r="K42" s="45">
        <f t="shared" si="6"/>
        <v>175682022</v>
      </c>
      <c r="L42" s="45">
        <f t="shared" si="6"/>
        <v>179009077</v>
      </c>
      <c r="M42" s="45">
        <f t="shared" si="6"/>
        <v>174385805</v>
      </c>
      <c r="N42" s="45">
        <f t="shared" si="6"/>
        <v>174385805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174385805</v>
      </c>
      <c r="X42" s="45">
        <f t="shared" si="6"/>
        <v>211630000</v>
      </c>
      <c r="Y42" s="45">
        <f t="shared" si="6"/>
        <v>-37244195</v>
      </c>
      <c r="Z42" s="46">
        <f>+IF(X42&lt;&gt;0,+(Y42/X42)*100,0)</f>
        <v>-17.59873127628408</v>
      </c>
      <c r="AA42" s="47">
        <f>+AA25-AA40</f>
        <v>423260000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169363830</v>
      </c>
      <c r="D45" s="18"/>
      <c r="E45" s="19">
        <v>423260000</v>
      </c>
      <c r="F45" s="20">
        <v>423260000</v>
      </c>
      <c r="G45" s="20">
        <v>166234629</v>
      </c>
      <c r="H45" s="20">
        <v>21892112</v>
      </c>
      <c r="I45" s="20">
        <v>28367860</v>
      </c>
      <c r="J45" s="20">
        <v>28367860</v>
      </c>
      <c r="K45" s="20">
        <v>175682022</v>
      </c>
      <c r="L45" s="20">
        <v>179009077</v>
      </c>
      <c r="M45" s="20">
        <v>174385805</v>
      </c>
      <c r="N45" s="20">
        <v>174385805</v>
      </c>
      <c r="O45" s="20"/>
      <c r="P45" s="20"/>
      <c r="Q45" s="20"/>
      <c r="R45" s="20"/>
      <c r="S45" s="20"/>
      <c r="T45" s="20"/>
      <c r="U45" s="20"/>
      <c r="V45" s="20"/>
      <c r="W45" s="20">
        <v>174385805</v>
      </c>
      <c r="X45" s="20">
        <v>211630000</v>
      </c>
      <c r="Y45" s="20">
        <v>-37244195</v>
      </c>
      <c r="Z45" s="48">
        <v>-17.6</v>
      </c>
      <c r="AA45" s="22">
        <v>423260000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169363830</v>
      </c>
      <c r="D48" s="51">
        <f>SUM(D45:D47)</f>
        <v>0</v>
      </c>
      <c r="E48" s="52">
        <f t="shared" si="7"/>
        <v>423260000</v>
      </c>
      <c r="F48" s="53">
        <f t="shared" si="7"/>
        <v>423260000</v>
      </c>
      <c r="G48" s="53">
        <f t="shared" si="7"/>
        <v>166234629</v>
      </c>
      <c r="H48" s="53">
        <f t="shared" si="7"/>
        <v>21892112</v>
      </c>
      <c r="I48" s="53">
        <f t="shared" si="7"/>
        <v>28367860</v>
      </c>
      <c r="J48" s="53">
        <f t="shared" si="7"/>
        <v>28367860</v>
      </c>
      <c r="K48" s="53">
        <f t="shared" si="7"/>
        <v>175682022</v>
      </c>
      <c r="L48" s="53">
        <f t="shared" si="7"/>
        <v>179009077</v>
      </c>
      <c r="M48" s="53">
        <f t="shared" si="7"/>
        <v>174385805</v>
      </c>
      <c r="N48" s="53">
        <f t="shared" si="7"/>
        <v>174385805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174385805</v>
      </c>
      <c r="X48" s="53">
        <f t="shared" si="7"/>
        <v>211630000</v>
      </c>
      <c r="Y48" s="53">
        <f t="shared" si="7"/>
        <v>-37244195</v>
      </c>
      <c r="Z48" s="54">
        <f>+IF(X48&lt;&gt;0,+(Y48/X48)*100,0)</f>
        <v>-17.59873127628408</v>
      </c>
      <c r="AA48" s="55">
        <f>SUM(AA45:AA47)</f>
        <v>423260000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38607327</v>
      </c>
      <c r="D6" s="18"/>
      <c r="E6" s="19">
        <v>3000000</v>
      </c>
      <c r="F6" s="20">
        <v>3000000</v>
      </c>
      <c r="G6" s="20"/>
      <c r="H6" s="20">
        <v>28183528</v>
      </c>
      <c r="I6" s="20">
        <v>3590396</v>
      </c>
      <c r="J6" s="20">
        <v>3590396</v>
      </c>
      <c r="K6" s="20">
        <v>40500148</v>
      </c>
      <c r="L6" s="20">
        <v>39295582</v>
      </c>
      <c r="M6" s="20">
        <v>60405647</v>
      </c>
      <c r="N6" s="20">
        <v>60405647</v>
      </c>
      <c r="O6" s="20"/>
      <c r="P6" s="20"/>
      <c r="Q6" s="20"/>
      <c r="R6" s="20"/>
      <c r="S6" s="20"/>
      <c r="T6" s="20"/>
      <c r="U6" s="20"/>
      <c r="V6" s="20"/>
      <c r="W6" s="20">
        <v>60405647</v>
      </c>
      <c r="X6" s="20">
        <v>1500000</v>
      </c>
      <c r="Y6" s="20">
        <v>58905647</v>
      </c>
      <c r="Z6" s="21">
        <v>3927.04</v>
      </c>
      <c r="AA6" s="22">
        <v>3000000</v>
      </c>
    </row>
    <row r="7" spans="1:27" ht="12.75">
      <c r="A7" s="23" t="s">
        <v>34</v>
      </c>
      <c r="B7" s="17"/>
      <c r="C7" s="18"/>
      <c r="D7" s="18"/>
      <c r="E7" s="19">
        <v>12000000</v>
      </c>
      <c r="F7" s="20">
        <v>12000000</v>
      </c>
      <c r="G7" s="20"/>
      <c r="H7" s="20">
        <v>17082616</v>
      </c>
      <c r="I7" s="20">
        <v>17175558</v>
      </c>
      <c r="J7" s="20">
        <v>17175558</v>
      </c>
      <c r="K7" s="20">
        <v>17262184</v>
      </c>
      <c r="L7" s="20">
        <v>85578</v>
      </c>
      <c r="M7" s="20">
        <v>89251</v>
      </c>
      <c r="N7" s="20">
        <v>89251</v>
      </c>
      <c r="O7" s="20"/>
      <c r="P7" s="20"/>
      <c r="Q7" s="20"/>
      <c r="R7" s="20"/>
      <c r="S7" s="20"/>
      <c r="T7" s="20"/>
      <c r="U7" s="20"/>
      <c r="V7" s="20"/>
      <c r="W7" s="20">
        <v>89251</v>
      </c>
      <c r="X7" s="20">
        <v>6000000</v>
      </c>
      <c r="Y7" s="20">
        <v>-5910749</v>
      </c>
      <c r="Z7" s="21">
        <v>-98.51</v>
      </c>
      <c r="AA7" s="22">
        <v>12000000</v>
      </c>
    </row>
    <row r="8" spans="1:27" ht="12.75">
      <c r="A8" s="23" t="s">
        <v>35</v>
      </c>
      <c r="B8" s="17"/>
      <c r="C8" s="18">
        <v>125695</v>
      </c>
      <c r="D8" s="18"/>
      <c r="E8" s="19">
        <v>650000</v>
      </c>
      <c r="F8" s="20">
        <v>650000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325000</v>
      </c>
      <c r="Y8" s="20">
        <v>-325000</v>
      </c>
      <c r="Z8" s="21">
        <v>-100</v>
      </c>
      <c r="AA8" s="22">
        <v>650000</v>
      </c>
    </row>
    <row r="9" spans="1:27" ht="12.75">
      <c r="A9" s="23" t="s">
        <v>36</v>
      </c>
      <c r="B9" s="17"/>
      <c r="C9" s="18">
        <v>9685149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48418171</v>
      </c>
      <c r="D12" s="29">
        <f>SUM(D6:D11)</f>
        <v>0</v>
      </c>
      <c r="E12" s="30">
        <f t="shared" si="0"/>
        <v>15650000</v>
      </c>
      <c r="F12" s="31">
        <f t="shared" si="0"/>
        <v>15650000</v>
      </c>
      <c r="G12" s="31">
        <f t="shared" si="0"/>
        <v>0</v>
      </c>
      <c r="H12" s="31">
        <f t="shared" si="0"/>
        <v>45266144</v>
      </c>
      <c r="I12" s="31">
        <f t="shared" si="0"/>
        <v>20765954</v>
      </c>
      <c r="J12" s="31">
        <f t="shared" si="0"/>
        <v>20765954</v>
      </c>
      <c r="K12" s="31">
        <f t="shared" si="0"/>
        <v>57762332</v>
      </c>
      <c r="L12" s="31">
        <f t="shared" si="0"/>
        <v>39381160</v>
      </c>
      <c r="M12" s="31">
        <f t="shared" si="0"/>
        <v>60494898</v>
      </c>
      <c r="N12" s="31">
        <f t="shared" si="0"/>
        <v>60494898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60494898</v>
      </c>
      <c r="X12" s="31">
        <f t="shared" si="0"/>
        <v>7825000</v>
      </c>
      <c r="Y12" s="31">
        <f t="shared" si="0"/>
        <v>52669898</v>
      </c>
      <c r="Z12" s="32">
        <f>+IF(X12&lt;&gt;0,+(Y12/X12)*100,0)</f>
        <v>673.0977380191694</v>
      </c>
      <c r="AA12" s="33">
        <f>SUM(AA6:AA11)</f>
        <v>15650000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45832000</v>
      </c>
      <c r="D17" s="18"/>
      <c r="E17" s="19"/>
      <c r="F17" s="20"/>
      <c r="G17" s="20"/>
      <c r="H17" s="20"/>
      <c r="I17" s="20"/>
      <c r="J17" s="20"/>
      <c r="K17" s="20"/>
      <c r="L17" s="20"/>
      <c r="M17" s="20">
        <v>145987</v>
      </c>
      <c r="N17" s="20">
        <v>145987</v>
      </c>
      <c r="O17" s="20"/>
      <c r="P17" s="20"/>
      <c r="Q17" s="20"/>
      <c r="R17" s="20"/>
      <c r="S17" s="20"/>
      <c r="T17" s="20"/>
      <c r="U17" s="20"/>
      <c r="V17" s="20"/>
      <c r="W17" s="20">
        <v>145987</v>
      </c>
      <c r="X17" s="20"/>
      <c r="Y17" s="20">
        <v>145987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450691129</v>
      </c>
      <c r="D19" s="18"/>
      <c r="E19" s="19">
        <v>970284148</v>
      </c>
      <c r="F19" s="20">
        <v>970284148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485142074</v>
      </c>
      <c r="Y19" s="20">
        <v>-485142074</v>
      </c>
      <c r="Z19" s="21">
        <v>-100</v>
      </c>
      <c r="AA19" s="22">
        <v>970284148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853244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497376373</v>
      </c>
      <c r="D24" s="29">
        <f>SUM(D15:D23)</f>
        <v>0</v>
      </c>
      <c r="E24" s="36">
        <f t="shared" si="1"/>
        <v>970284148</v>
      </c>
      <c r="F24" s="37">
        <f t="shared" si="1"/>
        <v>970284148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145987</v>
      </c>
      <c r="N24" s="37">
        <f t="shared" si="1"/>
        <v>145987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145987</v>
      </c>
      <c r="X24" s="37">
        <f t="shared" si="1"/>
        <v>485142074</v>
      </c>
      <c r="Y24" s="37">
        <f t="shared" si="1"/>
        <v>-484996087</v>
      </c>
      <c r="Z24" s="38">
        <f>+IF(X24&lt;&gt;0,+(Y24/X24)*100,0)</f>
        <v>-99.96990840254354</v>
      </c>
      <c r="AA24" s="39">
        <f>SUM(AA15:AA23)</f>
        <v>970284148</v>
      </c>
    </row>
    <row r="25" spans="1:27" ht="12.75">
      <c r="A25" s="27" t="s">
        <v>51</v>
      </c>
      <c r="B25" s="28"/>
      <c r="C25" s="29">
        <f aca="true" t="shared" si="2" ref="C25:Y25">+C12+C24</f>
        <v>545794544</v>
      </c>
      <c r="D25" s="29">
        <f>+D12+D24</f>
        <v>0</v>
      </c>
      <c r="E25" s="30">
        <f t="shared" si="2"/>
        <v>985934148</v>
      </c>
      <c r="F25" s="31">
        <f t="shared" si="2"/>
        <v>985934148</v>
      </c>
      <c r="G25" s="31">
        <f t="shared" si="2"/>
        <v>0</v>
      </c>
      <c r="H25" s="31">
        <f t="shared" si="2"/>
        <v>45266144</v>
      </c>
      <c r="I25" s="31">
        <f t="shared" si="2"/>
        <v>20765954</v>
      </c>
      <c r="J25" s="31">
        <f t="shared" si="2"/>
        <v>20765954</v>
      </c>
      <c r="K25" s="31">
        <f t="shared" si="2"/>
        <v>57762332</v>
      </c>
      <c r="L25" s="31">
        <f t="shared" si="2"/>
        <v>39381160</v>
      </c>
      <c r="M25" s="31">
        <f t="shared" si="2"/>
        <v>60640885</v>
      </c>
      <c r="N25" s="31">
        <f t="shared" si="2"/>
        <v>60640885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60640885</v>
      </c>
      <c r="X25" s="31">
        <f t="shared" si="2"/>
        <v>492967074</v>
      </c>
      <c r="Y25" s="31">
        <f t="shared" si="2"/>
        <v>-432326189</v>
      </c>
      <c r="Z25" s="32">
        <f>+IF(X25&lt;&gt;0,+(Y25/X25)*100,0)</f>
        <v>-87.69879608632849</v>
      </c>
      <c r="AA25" s="33">
        <f>+AA12+AA24</f>
        <v>985934148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1228240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34175622</v>
      </c>
      <c r="D32" s="18"/>
      <c r="E32" s="19">
        <v>3935800</v>
      </c>
      <c r="F32" s="20">
        <v>3935800</v>
      </c>
      <c r="G32" s="20"/>
      <c r="H32" s="20">
        <v>3951127</v>
      </c>
      <c r="I32" s="20">
        <v>8637078</v>
      </c>
      <c r="J32" s="20">
        <v>8637078</v>
      </c>
      <c r="K32" s="20">
        <v>637078</v>
      </c>
      <c r="L32" s="20">
        <v>337078</v>
      </c>
      <c r="M32" s="20">
        <v>145987</v>
      </c>
      <c r="N32" s="20">
        <v>145987</v>
      </c>
      <c r="O32" s="20"/>
      <c r="P32" s="20"/>
      <c r="Q32" s="20"/>
      <c r="R32" s="20"/>
      <c r="S32" s="20"/>
      <c r="T32" s="20"/>
      <c r="U32" s="20"/>
      <c r="V32" s="20"/>
      <c r="W32" s="20">
        <v>145987</v>
      </c>
      <c r="X32" s="20">
        <v>1967900</v>
      </c>
      <c r="Y32" s="20">
        <v>-1821913</v>
      </c>
      <c r="Z32" s="21">
        <v>-92.58</v>
      </c>
      <c r="AA32" s="22">
        <v>3935800</v>
      </c>
    </row>
    <row r="33" spans="1:27" ht="12.75">
      <c r="A33" s="23" t="s">
        <v>58</v>
      </c>
      <c r="B33" s="17"/>
      <c r="C33" s="18">
        <v>19613419</v>
      </c>
      <c r="D33" s="18"/>
      <c r="E33" s="19">
        <v>21585300</v>
      </c>
      <c r="F33" s="20">
        <v>21585300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10792650</v>
      </c>
      <c r="Y33" s="20">
        <v>-10792650</v>
      </c>
      <c r="Z33" s="21">
        <v>-100</v>
      </c>
      <c r="AA33" s="22">
        <v>21585300</v>
      </c>
    </row>
    <row r="34" spans="1:27" ht="12.75">
      <c r="A34" s="27" t="s">
        <v>59</v>
      </c>
      <c r="B34" s="28"/>
      <c r="C34" s="29">
        <f aca="true" t="shared" si="3" ref="C34:Y34">SUM(C29:C33)</f>
        <v>55017281</v>
      </c>
      <c r="D34" s="29">
        <f>SUM(D29:D33)</f>
        <v>0</v>
      </c>
      <c r="E34" s="30">
        <f t="shared" si="3"/>
        <v>25521100</v>
      </c>
      <c r="F34" s="31">
        <f t="shared" si="3"/>
        <v>25521100</v>
      </c>
      <c r="G34" s="31">
        <f t="shared" si="3"/>
        <v>0</v>
      </c>
      <c r="H34" s="31">
        <f t="shared" si="3"/>
        <v>3951127</v>
      </c>
      <c r="I34" s="31">
        <f t="shared" si="3"/>
        <v>8637078</v>
      </c>
      <c r="J34" s="31">
        <f t="shared" si="3"/>
        <v>8637078</v>
      </c>
      <c r="K34" s="31">
        <f t="shared" si="3"/>
        <v>637078</v>
      </c>
      <c r="L34" s="31">
        <f t="shared" si="3"/>
        <v>337078</v>
      </c>
      <c r="M34" s="31">
        <f t="shared" si="3"/>
        <v>145987</v>
      </c>
      <c r="N34" s="31">
        <f t="shared" si="3"/>
        <v>145987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145987</v>
      </c>
      <c r="X34" s="31">
        <f t="shared" si="3"/>
        <v>12760550</v>
      </c>
      <c r="Y34" s="31">
        <f t="shared" si="3"/>
        <v>-12614563</v>
      </c>
      <c r="Z34" s="32">
        <f>+IF(X34&lt;&gt;0,+(Y34/X34)*100,0)</f>
        <v>-98.85595056639409</v>
      </c>
      <c r="AA34" s="33">
        <f>SUM(AA29:AA33)</f>
        <v>25521100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108268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1113078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1221346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56238627</v>
      </c>
      <c r="D40" s="29">
        <f>+D34+D39</f>
        <v>0</v>
      </c>
      <c r="E40" s="30">
        <f t="shared" si="5"/>
        <v>25521100</v>
      </c>
      <c r="F40" s="31">
        <f t="shared" si="5"/>
        <v>25521100</v>
      </c>
      <c r="G40" s="31">
        <f t="shared" si="5"/>
        <v>0</v>
      </c>
      <c r="H40" s="31">
        <f t="shared" si="5"/>
        <v>3951127</v>
      </c>
      <c r="I40" s="31">
        <f t="shared" si="5"/>
        <v>8637078</v>
      </c>
      <c r="J40" s="31">
        <f t="shared" si="5"/>
        <v>8637078</v>
      </c>
      <c r="K40" s="31">
        <f t="shared" si="5"/>
        <v>637078</v>
      </c>
      <c r="L40" s="31">
        <f t="shared" si="5"/>
        <v>337078</v>
      </c>
      <c r="M40" s="31">
        <f t="shared" si="5"/>
        <v>145987</v>
      </c>
      <c r="N40" s="31">
        <f t="shared" si="5"/>
        <v>145987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145987</v>
      </c>
      <c r="X40" s="31">
        <f t="shared" si="5"/>
        <v>12760550</v>
      </c>
      <c r="Y40" s="31">
        <f t="shared" si="5"/>
        <v>-12614563</v>
      </c>
      <c r="Z40" s="32">
        <f>+IF(X40&lt;&gt;0,+(Y40/X40)*100,0)</f>
        <v>-98.85595056639409</v>
      </c>
      <c r="AA40" s="33">
        <f>+AA34+AA39</f>
        <v>25521100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489555917</v>
      </c>
      <c r="D42" s="43">
        <f>+D25-D40</f>
        <v>0</v>
      </c>
      <c r="E42" s="44">
        <f t="shared" si="6"/>
        <v>960413048</v>
      </c>
      <c r="F42" s="45">
        <f t="shared" si="6"/>
        <v>960413048</v>
      </c>
      <c r="G42" s="45">
        <f t="shared" si="6"/>
        <v>0</v>
      </c>
      <c r="H42" s="45">
        <f t="shared" si="6"/>
        <v>41315017</v>
      </c>
      <c r="I42" s="45">
        <f t="shared" si="6"/>
        <v>12128876</v>
      </c>
      <c r="J42" s="45">
        <f t="shared" si="6"/>
        <v>12128876</v>
      </c>
      <c r="K42" s="45">
        <f t="shared" si="6"/>
        <v>57125254</v>
      </c>
      <c r="L42" s="45">
        <f t="shared" si="6"/>
        <v>39044082</v>
      </c>
      <c r="M42" s="45">
        <f t="shared" si="6"/>
        <v>60494898</v>
      </c>
      <c r="N42" s="45">
        <f t="shared" si="6"/>
        <v>60494898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60494898</v>
      </c>
      <c r="X42" s="45">
        <f t="shared" si="6"/>
        <v>480206524</v>
      </c>
      <c r="Y42" s="45">
        <f t="shared" si="6"/>
        <v>-419711626</v>
      </c>
      <c r="Z42" s="46">
        <f>+IF(X42&lt;&gt;0,+(Y42/X42)*100,0)</f>
        <v>-87.402316508303</v>
      </c>
      <c r="AA42" s="47">
        <f>+AA25-AA40</f>
        <v>960413048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489555917</v>
      </c>
      <c r="D45" s="18"/>
      <c r="E45" s="19">
        <v>960413048</v>
      </c>
      <c r="F45" s="20">
        <v>960413048</v>
      </c>
      <c r="G45" s="20"/>
      <c r="H45" s="20">
        <v>41315017</v>
      </c>
      <c r="I45" s="20">
        <v>12128876</v>
      </c>
      <c r="J45" s="20">
        <v>12128876</v>
      </c>
      <c r="K45" s="20">
        <v>57125254</v>
      </c>
      <c r="L45" s="20">
        <v>39044082</v>
      </c>
      <c r="M45" s="20">
        <v>60494898</v>
      </c>
      <c r="N45" s="20">
        <v>60494898</v>
      </c>
      <c r="O45" s="20"/>
      <c r="P45" s="20"/>
      <c r="Q45" s="20"/>
      <c r="R45" s="20"/>
      <c r="S45" s="20"/>
      <c r="T45" s="20"/>
      <c r="U45" s="20"/>
      <c r="V45" s="20"/>
      <c r="W45" s="20">
        <v>60494898</v>
      </c>
      <c r="X45" s="20">
        <v>480206524</v>
      </c>
      <c r="Y45" s="20">
        <v>-419711626</v>
      </c>
      <c r="Z45" s="48">
        <v>-87.4</v>
      </c>
      <c r="AA45" s="22">
        <v>960413048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489555917</v>
      </c>
      <c r="D48" s="51">
        <f>SUM(D45:D47)</f>
        <v>0</v>
      </c>
      <c r="E48" s="52">
        <f t="shared" si="7"/>
        <v>960413048</v>
      </c>
      <c r="F48" s="53">
        <f t="shared" si="7"/>
        <v>960413048</v>
      </c>
      <c r="G48" s="53">
        <f t="shared" si="7"/>
        <v>0</v>
      </c>
      <c r="H48" s="53">
        <f t="shared" si="7"/>
        <v>41315017</v>
      </c>
      <c r="I48" s="53">
        <f t="shared" si="7"/>
        <v>12128876</v>
      </c>
      <c r="J48" s="53">
        <f t="shared" si="7"/>
        <v>12128876</v>
      </c>
      <c r="K48" s="53">
        <f t="shared" si="7"/>
        <v>57125254</v>
      </c>
      <c r="L48" s="53">
        <f t="shared" si="7"/>
        <v>39044082</v>
      </c>
      <c r="M48" s="53">
        <f t="shared" si="7"/>
        <v>60494898</v>
      </c>
      <c r="N48" s="53">
        <f t="shared" si="7"/>
        <v>60494898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60494898</v>
      </c>
      <c r="X48" s="53">
        <f t="shared" si="7"/>
        <v>480206524</v>
      </c>
      <c r="Y48" s="53">
        <f t="shared" si="7"/>
        <v>-419711626</v>
      </c>
      <c r="Z48" s="54">
        <f>+IF(X48&lt;&gt;0,+(Y48/X48)*100,0)</f>
        <v>-87.402316508303</v>
      </c>
      <c r="AA48" s="55">
        <f>SUM(AA45:AA47)</f>
        <v>960413048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473182</v>
      </c>
      <c r="D6" s="18"/>
      <c r="E6" s="19">
        <v>3747000</v>
      </c>
      <c r="F6" s="20">
        <v>3747000</v>
      </c>
      <c r="G6" s="20">
        <v>15020000</v>
      </c>
      <c r="H6" s="20">
        <v>5608000</v>
      </c>
      <c r="I6" s="20">
        <v>4019286</v>
      </c>
      <c r="J6" s="20">
        <v>4019286</v>
      </c>
      <c r="K6" s="20">
        <v>2181585</v>
      </c>
      <c r="L6" s="20">
        <v>4926877</v>
      </c>
      <c r="M6" s="20">
        <v>17130573</v>
      </c>
      <c r="N6" s="20">
        <v>17130573</v>
      </c>
      <c r="O6" s="20"/>
      <c r="P6" s="20"/>
      <c r="Q6" s="20"/>
      <c r="R6" s="20"/>
      <c r="S6" s="20"/>
      <c r="T6" s="20"/>
      <c r="U6" s="20"/>
      <c r="V6" s="20"/>
      <c r="W6" s="20">
        <v>17130573</v>
      </c>
      <c r="X6" s="20">
        <v>1873500</v>
      </c>
      <c r="Y6" s="20">
        <v>15257073</v>
      </c>
      <c r="Z6" s="21">
        <v>814.36</v>
      </c>
      <c r="AA6" s="22">
        <v>3747000</v>
      </c>
    </row>
    <row r="7" spans="1:27" ht="12.75">
      <c r="A7" s="23" t="s">
        <v>34</v>
      </c>
      <c r="B7" s="17"/>
      <c r="C7" s="18">
        <v>32694478</v>
      </c>
      <c r="D7" s="18"/>
      <c r="E7" s="19">
        <v>29709000</v>
      </c>
      <c r="F7" s="20">
        <v>29709000</v>
      </c>
      <c r="G7" s="20">
        <v>130465000</v>
      </c>
      <c r="H7" s="20">
        <v>93653000</v>
      </c>
      <c r="I7" s="20">
        <v>138775455</v>
      </c>
      <c r="J7" s="20">
        <v>138775455</v>
      </c>
      <c r="K7" s="20">
        <v>75205286</v>
      </c>
      <c r="L7" s="20">
        <v>71471631</v>
      </c>
      <c r="M7" s="20">
        <v>38762422</v>
      </c>
      <c r="N7" s="20">
        <v>38762422</v>
      </c>
      <c r="O7" s="20"/>
      <c r="P7" s="20"/>
      <c r="Q7" s="20"/>
      <c r="R7" s="20"/>
      <c r="S7" s="20"/>
      <c r="T7" s="20"/>
      <c r="U7" s="20"/>
      <c r="V7" s="20"/>
      <c r="W7" s="20">
        <v>38762422</v>
      </c>
      <c r="X7" s="20">
        <v>14854500</v>
      </c>
      <c r="Y7" s="20">
        <v>23907922</v>
      </c>
      <c r="Z7" s="21">
        <v>160.95</v>
      </c>
      <c r="AA7" s="22">
        <v>29709000</v>
      </c>
    </row>
    <row r="8" spans="1:27" ht="12.75">
      <c r="A8" s="23" t="s">
        <v>35</v>
      </c>
      <c r="B8" s="17"/>
      <c r="C8" s="18"/>
      <c r="D8" s="18"/>
      <c r="E8" s="19">
        <v>45395000</v>
      </c>
      <c r="F8" s="20">
        <v>45395000</v>
      </c>
      <c r="G8" s="20">
        <v>41268000</v>
      </c>
      <c r="H8" s="20">
        <v>41268000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22697500</v>
      </c>
      <c r="Y8" s="20">
        <v>-22697500</v>
      </c>
      <c r="Z8" s="21">
        <v>-100</v>
      </c>
      <c r="AA8" s="22">
        <v>45395000</v>
      </c>
    </row>
    <row r="9" spans="1:27" ht="12.75">
      <c r="A9" s="23" t="s">
        <v>36</v>
      </c>
      <c r="B9" s="17"/>
      <c r="C9" s="18">
        <v>285604</v>
      </c>
      <c r="D9" s="18"/>
      <c r="E9" s="19"/>
      <c r="F9" s="20"/>
      <c r="G9" s="20">
        <v>83000</v>
      </c>
      <c r="H9" s="20">
        <v>83000</v>
      </c>
      <c r="I9" s="20">
        <v>9544953</v>
      </c>
      <c r="J9" s="20">
        <v>9544953</v>
      </c>
      <c r="K9" s="20">
        <v>9183758</v>
      </c>
      <c r="L9" s="20">
        <v>9182571</v>
      </c>
      <c r="M9" s="20">
        <v>9375642</v>
      </c>
      <c r="N9" s="20">
        <v>9375642</v>
      </c>
      <c r="O9" s="20"/>
      <c r="P9" s="20"/>
      <c r="Q9" s="20"/>
      <c r="R9" s="20"/>
      <c r="S9" s="20"/>
      <c r="T9" s="20"/>
      <c r="U9" s="20"/>
      <c r="V9" s="20"/>
      <c r="W9" s="20">
        <v>9375642</v>
      </c>
      <c r="X9" s="20"/>
      <c r="Y9" s="20">
        <v>9375642</v>
      </c>
      <c r="Z9" s="21"/>
      <c r="AA9" s="22"/>
    </row>
    <row r="10" spans="1:27" ht="12.75">
      <c r="A10" s="23" t="s">
        <v>37</v>
      </c>
      <c r="B10" s="17"/>
      <c r="C10" s="18">
        <v>37586907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71040171</v>
      </c>
      <c r="D12" s="29">
        <f>SUM(D6:D11)</f>
        <v>0</v>
      </c>
      <c r="E12" s="30">
        <f t="shared" si="0"/>
        <v>78851000</v>
      </c>
      <c r="F12" s="31">
        <f t="shared" si="0"/>
        <v>78851000</v>
      </c>
      <c r="G12" s="31">
        <f t="shared" si="0"/>
        <v>186836000</v>
      </c>
      <c r="H12" s="31">
        <f t="shared" si="0"/>
        <v>140612000</v>
      </c>
      <c r="I12" s="31">
        <f t="shared" si="0"/>
        <v>152339694</v>
      </c>
      <c r="J12" s="31">
        <f t="shared" si="0"/>
        <v>152339694</v>
      </c>
      <c r="K12" s="31">
        <f t="shared" si="0"/>
        <v>86570629</v>
      </c>
      <c r="L12" s="31">
        <f t="shared" si="0"/>
        <v>85581079</v>
      </c>
      <c r="M12" s="31">
        <f t="shared" si="0"/>
        <v>65268637</v>
      </c>
      <c r="N12" s="31">
        <f t="shared" si="0"/>
        <v>65268637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65268637</v>
      </c>
      <c r="X12" s="31">
        <f t="shared" si="0"/>
        <v>39425500</v>
      </c>
      <c r="Y12" s="31">
        <f t="shared" si="0"/>
        <v>25843137</v>
      </c>
      <c r="Z12" s="32">
        <f>+IF(X12&lt;&gt;0,+(Y12/X12)*100,0)</f>
        <v>65.54929423850047</v>
      </c>
      <c r="AA12" s="33">
        <f>SUM(AA6:AA11)</f>
        <v>78851000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5426628</v>
      </c>
      <c r="D17" s="18"/>
      <c r="E17" s="19">
        <v>6126000</v>
      </c>
      <c r="F17" s="20">
        <v>6126000</v>
      </c>
      <c r="G17" s="20">
        <v>4094000</v>
      </c>
      <c r="H17" s="20">
        <v>4094000</v>
      </c>
      <c r="I17" s="20">
        <v>5426628</v>
      </c>
      <c r="J17" s="20">
        <v>5426628</v>
      </c>
      <c r="K17" s="20">
        <v>5426628</v>
      </c>
      <c r="L17" s="20">
        <v>5426628</v>
      </c>
      <c r="M17" s="20">
        <v>5426628</v>
      </c>
      <c r="N17" s="20">
        <v>5426628</v>
      </c>
      <c r="O17" s="20"/>
      <c r="P17" s="20"/>
      <c r="Q17" s="20"/>
      <c r="R17" s="20"/>
      <c r="S17" s="20"/>
      <c r="T17" s="20"/>
      <c r="U17" s="20"/>
      <c r="V17" s="20"/>
      <c r="W17" s="20">
        <v>5426628</v>
      </c>
      <c r="X17" s="20">
        <v>3063000</v>
      </c>
      <c r="Y17" s="20">
        <v>2363628</v>
      </c>
      <c r="Z17" s="21">
        <v>77.17</v>
      </c>
      <c r="AA17" s="22">
        <v>6126000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2370122044</v>
      </c>
      <c r="D19" s="18"/>
      <c r="E19" s="19">
        <v>2600389000</v>
      </c>
      <c r="F19" s="20">
        <v>2600389000</v>
      </c>
      <c r="G19" s="20">
        <v>2787384000</v>
      </c>
      <c r="H19" s="20">
        <v>2805139000</v>
      </c>
      <c r="I19" s="20">
        <v>2410242103</v>
      </c>
      <c r="J19" s="20">
        <v>2410242103</v>
      </c>
      <c r="K19" s="20">
        <v>2449950724</v>
      </c>
      <c r="L19" s="20">
        <v>2482572304</v>
      </c>
      <c r="M19" s="20">
        <v>2504816353</v>
      </c>
      <c r="N19" s="20">
        <v>2504816353</v>
      </c>
      <c r="O19" s="20"/>
      <c r="P19" s="20"/>
      <c r="Q19" s="20"/>
      <c r="R19" s="20"/>
      <c r="S19" s="20"/>
      <c r="T19" s="20"/>
      <c r="U19" s="20"/>
      <c r="V19" s="20"/>
      <c r="W19" s="20">
        <v>2504816353</v>
      </c>
      <c r="X19" s="20">
        <v>1300194500</v>
      </c>
      <c r="Y19" s="20">
        <v>1204621853</v>
      </c>
      <c r="Z19" s="21">
        <v>92.65</v>
      </c>
      <c r="AA19" s="22">
        <v>2600389000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1269633</v>
      </c>
      <c r="D22" s="18"/>
      <c r="E22" s="19">
        <v>1941000</v>
      </c>
      <c r="F22" s="20">
        <v>1941000</v>
      </c>
      <c r="G22" s="20">
        <v>1346000</v>
      </c>
      <c r="H22" s="20">
        <v>1346000</v>
      </c>
      <c r="I22" s="20">
        <v>1313495</v>
      </c>
      <c r="J22" s="20">
        <v>1313495</v>
      </c>
      <c r="K22" s="20">
        <v>1313495</v>
      </c>
      <c r="L22" s="20">
        <v>1316713</v>
      </c>
      <c r="M22" s="20">
        <v>1316713</v>
      </c>
      <c r="N22" s="20">
        <v>1316713</v>
      </c>
      <c r="O22" s="20"/>
      <c r="P22" s="20"/>
      <c r="Q22" s="20"/>
      <c r="R22" s="20"/>
      <c r="S22" s="20"/>
      <c r="T22" s="20"/>
      <c r="U22" s="20"/>
      <c r="V22" s="20"/>
      <c r="W22" s="20">
        <v>1316713</v>
      </c>
      <c r="X22" s="20">
        <v>970500</v>
      </c>
      <c r="Y22" s="20">
        <v>346213</v>
      </c>
      <c r="Z22" s="21">
        <v>35.67</v>
      </c>
      <c r="AA22" s="22">
        <v>1941000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>
        <v>830618</v>
      </c>
      <c r="J23" s="20">
        <v>830618</v>
      </c>
      <c r="K23" s="24">
        <v>2869856</v>
      </c>
      <c r="L23" s="24">
        <v>2869856</v>
      </c>
      <c r="M23" s="20">
        <v>6827503</v>
      </c>
      <c r="N23" s="24">
        <v>6827503</v>
      </c>
      <c r="O23" s="24"/>
      <c r="P23" s="24"/>
      <c r="Q23" s="20"/>
      <c r="R23" s="24"/>
      <c r="S23" s="24"/>
      <c r="T23" s="20"/>
      <c r="U23" s="24"/>
      <c r="V23" s="24"/>
      <c r="W23" s="24">
        <v>6827503</v>
      </c>
      <c r="X23" s="20"/>
      <c r="Y23" s="24">
        <v>6827503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2376818305</v>
      </c>
      <c r="D24" s="29">
        <f>SUM(D15:D23)</f>
        <v>0</v>
      </c>
      <c r="E24" s="36">
        <f t="shared" si="1"/>
        <v>2608456000</v>
      </c>
      <c r="F24" s="37">
        <f t="shared" si="1"/>
        <v>2608456000</v>
      </c>
      <c r="G24" s="37">
        <f t="shared" si="1"/>
        <v>2792824000</v>
      </c>
      <c r="H24" s="37">
        <f t="shared" si="1"/>
        <v>2810579000</v>
      </c>
      <c r="I24" s="37">
        <f t="shared" si="1"/>
        <v>2417812844</v>
      </c>
      <c r="J24" s="37">
        <f t="shared" si="1"/>
        <v>2417812844</v>
      </c>
      <c r="K24" s="37">
        <f t="shared" si="1"/>
        <v>2459560703</v>
      </c>
      <c r="L24" s="37">
        <f t="shared" si="1"/>
        <v>2492185501</v>
      </c>
      <c r="M24" s="37">
        <f t="shared" si="1"/>
        <v>2518387197</v>
      </c>
      <c r="N24" s="37">
        <f t="shared" si="1"/>
        <v>2518387197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2518387197</v>
      </c>
      <c r="X24" s="37">
        <f t="shared" si="1"/>
        <v>1304228000</v>
      </c>
      <c r="Y24" s="37">
        <f t="shared" si="1"/>
        <v>1214159197</v>
      </c>
      <c r="Z24" s="38">
        <f>+IF(X24&lt;&gt;0,+(Y24/X24)*100,0)</f>
        <v>93.09409068046385</v>
      </c>
      <c r="AA24" s="39">
        <f>SUM(AA15:AA23)</f>
        <v>2608456000</v>
      </c>
    </row>
    <row r="25" spans="1:27" ht="12.75">
      <c r="A25" s="27" t="s">
        <v>51</v>
      </c>
      <c r="B25" s="28"/>
      <c r="C25" s="29">
        <f aca="true" t="shared" si="2" ref="C25:Y25">+C12+C24</f>
        <v>2447858476</v>
      </c>
      <c r="D25" s="29">
        <f>+D12+D24</f>
        <v>0</v>
      </c>
      <c r="E25" s="30">
        <f t="shared" si="2"/>
        <v>2687307000</v>
      </c>
      <c r="F25" s="31">
        <f t="shared" si="2"/>
        <v>2687307000</v>
      </c>
      <c r="G25" s="31">
        <f t="shared" si="2"/>
        <v>2979660000</v>
      </c>
      <c r="H25" s="31">
        <f t="shared" si="2"/>
        <v>2951191000</v>
      </c>
      <c r="I25" s="31">
        <f t="shared" si="2"/>
        <v>2570152538</v>
      </c>
      <c r="J25" s="31">
        <f t="shared" si="2"/>
        <v>2570152538</v>
      </c>
      <c r="K25" s="31">
        <f t="shared" si="2"/>
        <v>2546131332</v>
      </c>
      <c r="L25" s="31">
        <f t="shared" si="2"/>
        <v>2577766580</v>
      </c>
      <c r="M25" s="31">
        <f t="shared" si="2"/>
        <v>2583655834</v>
      </c>
      <c r="N25" s="31">
        <f t="shared" si="2"/>
        <v>2583655834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2583655834</v>
      </c>
      <c r="X25" s="31">
        <f t="shared" si="2"/>
        <v>1343653500</v>
      </c>
      <c r="Y25" s="31">
        <f t="shared" si="2"/>
        <v>1240002334</v>
      </c>
      <c r="Z25" s="32">
        <f>+IF(X25&lt;&gt;0,+(Y25/X25)*100,0)</f>
        <v>92.28587087370369</v>
      </c>
      <c r="AA25" s="33">
        <f>+AA12+AA24</f>
        <v>2687307000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10800000</v>
      </c>
      <c r="D30" s="18"/>
      <c r="E30" s="19">
        <v>11880000</v>
      </c>
      <c r="F30" s="20">
        <v>11880000</v>
      </c>
      <c r="G30" s="20">
        <v>9900000</v>
      </c>
      <c r="H30" s="20">
        <v>9000000</v>
      </c>
      <c r="I30" s="20">
        <v>640653</v>
      </c>
      <c r="J30" s="20">
        <v>640653</v>
      </c>
      <c r="K30" s="20">
        <v>640653</v>
      </c>
      <c r="L30" s="20">
        <v>640653</v>
      </c>
      <c r="M30" s="20">
        <v>640653</v>
      </c>
      <c r="N30" s="20">
        <v>640653</v>
      </c>
      <c r="O30" s="20"/>
      <c r="P30" s="20"/>
      <c r="Q30" s="20"/>
      <c r="R30" s="20"/>
      <c r="S30" s="20"/>
      <c r="T30" s="20"/>
      <c r="U30" s="20"/>
      <c r="V30" s="20"/>
      <c r="W30" s="20">
        <v>640653</v>
      </c>
      <c r="X30" s="20">
        <v>5940000</v>
      </c>
      <c r="Y30" s="20">
        <v>-5299347</v>
      </c>
      <c r="Z30" s="21">
        <v>-89.21</v>
      </c>
      <c r="AA30" s="22">
        <v>11880000</v>
      </c>
    </row>
    <row r="31" spans="1:27" ht="12.75">
      <c r="A31" s="23" t="s">
        <v>56</v>
      </c>
      <c r="B31" s="17"/>
      <c r="C31" s="18">
        <v>1821000</v>
      </c>
      <c r="D31" s="18"/>
      <c r="E31" s="19"/>
      <c r="F31" s="20"/>
      <c r="G31" s="20">
        <v>513000</v>
      </c>
      <c r="H31" s="20">
        <v>513000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222840054</v>
      </c>
      <c r="D32" s="18"/>
      <c r="E32" s="19">
        <v>205977000</v>
      </c>
      <c r="F32" s="20">
        <v>205977000</v>
      </c>
      <c r="G32" s="20">
        <v>135097000</v>
      </c>
      <c r="H32" s="20">
        <v>133329000</v>
      </c>
      <c r="I32" s="20">
        <v>208084253</v>
      </c>
      <c r="J32" s="20">
        <v>208084253</v>
      </c>
      <c r="K32" s="20">
        <v>193957770</v>
      </c>
      <c r="L32" s="20">
        <v>255319289</v>
      </c>
      <c r="M32" s="20">
        <v>279224351</v>
      </c>
      <c r="N32" s="20">
        <v>279224351</v>
      </c>
      <c r="O32" s="20"/>
      <c r="P32" s="20"/>
      <c r="Q32" s="20"/>
      <c r="R32" s="20"/>
      <c r="S32" s="20"/>
      <c r="T32" s="20"/>
      <c r="U32" s="20"/>
      <c r="V32" s="20"/>
      <c r="W32" s="20">
        <v>279224351</v>
      </c>
      <c r="X32" s="20">
        <v>102988500</v>
      </c>
      <c r="Y32" s="20">
        <v>176235851</v>
      </c>
      <c r="Z32" s="21">
        <v>171.12</v>
      </c>
      <c r="AA32" s="22">
        <v>205977000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>
        <v>5830000</v>
      </c>
      <c r="H33" s="20">
        <v>5830000</v>
      </c>
      <c r="I33" s="20">
        <v>17161296</v>
      </c>
      <c r="J33" s="20">
        <v>17161296</v>
      </c>
      <c r="K33" s="20">
        <v>17161296</v>
      </c>
      <c r="L33" s="20">
        <v>17161296</v>
      </c>
      <c r="M33" s="20">
        <v>17161296</v>
      </c>
      <c r="N33" s="20">
        <v>17161296</v>
      </c>
      <c r="O33" s="20"/>
      <c r="P33" s="20"/>
      <c r="Q33" s="20"/>
      <c r="R33" s="20"/>
      <c r="S33" s="20"/>
      <c r="T33" s="20"/>
      <c r="U33" s="20"/>
      <c r="V33" s="20"/>
      <c r="W33" s="20">
        <v>17161296</v>
      </c>
      <c r="X33" s="20"/>
      <c r="Y33" s="20">
        <v>17161296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235461054</v>
      </c>
      <c r="D34" s="29">
        <f>SUM(D29:D33)</f>
        <v>0</v>
      </c>
      <c r="E34" s="30">
        <f t="shared" si="3"/>
        <v>217857000</v>
      </c>
      <c r="F34" s="31">
        <f t="shared" si="3"/>
        <v>217857000</v>
      </c>
      <c r="G34" s="31">
        <f t="shared" si="3"/>
        <v>151340000</v>
      </c>
      <c r="H34" s="31">
        <f t="shared" si="3"/>
        <v>148672000</v>
      </c>
      <c r="I34" s="31">
        <f t="shared" si="3"/>
        <v>225886202</v>
      </c>
      <c r="J34" s="31">
        <f t="shared" si="3"/>
        <v>225886202</v>
      </c>
      <c r="K34" s="31">
        <f t="shared" si="3"/>
        <v>211759719</v>
      </c>
      <c r="L34" s="31">
        <f t="shared" si="3"/>
        <v>273121238</v>
      </c>
      <c r="M34" s="31">
        <f t="shared" si="3"/>
        <v>297026300</v>
      </c>
      <c r="N34" s="31">
        <f t="shared" si="3"/>
        <v>297026300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297026300</v>
      </c>
      <c r="X34" s="31">
        <f t="shared" si="3"/>
        <v>108928500</v>
      </c>
      <c r="Y34" s="31">
        <f t="shared" si="3"/>
        <v>188097800</v>
      </c>
      <c r="Z34" s="32">
        <f>+IF(X34&lt;&gt;0,+(Y34/X34)*100,0)</f>
        <v>172.68006077381034</v>
      </c>
      <c r="AA34" s="33">
        <f>SUM(AA29:AA33)</f>
        <v>217857000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44034335</v>
      </c>
      <c r="D37" s="18"/>
      <c r="E37" s="19">
        <v>32158000</v>
      </c>
      <c r="F37" s="20">
        <v>32158000</v>
      </c>
      <c r="G37" s="20">
        <v>68234000</v>
      </c>
      <c r="H37" s="20">
        <v>63353000</v>
      </c>
      <c r="I37" s="20">
        <v>52134335</v>
      </c>
      <c r="J37" s="20">
        <v>52134335</v>
      </c>
      <c r="K37" s="20">
        <v>51234335</v>
      </c>
      <c r="L37" s="20">
        <v>51234335</v>
      </c>
      <c r="M37" s="20">
        <v>51234335</v>
      </c>
      <c r="N37" s="20">
        <v>51234335</v>
      </c>
      <c r="O37" s="20"/>
      <c r="P37" s="20"/>
      <c r="Q37" s="20"/>
      <c r="R37" s="20"/>
      <c r="S37" s="20"/>
      <c r="T37" s="20"/>
      <c r="U37" s="20"/>
      <c r="V37" s="20"/>
      <c r="W37" s="20">
        <v>51234335</v>
      </c>
      <c r="X37" s="20">
        <v>16079000</v>
      </c>
      <c r="Y37" s="20">
        <v>35155335</v>
      </c>
      <c r="Z37" s="21">
        <v>218.64</v>
      </c>
      <c r="AA37" s="22">
        <v>32158000</v>
      </c>
    </row>
    <row r="38" spans="1:27" ht="12.75">
      <c r="A38" s="23" t="s">
        <v>58</v>
      </c>
      <c r="B38" s="17"/>
      <c r="C38" s="18">
        <v>36950000</v>
      </c>
      <c r="D38" s="18"/>
      <c r="E38" s="19">
        <v>48362000</v>
      </c>
      <c r="F38" s="20">
        <v>48362000</v>
      </c>
      <c r="G38" s="20">
        <v>45198000</v>
      </c>
      <c r="H38" s="20">
        <v>45198000</v>
      </c>
      <c r="I38" s="20">
        <v>38771000</v>
      </c>
      <c r="J38" s="20">
        <v>38771000</v>
      </c>
      <c r="K38" s="20">
        <v>38771000</v>
      </c>
      <c r="L38" s="20">
        <v>38771000</v>
      </c>
      <c r="M38" s="20">
        <v>38771000</v>
      </c>
      <c r="N38" s="20">
        <v>38771000</v>
      </c>
      <c r="O38" s="20"/>
      <c r="P38" s="20"/>
      <c r="Q38" s="20"/>
      <c r="R38" s="20"/>
      <c r="S38" s="20"/>
      <c r="T38" s="20"/>
      <c r="U38" s="20"/>
      <c r="V38" s="20"/>
      <c r="W38" s="20">
        <v>38771000</v>
      </c>
      <c r="X38" s="20">
        <v>24181000</v>
      </c>
      <c r="Y38" s="20">
        <v>14590000</v>
      </c>
      <c r="Z38" s="21">
        <v>60.34</v>
      </c>
      <c r="AA38" s="22">
        <v>48362000</v>
      </c>
    </row>
    <row r="39" spans="1:27" ht="12.75">
      <c r="A39" s="27" t="s">
        <v>61</v>
      </c>
      <c r="B39" s="35"/>
      <c r="C39" s="29">
        <f aca="true" t="shared" si="4" ref="C39:Y39">SUM(C37:C38)</f>
        <v>80984335</v>
      </c>
      <c r="D39" s="29">
        <f>SUM(D37:D38)</f>
        <v>0</v>
      </c>
      <c r="E39" s="36">
        <f t="shared" si="4"/>
        <v>80520000</v>
      </c>
      <c r="F39" s="37">
        <f t="shared" si="4"/>
        <v>80520000</v>
      </c>
      <c r="G39" s="37">
        <f t="shared" si="4"/>
        <v>113432000</v>
      </c>
      <c r="H39" s="37">
        <f t="shared" si="4"/>
        <v>108551000</v>
      </c>
      <c r="I39" s="37">
        <f t="shared" si="4"/>
        <v>90905335</v>
      </c>
      <c r="J39" s="37">
        <f t="shared" si="4"/>
        <v>90905335</v>
      </c>
      <c r="K39" s="37">
        <f t="shared" si="4"/>
        <v>90005335</v>
      </c>
      <c r="L39" s="37">
        <f t="shared" si="4"/>
        <v>90005335</v>
      </c>
      <c r="M39" s="37">
        <f t="shared" si="4"/>
        <v>90005335</v>
      </c>
      <c r="N39" s="37">
        <f t="shared" si="4"/>
        <v>90005335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90005335</v>
      </c>
      <c r="X39" s="37">
        <f t="shared" si="4"/>
        <v>40260000</v>
      </c>
      <c r="Y39" s="37">
        <f t="shared" si="4"/>
        <v>49745335</v>
      </c>
      <c r="Z39" s="38">
        <f>+IF(X39&lt;&gt;0,+(Y39/X39)*100,0)</f>
        <v>123.56019622454049</v>
      </c>
      <c r="AA39" s="39">
        <f>SUM(AA37:AA38)</f>
        <v>80520000</v>
      </c>
    </row>
    <row r="40" spans="1:27" ht="12.75">
      <c r="A40" s="27" t="s">
        <v>62</v>
      </c>
      <c r="B40" s="28"/>
      <c r="C40" s="29">
        <f aca="true" t="shared" si="5" ref="C40:Y40">+C34+C39</f>
        <v>316445389</v>
      </c>
      <c r="D40" s="29">
        <f>+D34+D39</f>
        <v>0</v>
      </c>
      <c r="E40" s="30">
        <f t="shared" si="5"/>
        <v>298377000</v>
      </c>
      <c r="F40" s="31">
        <f t="shared" si="5"/>
        <v>298377000</v>
      </c>
      <c r="G40" s="31">
        <f t="shared" si="5"/>
        <v>264772000</v>
      </c>
      <c r="H40" s="31">
        <f t="shared" si="5"/>
        <v>257223000</v>
      </c>
      <c r="I40" s="31">
        <f t="shared" si="5"/>
        <v>316791537</v>
      </c>
      <c r="J40" s="31">
        <f t="shared" si="5"/>
        <v>316791537</v>
      </c>
      <c r="K40" s="31">
        <f t="shared" si="5"/>
        <v>301765054</v>
      </c>
      <c r="L40" s="31">
        <f t="shared" si="5"/>
        <v>363126573</v>
      </c>
      <c r="M40" s="31">
        <f t="shared" si="5"/>
        <v>387031635</v>
      </c>
      <c r="N40" s="31">
        <f t="shared" si="5"/>
        <v>387031635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387031635</v>
      </c>
      <c r="X40" s="31">
        <f t="shared" si="5"/>
        <v>149188500</v>
      </c>
      <c r="Y40" s="31">
        <f t="shared" si="5"/>
        <v>237843135</v>
      </c>
      <c r="Z40" s="32">
        <f>+IF(X40&lt;&gt;0,+(Y40/X40)*100,0)</f>
        <v>159.42457696136097</v>
      </c>
      <c r="AA40" s="33">
        <f>+AA34+AA39</f>
        <v>298377000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2131413087</v>
      </c>
      <c r="D42" s="43">
        <f>+D25-D40</f>
        <v>0</v>
      </c>
      <c r="E42" s="44">
        <f t="shared" si="6"/>
        <v>2388930000</v>
      </c>
      <c r="F42" s="45">
        <f t="shared" si="6"/>
        <v>2388930000</v>
      </c>
      <c r="G42" s="45">
        <f t="shared" si="6"/>
        <v>2714888000</v>
      </c>
      <c r="H42" s="45">
        <f t="shared" si="6"/>
        <v>2693968000</v>
      </c>
      <c r="I42" s="45">
        <f t="shared" si="6"/>
        <v>2253361001</v>
      </c>
      <c r="J42" s="45">
        <f t="shared" si="6"/>
        <v>2253361001</v>
      </c>
      <c r="K42" s="45">
        <f t="shared" si="6"/>
        <v>2244366278</v>
      </c>
      <c r="L42" s="45">
        <f t="shared" si="6"/>
        <v>2214640007</v>
      </c>
      <c r="M42" s="45">
        <f t="shared" si="6"/>
        <v>2196624199</v>
      </c>
      <c r="N42" s="45">
        <f t="shared" si="6"/>
        <v>2196624199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2196624199</v>
      </c>
      <c r="X42" s="45">
        <f t="shared" si="6"/>
        <v>1194465000</v>
      </c>
      <c r="Y42" s="45">
        <f t="shared" si="6"/>
        <v>1002159199</v>
      </c>
      <c r="Z42" s="46">
        <f>+IF(X42&lt;&gt;0,+(Y42/X42)*100,0)</f>
        <v>83.90025651651575</v>
      </c>
      <c r="AA42" s="47">
        <f>+AA25-AA40</f>
        <v>2388930000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2121587351</v>
      </c>
      <c r="D45" s="18"/>
      <c r="E45" s="19">
        <v>2378858000</v>
      </c>
      <c r="F45" s="20">
        <v>2378858000</v>
      </c>
      <c r="G45" s="20">
        <v>2705475000</v>
      </c>
      <c r="H45" s="20">
        <v>2684555000</v>
      </c>
      <c r="I45" s="20">
        <v>2243535265</v>
      </c>
      <c r="J45" s="20">
        <v>2243535265</v>
      </c>
      <c r="K45" s="20">
        <v>2234540542</v>
      </c>
      <c r="L45" s="20">
        <v>2204814271</v>
      </c>
      <c r="M45" s="20">
        <v>2186798463</v>
      </c>
      <c r="N45" s="20">
        <v>2186798463</v>
      </c>
      <c r="O45" s="20"/>
      <c r="P45" s="20"/>
      <c r="Q45" s="20"/>
      <c r="R45" s="20"/>
      <c r="S45" s="20"/>
      <c r="T45" s="20"/>
      <c r="U45" s="20"/>
      <c r="V45" s="20"/>
      <c r="W45" s="20">
        <v>2186798463</v>
      </c>
      <c r="X45" s="20">
        <v>1189429000</v>
      </c>
      <c r="Y45" s="20">
        <v>997369463</v>
      </c>
      <c r="Z45" s="48">
        <v>83.85</v>
      </c>
      <c r="AA45" s="22">
        <v>2378858000</v>
      </c>
    </row>
    <row r="46" spans="1:27" ht="12.75">
      <c r="A46" s="23" t="s">
        <v>67</v>
      </c>
      <c r="B46" s="17"/>
      <c r="C46" s="18">
        <v>9825736</v>
      </c>
      <c r="D46" s="18"/>
      <c r="E46" s="19">
        <v>10072000</v>
      </c>
      <c r="F46" s="20">
        <v>10072000</v>
      </c>
      <c r="G46" s="20">
        <v>9413000</v>
      </c>
      <c r="H46" s="20">
        <v>9413000</v>
      </c>
      <c r="I46" s="20">
        <v>9825736</v>
      </c>
      <c r="J46" s="20">
        <v>9825736</v>
      </c>
      <c r="K46" s="20">
        <v>9825736</v>
      </c>
      <c r="L46" s="20">
        <v>9825736</v>
      </c>
      <c r="M46" s="20">
        <v>9825736</v>
      </c>
      <c r="N46" s="20">
        <v>9825736</v>
      </c>
      <c r="O46" s="20"/>
      <c r="P46" s="20"/>
      <c r="Q46" s="20"/>
      <c r="R46" s="20"/>
      <c r="S46" s="20"/>
      <c r="T46" s="20"/>
      <c r="U46" s="20"/>
      <c r="V46" s="20"/>
      <c r="W46" s="20">
        <v>9825736</v>
      </c>
      <c r="X46" s="20">
        <v>5036000</v>
      </c>
      <c r="Y46" s="20">
        <v>4789736</v>
      </c>
      <c r="Z46" s="48">
        <v>95.11</v>
      </c>
      <c r="AA46" s="22">
        <v>10072000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2131413087</v>
      </c>
      <c r="D48" s="51">
        <f>SUM(D45:D47)</f>
        <v>0</v>
      </c>
      <c r="E48" s="52">
        <f t="shared" si="7"/>
        <v>2388930000</v>
      </c>
      <c r="F48" s="53">
        <f t="shared" si="7"/>
        <v>2388930000</v>
      </c>
      <c r="G48" s="53">
        <f t="shared" si="7"/>
        <v>2714888000</v>
      </c>
      <c r="H48" s="53">
        <f t="shared" si="7"/>
        <v>2693968000</v>
      </c>
      <c r="I48" s="53">
        <f t="shared" si="7"/>
        <v>2253361001</v>
      </c>
      <c r="J48" s="53">
        <f t="shared" si="7"/>
        <v>2253361001</v>
      </c>
      <c r="K48" s="53">
        <f t="shared" si="7"/>
        <v>2244366278</v>
      </c>
      <c r="L48" s="53">
        <f t="shared" si="7"/>
        <v>2214640007</v>
      </c>
      <c r="M48" s="53">
        <f t="shared" si="7"/>
        <v>2196624199</v>
      </c>
      <c r="N48" s="53">
        <f t="shared" si="7"/>
        <v>2196624199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2196624199</v>
      </c>
      <c r="X48" s="53">
        <f t="shared" si="7"/>
        <v>1194465000</v>
      </c>
      <c r="Y48" s="53">
        <f t="shared" si="7"/>
        <v>1002159199</v>
      </c>
      <c r="Z48" s="54">
        <f>+IF(X48&lt;&gt;0,+(Y48/X48)*100,0)</f>
        <v>83.90025651651575</v>
      </c>
      <c r="AA48" s="55">
        <f>SUM(AA45:AA47)</f>
        <v>2388930000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18300762</v>
      </c>
      <c r="D6" s="18"/>
      <c r="E6" s="19">
        <v>5250972</v>
      </c>
      <c r="F6" s="20">
        <v>5250972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2625486</v>
      </c>
      <c r="Y6" s="20">
        <v>-2625486</v>
      </c>
      <c r="Z6" s="21">
        <v>-100</v>
      </c>
      <c r="AA6" s="22">
        <v>5250972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31745151</v>
      </c>
      <c r="D8" s="18"/>
      <c r="E8" s="19">
        <v>80425553</v>
      </c>
      <c r="F8" s="20">
        <v>80425553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40212777</v>
      </c>
      <c r="Y8" s="20">
        <v>-40212777</v>
      </c>
      <c r="Z8" s="21">
        <v>-100</v>
      </c>
      <c r="AA8" s="22">
        <v>80425553</v>
      </c>
    </row>
    <row r="9" spans="1:27" ht="12.75">
      <c r="A9" s="23" t="s">
        <v>36</v>
      </c>
      <c r="B9" s="17"/>
      <c r="C9" s="18">
        <v>21455782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>
        <v>13622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1427269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72942586</v>
      </c>
      <c r="D12" s="29">
        <f>SUM(D6:D11)</f>
        <v>0</v>
      </c>
      <c r="E12" s="30">
        <f t="shared" si="0"/>
        <v>85676525</v>
      </c>
      <c r="F12" s="31">
        <f t="shared" si="0"/>
        <v>85676525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42838263</v>
      </c>
      <c r="Y12" s="31">
        <f t="shared" si="0"/>
        <v>-42838263</v>
      </c>
      <c r="Z12" s="32">
        <f>+IF(X12&lt;&gt;0,+(Y12/X12)*100,0)</f>
        <v>-100</v>
      </c>
      <c r="AA12" s="33">
        <f>SUM(AA6:AA11)</f>
        <v>85676525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5717000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1073342118</v>
      </c>
      <c r="D19" s="18"/>
      <c r="E19" s="19">
        <v>892030227</v>
      </c>
      <c r="F19" s="20">
        <v>892030227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446015114</v>
      </c>
      <c r="Y19" s="20">
        <v>-446015114</v>
      </c>
      <c r="Z19" s="21">
        <v>-100</v>
      </c>
      <c r="AA19" s="22">
        <v>892030227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10965047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1090024165</v>
      </c>
      <c r="D24" s="29">
        <f>SUM(D15:D23)</f>
        <v>0</v>
      </c>
      <c r="E24" s="36">
        <f t="shared" si="1"/>
        <v>892030227</v>
      </c>
      <c r="F24" s="37">
        <f t="shared" si="1"/>
        <v>892030227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446015114</v>
      </c>
      <c r="Y24" s="37">
        <f t="shared" si="1"/>
        <v>-446015114</v>
      </c>
      <c r="Z24" s="38">
        <f>+IF(X24&lt;&gt;0,+(Y24/X24)*100,0)</f>
        <v>-100</v>
      </c>
      <c r="AA24" s="39">
        <f>SUM(AA15:AA23)</f>
        <v>892030227</v>
      </c>
    </row>
    <row r="25" spans="1:27" ht="12.75">
      <c r="A25" s="27" t="s">
        <v>51</v>
      </c>
      <c r="B25" s="28"/>
      <c r="C25" s="29">
        <f aca="true" t="shared" si="2" ref="C25:Y25">+C12+C24</f>
        <v>1162966751</v>
      </c>
      <c r="D25" s="29">
        <f>+D12+D24</f>
        <v>0</v>
      </c>
      <c r="E25" s="30">
        <f t="shared" si="2"/>
        <v>977706752</v>
      </c>
      <c r="F25" s="31">
        <f t="shared" si="2"/>
        <v>977706752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488853377</v>
      </c>
      <c r="Y25" s="31">
        <f t="shared" si="2"/>
        <v>-488853377</v>
      </c>
      <c r="Z25" s="32">
        <f>+IF(X25&lt;&gt;0,+(Y25/X25)*100,0)</f>
        <v>-100</v>
      </c>
      <c r="AA25" s="33">
        <f>+AA12+AA24</f>
        <v>977706752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3672041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177251416</v>
      </c>
      <c r="D32" s="18"/>
      <c r="E32" s="19">
        <v>40997004</v>
      </c>
      <c r="F32" s="20">
        <v>40997004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20498502</v>
      </c>
      <c r="Y32" s="20">
        <v>-20498502</v>
      </c>
      <c r="Z32" s="21">
        <v>-100</v>
      </c>
      <c r="AA32" s="22">
        <v>40997004</v>
      </c>
    </row>
    <row r="33" spans="1:27" ht="12.75">
      <c r="A33" s="23" t="s">
        <v>58</v>
      </c>
      <c r="B33" s="17"/>
      <c r="C33" s="18">
        <v>43678293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224601750</v>
      </c>
      <c r="D34" s="29">
        <f>SUM(D29:D33)</f>
        <v>0</v>
      </c>
      <c r="E34" s="30">
        <f t="shared" si="3"/>
        <v>40997004</v>
      </c>
      <c r="F34" s="31">
        <f t="shared" si="3"/>
        <v>40997004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20498502</v>
      </c>
      <c r="Y34" s="31">
        <f t="shared" si="3"/>
        <v>-20498502</v>
      </c>
      <c r="Z34" s="32">
        <f>+IF(X34&lt;&gt;0,+(Y34/X34)*100,0)</f>
        <v>-100</v>
      </c>
      <c r="AA34" s="33">
        <f>SUM(AA29:AA33)</f>
        <v>40997004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4748000</v>
      </c>
      <c r="D38" s="18"/>
      <c r="E38" s="19">
        <v>2983614</v>
      </c>
      <c r="F38" s="20">
        <v>2983614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1491807</v>
      </c>
      <c r="Y38" s="20">
        <v>-1491807</v>
      </c>
      <c r="Z38" s="21">
        <v>-100</v>
      </c>
      <c r="AA38" s="22">
        <v>2983614</v>
      </c>
    </row>
    <row r="39" spans="1:27" ht="12.75">
      <c r="A39" s="27" t="s">
        <v>61</v>
      </c>
      <c r="B39" s="35"/>
      <c r="C39" s="29">
        <f aca="true" t="shared" si="4" ref="C39:Y39">SUM(C37:C38)</f>
        <v>4748000</v>
      </c>
      <c r="D39" s="29">
        <f>SUM(D37:D38)</f>
        <v>0</v>
      </c>
      <c r="E39" s="36">
        <f t="shared" si="4"/>
        <v>2983614</v>
      </c>
      <c r="F39" s="37">
        <f t="shared" si="4"/>
        <v>2983614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1491807</v>
      </c>
      <c r="Y39" s="37">
        <f t="shared" si="4"/>
        <v>-1491807</v>
      </c>
      <c r="Z39" s="38">
        <f>+IF(X39&lt;&gt;0,+(Y39/X39)*100,0)</f>
        <v>-100</v>
      </c>
      <c r="AA39" s="39">
        <f>SUM(AA37:AA38)</f>
        <v>2983614</v>
      </c>
    </row>
    <row r="40" spans="1:27" ht="12.75">
      <c r="A40" s="27" t="s">
        <v>62</v>
      </c>
      <c r="B40" s="28"/>
      <c r="C40" s="29">
        <f aca="true" t="shared" si="5" ref="C40:Y40">+C34+C39</f>
        <v>229349750</v>
      </c>
      <c r="D40" s="29">
        <f>+D34+D39</f>
        <v>0</v>
      </c>
      <c r="E40" s="30">
        <f t="shared" si="5"/>
        <v>43980618</v>
      </c>
      <c r="F40" s="31">
        <f t="shared" si="5"/>
        <v>43980618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21990309</v>
      </c>
      <c r="Y40" s="31">
        <f t="shared" si="5"/>
        <v>-21990309</v>
      </c>
      <c r="Z40" s="32">
        <f>+IF(X40&lt;&gt;0,+(Y40/X40)*100,0)</f>
        <v>-100</v>
      </c>
      <c r="AA40" s="33">
        <f>+AA34+AA39</f>
        <v>43980618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933617001</v>
      </c>
      <c r="D42" s="43">
        <f>+D25-D40</f>
        <v>0</v>
      </c>
      <c r="E42" s="44">
        <f t="shared" si="6"/>
        <v>933726134</v>
      </c>
      <c r="F42" s="45">
        <f t="shared" si="6"/>
        <v>933726134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466863068</v>
      </c>
      <c r="Y42" s="45">
        <f t="shared" si="6"/>
        <v>-466863068</v>
      </c>
      <c r="Z42" s="46">
        <f>+IF(X42&lt;&gt;0,+(Y42/X42)*100,0)</f>
        <v>-100</v>
      </c>
      <c r="AA42" s="47">
        <f>+AA25-AA40</f>
        <v>933726134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933617001</v>
      </c>
      <c r="D45" s="18"/>
      <c r="E45" s="19">
        <v>933726134</v>
      </c>
      <c r="F45" s="20">
        <v>933726134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466863067</v>
      </c>
      <c r="Y45" s="20">
        <v>-466863067</v>
      </c>
      <c r="Z45" s="48">
        <v>-100</v>
      </c>
      <c r="AA45" s="22">
        <v>933726134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933617001</v>
      </c>
      <c r="D48" s="51">
        <f>SUM(D45:D47)</f>
        <v>0</v>
      </c>
      <c r="E48" s="52">
        <f t="shared" si="7"/>
        <v>933726134</v>
      </c>
      <c r="F48" s="53">
        <f t="shared" si="7"/>
        <v>933726134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466863067</v>
      </c>
      <c r="Y48" s="53">
        <f t="shared" si="7"/>
        <v>-466863067</v>
      </c>
      <c r="Z48" s="54">
        <f>+IF(X48&lt;&gt;0,+(Y48/X48)*100,0)</f>
        <v>-100</v>
      </c>
      <c r="AA48" s="55">
        <f>SUM(AA45:AA47)</f>
        <v>933726134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30260393</v>
      </c>
      <c r="D6" s="18"/>
      <c r="E6" s="19">
        <v>20000000</v>
      </c>
      <c r="F6" s="20">
        <v>20000000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10000000</v>
      </c>
      <c r="Y6" s="20">
        <v>-10000000</v>
      </c>
      <c r="Z6" s="21">
        <v>-100</v>
      </c>
      <c r="AA6" s="22">
        <v>20000000</v>
      </c>
    </row>
    <row r="7" spans="1:27" ht="12.75">
      <c r="A7" s="23" t="s">
        <v>34</v>
      </c>
      <c r="B7" s="17"/>
      <c r="C7" s="18">
        <v>105893922</v>
      </c>
      <c r="D7" s="18"/>
      <c r="E7" s="19">
        <v>90000000</v>
      </c>
      <c r="F7" s="20">
        <v>90000000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45000000</v>
      </c>
      <c r="Y7" s="20">
        <v>-45000000</v>
      </c>
      <c r="Z7" s="21">
        <v>-100</v>
      </c>
      <c r="AA7" s="22">
        <v>90000000</v>
      </c>
    </row>
    <row r="8" spans="1:27" ht="12.75">
      <c r="A8" s="23" t="s">
        <v>35</v>
      </c>
      <c r="B8" s="17"/>
      <c r="C8" s="18">
        <v>358590205</v>
      </c>
      <c r="D8" s="18"/>
      <c r="E8" s="19">
        <v>207905000</v>
      </c>
      <c r="F8" s="20">
        <v>207905000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103952500</v>
      </c>
      <c r="Y8" s="20">
        <v>-103952500</v>
      </c>
      <c r="Z8" s="21">
        <v>-100</v>
      </c>
      <c r="AA8" s="22">
        <v>207905000</v>
      </c>
    </row>
    <row r="9" spans="1:27" ht="12.75">
      <c r="A9" s="23" t="s">
        <v>36</v>
      </c>
      <c r="B9" s="17"/>
      <c r="C9" s="18">
        <v>97695637</v>
      </c>
      <c r="D9" s="18"/>
      <c r="E9" s="19">
        <v>112095000</v>
      </c>
      <c r="F9" s="20">
        <v>112095000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56047500</v>
      </c>
      <c r="Y9" s="20">
        <v>-56047500</v>
      </c>
      <c r="Z9" s="21">
        <v>-100</v>
      </c>
      <c r="AA9" s="22">
        <v>112095000</v>
      </c>
    </row>
    <row r="10" spans="1:27" ht="12.75">
      <c r="A10" s="23" t="s">
        <v>37</v>
      </c>
      <c r="B10" s="17"/>
      <c r="C10" s="18">
        <v>41809755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45468334</v>
      </c>
      <c r="D11" s="18"/>
      <c r="E11" s="19">
        <v>40000000</v>
      </c>
      <c r="F11" s="20">
        <v>40000000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20000000</v>
      </c>
      <c r="Y11" s="20">
        <v>-20000000</v>
      </c>
      <c r="Z11" s="21">
        <v>-100</v>
      </c>
      <c r="AA11" s="22">
        <v>40000000</v>
      </c>
    </row>
    <row r="12" spans="1:27" ht="12.75">
      <c r="A12" s="27" t="s">
        <v>39</v>
      </c>
      <c r="B12" s="28"/>
      <c r="C12" s="29">
        <f aca="true" t="shared" si="0" ref="C12:Y12">SUM(C6:C11)</f>
        <v>679718246</v>
      </c>
      <c r="D12" s="29">
        <f>SUM(D6:D11)</f>
        <v>0</v>
      </c>
      <c r="E12" s="30">
        <f t="shared" si="0"/>
        <v>470000000</v>
      </c>
      <c r="F12" s="31">
        <f t="shared" si="0"/>
        <v>470000000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235000000</v>
      </c>
      <c r="Y12" s="31">
        <f t="shared" si="0"/>
        <v>-235000000</v>
      </c>
      <c r="Z12" s="32">
        <f>+IF(X12&lt;&gt;0,+(Y12/X12)*100,0)</f>
        <v>-100</v>
      </c>
      <c r="AA12" s="33">
        <f>SUM(AA6:AA11)</f>
        <v>470000000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156053942</v>
      </c>
      <c r="D17" s="18"/>
      <c r="E17" s="19">
        <v>100000000</v>
      </c>
      <c r="F17" s="20">
        <v>100000000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50000000</v>
      </c>
      <c r="Y17" s="20">
        <v>-50000000</v>
      </c>
      <c r="Z17" s="21">
        <v>-100</v>
      </c>
      <c r="AA17" s="22">
        <v>100000000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5154501581</v>
      </c>
      <c r="D19" s="18"/>
      <c r="E19" s="19">
        <v>5029200550</v>
      </c>
      <c r="F19" s="20">
        <v>5029200550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2514600275</v>
      </c>
      <c r="Y19" s="20">
        <v>-2514600275</v>
      </c>
      <c r="Z19" s="21">
        <v>-100</v>
      </c>
      <c r="AA19" s="22">
        <v>5029200550</v>
      </c>
    </row>
    <row r="20" spans="1:27" ht="12.75">
      <c r="A20" s="23" t="s">
        <v>46</v>
      </c>
      <c r="B20" s="17"/>
      <c r="C20" s="18">
        <v>1874765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12722696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648654</v>
      </c>
      <c r="D22" s="18"/>
      <c r="E22" s="19">
        <v>4500000</v>
      </c>
      <c r="F22" s="20">
        <v>4500000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2250000</v>
      </c>
      <c r="Y22" s="20">
        <v>-2250000</v>
      </c>
      <c r="Z22" s="21">
        <v>-100</v>
      </c>
      <c r="AA22" s="22">
        <v>4500000</v>
      </c>
    </row>
    <row r="23" spans="1:27" ht="12.75">
      <c r="A23" s="23" t="s">
        <v>49</v>
      </c>
      <c r="B23" s="17"/>
      <c r="C23" s="18">
        <v>38184216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5363985854</v>
      </c>
      <c r="D24" s="29">
        <f>SUM(D15:D23)</f>
        <v>0</v>
      </c>
      <c r="E24" s="36">
        <f t="shared" si="1"/>
        <v>5133700550</v>
      </c>
      <c r="F24" s="37">
        <f t="shared" si="1"/>
        <v>5133700550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2566850275</v>
      </c>
      <c r="Y24" s="37">
        <f t="shared" si="1"/>
        <v>-2566850275</v>
      </c>
      <c r="Z24" s="38">
        <f>+IF(X24&lt;&gt;0,+(Y24/X24)*100,0)</f>
        <v>-100</v>
      </c>
      <c r="AA24" s="39">
        <f>SUM(AA15:AA23)</f>
        <v>5133700550</v>
      </c>
    </row>
    <row r="25" spans="1:27" ht="12.75">
      <c r="A25" s="27" t="s">
        <v>51</v>
      </c>
      <c r="B25" s="28"/>
      <c r="C25" s="29">
        <f aca="true" t="shared" si="2" ref="C25:Y25">+C12+C24</f>
        <v>6043704100</v>
      </c>
      <c r="D25" s="29">
        <f>+D12+D24</f>
        <v>0</v>
      </c>
      <c r="E25" s="30">
        <f t="shared" si="2"/>
        <v>5603700550</v>
      </c>
      <c r="F25" s="31">
        <f t="shared" si="2"/>
        <v>5603700550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2801850275</v>
      </c>
      <c r="Y25" s="31">
        <f t="shared" si="2"/>
        <v>-2801850275</v>
      </c>
      <c r="Z25" s="32">
        <f>+IF(X25&lt;&gt;0,+(Y25/X25)*100,0)</f>
        <v>-100</v>
      </c>
      <c r="AA25" s="33">
        <f>+AA12+AA24</f>
        <v>5603700550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14431893</v>
      </c>
      <c r="D30" s="18"/>
      <c r="E30" s="19">
        <v>15000000</v>
      </c>
      <c r="F30" s="20">
        <v>15000000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7500000</v>
      </c>
      <c r="Y30" s="20">
        <v>-7500000</v>
      </c>
      <c r="Z30" s="21">
        <v>-100</v>
      </c>
      <c r="AA30" s="22">
        <v>15000000</v>
      </c>
    </row>
    <row r="31" spans="1:27" ht="12.75">
      <c r="A31" s="23" t="s">
        <v>56</v>
      </c>
      <c r="B31" s="17"/>
      <c r="C31" s="18">
        <v>29941387</v>
      </c>
      <c r="D31" s="18"/>
      <c r="E31" s="19">
        <v>30000000</v>
      </c>
      <c r="F31" s="20">
        <v>30000000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15000000</v>
      </c>
      <c r="Y31" s="20">
        <v>-15000000</v>
      </c>
      <c r="Z31" s="21">
        <v>-100</v>
      </c>
      <c r="AA31" s="22">
        <v>30000000</v>
      </c>
    </row>
    <row r="32" spans="1:27" ht="12.75">
      <c r="A32" s="23" t="s">
        <v>57</v>
      </c>
      <c r="B32" s="17"/>
      <c r="C32" s="18">
        <v>932621072</v>
      </c>
      <c r="D32" s="18"/>
      <c r="E32" s="19">
        <v>677745875</v>
      </c>
      <c r="F32" s="20">
        <v>677745875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338872938</v>
      </c>
      <c r="Y32" s="20">
        <v>-338872938</v>
      </c>
      <c r="Z32" s="21">
        <v>-100</v>
      </c>
      <c r="AA32" s="22">
        <v>677745875</v>
      </c>
    </row>
    <row r="33" spans="1:27" ht="12.75">
      <c r="A33" s="23" t="s">
        <v>58</v>
      </c>
      <c r="B33" s="17"/>
      <c r="C33" s="18">
        <v>19353982</v>
      </c>
      <c r="D33" s="18"/>
      <c r="E33" s="19">
        <v>10000000</v>
      </c>
      <c r="F33" s="20">
        <v>10000000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5000000</v>
      </c>
      <c r="Y33" s="20">
        <v>-5000000</v>
      </c>
      <c r="Z33" s="21">
        <v>-100</v>
      </c>
      <c r="AA33" s="22">
        <v>10000000</v>
      </c>
    </row>
    <row r="34" spans="1:27" ht="12.75">
      <c r="A34" s="27" t="s">
        <v>59</v>
      </c>
      <c r="B34" s="28"/>
      <c r="C34" s="29">
        <f aca="true" t="shared" si="3" ref="C34:Y34">SUM(C29:C33)</f>
        <v>996348334</v>
      </c>
      <c r="D34" s="29">
        <f>SUM(D29:D33)</f>
        <v>0</v>
      </c>
      <c r="E34" s="30">
        <f t="shared" si="3"/>
        <v>732745875</v>
      </c>
      <c r="F34" s="31">
        <f t="shared" si="3"/>
        <v>732745875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366372938</v>
      </c>
      <c r="Y34" s="31">
        <f t="shared" si="3"/>
        <v>-366372938</v>
      </c>
      <c r="Z34" s="32">
        <f>+IF(X34&lt;&gt;0,+(Y34/X34)*100,0)</f>
        <v>-100</v>
      </c>
      <c r="AA34" s="33">
        <f>SUM(AA29:AA33)</f>
        <v>732745875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71031317</v>
      </c>
      <c r="D37" s="18"/>
      <c r="E37" s="19">
        <v>104000000</v>
      </c>
      <c r="F37" s="20">
        <v>104000000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52000000</v>
      </c>
      <c r="Y37" s="20">
        <v>-52000000</v>
      </c>
      <c r="Z37" s="21">
        <v>-100</v>
      </c>
      <c r="AA37" s="22">
        <v>104000000</v>
      </c>
    </row>
    <row r="38" spans="1:27" ht="12.75">
      <c r="A38" s="23" t="s">
        <v>58</v>
      </c>
      <c r="B38" s="17"/>
      <c r="C38" s="18">
        <v>423017406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494048723</v>
      </c>
      <c r="D39" s="29">
        <f>SUM(D37:D38)</f>
        <v>0</v>
      </c>
      <c r="E39" s="36">
        <f t="shared" si="4"/>
        <v>104000000</v>
      </c>
      <c r="F39" s="37">
        <f t="shared" si="4"/>
        <v>104000000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52000000</v>
      </c>
      <c r="Y39" s="37">
        <f t="shared" si="4"/>
        <v>-52000000</v>
      </c>
      <c r="Z39" s="38">
        <f>+IF(X39&lt;&gt;0,+(Y39/X39)*100,0)</f>
        <v>-100</v>
      </c>
      <c r="AA39" s="39">
        <f>SUM(AA37:AA38)</f>
        <v>104000000</v>
      </c>
    </row>
    <row r="40" spans="1:27" ht="12.75">
      <c r="A40" s="27" t="s">
        <v>62</v>
      </c>
      <c r="B40" s="28"/>
      <c r="C40" s="29">
        <f aca="true" t="shared" si="5" ref="C40:Y40">+C34+C39</f>
        <v>1490397057</v>
      </c>
      <c r="D40" s="29">
        <f>+D34+D39</f>
        <v>0</v>
      </c>
      <c r="E40" s="30">
        <f t="shared" si="5"/>
        <v>836745875</v>
      </c>
      <c r="F40" s="31">
        <f t="shared" si="5"/>
        <v>836745875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418372938</v>
      </c>
      <c r="Y40" s="31">
        <f t="shared" si="5"/>
        <v>-418372938</v>
      </c>
      <c r="Z40" s="32">
        <f>+IF(X40&lt;&gt;0,+(Y40/X40)*100,0)</f>
        <v>-100</v>
      </c>
      <c r="AA40" s="33">
        <f>+AA34+AA39</f>
        <v>836745875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4553307043</v>
      </c>
      <c r="D42" s="43">
        <f>+D25-D40</f>
        <v>0</v>
      </c>
      <c r="E42" s="44">
        <f t="shared" si="6"/>
        <v>4766954675</v>
      </c>
      <c r="F42" s="45">
        <f t="shared" si="6"/>
        <v>4766954675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2383477337</v>
      </c>
      <c r="Y42" s="45">
        <f t="shared" si="6"/>
        <v>-2383477337</v>
      </c>
      <c r="Z42" s="46">
        <f>+IF(X42&lt;&gt;0,+(Y42/X42)*100,0)</f>
        <v>-100</v>
      </c>
      <c r="AA42" s="47">
        <f>+AA25-AA40</f>
        <v>4766954675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4553307043</v>
      </c>
      <c r="D45" s="18"/>
      <c r="E45" s="19">
        <v>4766954675</v>
      </c>
      <c r="F45" s="20">
        <v>4766954675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2383477338</v>
      </c>
      <c r="Y45" s="20">
        <v>-2383477338</v>
      </c>
      <c r="Z45" s="48">
        <v>-100</v>
      </c>
      <c r="AA45" s="22">
        <v>4766954675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4553307043</v>
      </c>
      <c r="D48" s="51">
        <f>SUM(D45:D47)</f>
        <v>0</v>
      </c>
      <c r="E48" s="52">
        <f t="shared" si="7"/>
        <v>4766954675</v>
      </c>
      <c r="F48" s="53">
        <f t="shared" si="7"/>
        <v>4766954675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2383477338</v>
      </c>
      <c r="Y48" s="53">
        <f t="shared" si="7"/>
        <v>-2383477338</v>
      </c>
      <c r="Z48" s="54">
        <f>+IF(X48&lt;&gt;0,+(Y48/X48)*100,0)</f>
        <v>-100</v>
      </c>
      <c r="AA48" s="55">
        <f>SUM(AA45:AA47)</f>
        <v>4766954675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10709840</v>
      </c>
      <c r="D6" s="18"/>
      <c r="E6" s="19">
        <v>5200000</v>
      </c>
      <c r="F6" s="20">
        <v>5200000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2600000</v>
      </c>
      <c r="Y6" s="20">
        <v>-2600000</v>
      </c>
      <c r="Z6" s="21">
        <v>-100</v>
      </c>
      <c r="AA6" s="22">
        <v>5200000</v>
      </c>
    </row>
    <row r="7" spans="1:27" ht="12.75">
      <c r="A7" s="23" t="s">
        <v>34</v>
      </c>
      <c r="B7" s="17"/>
      <c r="C7" s="18">
        <v>360000</v>
      </c>
      <c r="D7" s="18"/>
      <c r="E7" s="19">
        <v>412000</v>
      </c>
      <c r="F7" s="20">
        <v>412000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206000</v>
      </c>
      <c r="Y7" s="20">
        <v>-206000</v>
      </c>
      <c r="Z7" s="21">
        <v>-100</v>
      </c>
      <c r="AA7" s="22">
        <v>412000</v>
      </c>
    </row>
    <row r="8" spans="1:27" ht="12.75">
      <c r="A8" s="23" t="s">
        <v>35</v>
      </c>
      <c r="B8" s="17"/>
      <c r="C8" s="18">
        <v>32127942</v>
      </c>
      <c r="D8" s="18"/>
      <c r="E8" s="19">
        <v>21700000</v>
      </c>
      <c r="F8" s="20">
        <v>21700000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10850000</v>
      </c>
      <c r="Y8" s="20">
        <v>-10850000</v>
      </c>
      <c r="Z8" s="21">
        <v>-100</v>
      </c>
      <c r="AA8" s="22">
        <v>21700000</v>
      </c>
    </row>
    <row r="9" spans="1:27" ht="12.75">
      <c r="A9" s="23" t="s">
        <v>36</v>
      </c>
      <c r="B9" s="17"/>
      <c r="C9" s="18">
        <v>29472482</v>
      </c>
      <c r="D9" s="18"/>
      <c r="E9" s="19">
        <v>28200000</v>
      </c>
      <c r="F9" s="20">
        <v>28200000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14100000</v>
      </c>
      <c r="Y9" s="20">
        <v>-14100000</v>
      </c>
      <c r="Z9" s="21">
        <v>-100</v>
      </c>
      <c r="AA9" s="22">
        <v>28200000</v>
      </c>
    </row>
    <row r="10" spans="1:27" ht="12.75">
      <c r="A10" s="23" t="s">
        <v>37</v>
      </c>
      <c r="B10" s="17"/>
      <c r="C10" s="18">
        <v>5453870</v>
      </c>
      <c r="D10" s="18"/>
      <c r="E10" s="19">
        <v>25500000</v>
      </c>
      <c r="F10" s="20">
        <v>25500000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12750000</v>
      </c>
      <c r="Y10" s="24">
        <v>-12750000</v>
      </c>
      <c r="Z10" s="25">
        <v>-100</v>
      </c>
      <c r="AA10" s="26">
        <v>25500000</v>
      </c>
    </row>
    <row r="11" spans="1:27" ht="12.75">
      <c r="A11" s="23" t="s">
        <v>38</v>
      </c>
      <c r="B11" s="17"/>
      <c r="C11" s="18">
        <v>820346</v>
      </c>
      <c r="D11" s="18"/>
      <c r="E11" s="19">
        <v>803000</v>
      </c>
      <c r="F11" s="20">
        <v>803000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401500</v>
      </c>
      <c r="Y11" s="20">
        <v>-401500</v>
      </c>
      <c r="Z11" s="21">
        <v>-100</v>
      </c>
      <c r="AA11" s="22">
        <v>803000</v>
      </c>
    </row>
    <row r="12" spans="1:27" ht="12.75">
      <c r="A12" s="27" t="s">
        <v>39</v>
      </c>
      <c r="B12" s="28"/>
      <c r="C12" s="29">
        <f aca="true" t="shared" si="0" ref="C12:Y12">SUM(C6:C11)</f>
        <v>78944480</v>
      </c>
      <c r="D12" s="29">
        <f>SUM(D6:D11)</f>
        <v>0</v>
      </c>
      <c r="E12" s="30">
        <f t="shared" si="0"/>
        <v>81815000</v>
      </c>
      <c r="F12" s="31">
        <f t="shared" si="0"/>
        <v>81815000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40907500</v>
      </c>
      <c r="Y12" s="31">
        <f t="shared" si="0"/>
        <v>-40907500</v>
      </c>
      <c r="Z12" s="32">
        <f>+IF(X12&lt;&gt;0,+(Y12/X12)*100,0)</f>
        <v>-100</v>
      </c>
      <c r="AA12" s="33">
        <f>SUM(AA6:AA11)</f>
        <v>81815000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27714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66492000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>
        <v>67421000</v>
      </c>
      <c r="F18" s="20">
        <v>67421000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33710500</v>
      </c>
      <c r="Y18" s="20">
        <v>-33710500</v>
      </c>
      <c r="Z18" s="21">
        <v>-100</v>
      </c>
      <c r="AA18" s="22">
        <v>67421000</v>
      </c>
    </row>
    <row r="19" spans="1:27" ht="12.75">
      <c r="A19" s="23" t="s">
        <v>45</v>
      </c>
      <c r="B19" s="17"/>
      <c r="C19" s="18">
        <v>978697106</v>
      </c>
      <c r="D19" s="18"/>
      <c r="E19" s="19">
        <v>971796990</v>
      </c>
      <c r="F19" s="20">
        <v>971796990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485898495</v>
      </c>
      <c r="Y19" s="20">
        <v>-485898495</v>
      </c>
      <c r="Z19" s="21">
        <v>-100</v>
      </c>
      <c r="AA19" s="22">
        <v>971796990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1045216820</v>
      </c>
      <c r="D24" s="29">
        <f>SUM(D15:D23)</f>
        <v>0</v>
      </c>
      <c r="E24" s="36">
        <f t="shared" si="1"/>
        <v>1039217990</v>
      </c>
      <c r="F24" s="37">
        <f t="shared" si="1"/>
        <v>1039217990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519608995</v>
      </c>
      <c r="Y24" s="37">
        <f t="shared" si="1"/>
        <v>-519608995</v>
      </c>
      <c r="Z24" s="38">
        <f>+IF(X24&lt;&gt;0,+(Y24/X24)*100,0)</f>
        <v>-100</v>
      </c>
      <c r="AA24" s="39">
        <f>SUM(AA15:AA23)</f>
        <v>1039217990</v>
      </c>
    </row>
    <row r="25" spans="1:27" ht="12.75">
      <c r="A25" s="27" t="s">
        <v>51</v>
      </c>
      <c r="B25" s="28"/>
      <c r="C25" s="29">
        <f aca="true" t="shared" si="2" ref="C25:Y25">+C12+C24</f>
        <v>1124161300</v>
      </c>
      <c r="D25" s="29">
        <f>+D12+D24</f>
        <v>0</v>
      </c>
      <c r="E25" s="30">
        <f t="shared" si="2"/>
        <v>1121032990</v>
      </c>
      <c r="F25" s="31">
        <f t="shared" si="2"/>
        <v>1121032990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560516495</v>
      </c>
      <c r="Y25" s="31">
        <f t="shared" si="2"/>
        <v>-560516495</v>
      </c>
      <c r="Z25" s="32">
        <f>+IF(X25&lt;&gt;0,+(Y25/X25)*100,0)</f>
        <v>-100</v>
      </c>
      <c r="AA25" s="33">
        <f>+AA12+AA24</f>
        <v>1121032990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2729646</v>
      </c>
      <c r="D29" s="18"/>
      <c r="E29" s="19">
        <v>3093000</v>
      </c>
      <c r="F29" s="20">
        <v>3093000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1546500</v>
      </c>
      <c r="Y29" s="20">
        <v>-1546500</v>
      </c>
      <c r="Z29" s="21">
        <v>-100</v>
      </c>
      <c r="AA29" s="22">
        <v>3093000</v>
      </c>
    </row>
    <row r="30" spans="1:27" ht="12.75">
      <c r="A30" s="23" t="s">
        <v>55</v>
      </c>
      <c r="B30" s="17"/>
      <c r="C30" s="18">
        <v>10441209</v>
      </c>
      <c r="D30" s="18"/>
      <c r="E30" s="19">
        <v>6508990</v>
      </c>
      <c r="F30" s="20">
        <v>6508990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3254495</v>
      </c>
      <c r="Y30" s="20">
        <v>-3254495</v>
      </c>
      <c r="Z30" s="21">
        <v>-100</v>
      </c>
      <c r="AA30" s="22">
        <v>6508990</v>
      </c>
    </row>
    <row r="31" spans="1:27" ht="12.75">
      <c r="A31" s="23" t="s">
        <v>56</v>
      </c>
      <c r="B31" s="17"/>
      <c r="C31" s="18">
        <v>2268660</v>
      </c>
      <c r="D31" s="18"/>
      <c r="E31" s="19">
        <v>2572000</v>
      </c>
      <c r="F31" s="20">
        <v>2572000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1286000</v>
      </c>
      <c r="Y31" s="20">
        <v>-1286000</v>
      </c>
      <c r="Z31" s="21">
        <v>-100</v>
      </c>
      <c r="AA31" s="22">
        <v>2572000</v>
      </c>
    </row>
    <row r="32" spans="1:27" ht="12.75">
      <c r="A32" s="23" t="s">
        <v>57</v>
      </c>
      <c r="B32" s="17"/>
      <c r="C32" s="18">
        <v>225681518</v>
      </c>
      <c r="D32" s="18"/>
      <c r="E32" s="19">
        <v>189700000</v>
      </c>
      <c r="F32" s="20">
        <v>189700000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94850000</v>
      </c>
      <c r="Y32" s="20">
        <v>-94850000</v>
      </c>
      <c r="Z32" s="21">
        <v>-100</v>
      </c>
      <c r="AA32" s="22">
        <v>189700000</v>
      </c>
    </row>
    <row r="33" spans="1:27" ht="12.75">
      <c r="A33" s="23" t="s">
        <v>58</v>
      </c>
      <c r="B33" s="17"/>
      <c r="C33" s="18">
        <v>1617935</v>
      </c>
      <c r="D33" s="18"/>
      <c r="E33" s="19">
        <v>14703000</v>
      </c>
      <c r="F33" s="20">
        <v>14703000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7351500</v>
      </c>
      <c r="Y33" s="20">
        <v>-7351500</v>
      </c>
      <c r="Z33" s="21">
        <v>-100</v>
      </c>
      <c r="AA33" s="22">
        <v>14703000</v>
      </c>
    </row>
    <row r="34" spans="1:27" ht="12.75">
      <c r="A34" s="27" t="s">
        <v>59</v>
      </c>
      <c r="B34" s="28"/>
      <c r="C34" s="29">
        <f aca="true" t="shared" si="3" ref="C34:Y34">SUM(C29:C33)</f>
        <v>242738968</v>
      </c>
      <c r="D34" s="29">
        <f>SUM(D29:D33)</f>
        <v>0</v>
      </c>
      <c r="E34" s="30">
        <f t="shared" si="3"/>
        <v>216576990</v>
      </c>
      <c r="F34" s="31">
        <f t="shared" si="3"/>
        <v>216576990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108288495</v>
      </c>
      <c r="Y34" s="31">
        <f t="shared" si="3"/>
        <v>-108288495</v>
      </c>
      <c r="Z34" s="32">
        <f>+IF(X34&lt;&gt;0,+(Y34/X34)*100,0)</f>
        <v>-100</v>
      </c>
      <c r="AA34" s="33">
        <f>SUM(AA29:AA33)</f>
        <v>216576990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38702000</v>
      </c>
      <c r="F37" s="20">
        <v>38702000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19351000</v>
      </c>
      <c r="Y37" s="20">
        <v>-19351000</v>
      </c>
      <c r="Z37" s="21">
        <v>-100</v>
      </c>
      <c r="AA37" s="22">
        <v>38702000</v>
      </c>
    </row>
    <row r="38" spans="1:27" ht="12.75">
      <c r="A38" s="23" t="s">
        <v>58</v>
      </c>
      <c r="B38" s="17"/>
      <c r="C38" s="18">
        <v>85755881</v>
      </c>
      <c r="D38" s="18"/>
      <c r="E38" s="19">
        <v>30572000</v>
      </c>
      <c r="F38" s="20">
        <v>30572000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15286000</v>
      </c>
      <c r="Y38" s="20">
        <v>-15286000</v>
      </c>
      <c r="Z38" s="21">
        <v>-100</v>
      </c>
      <c r="AA38" s="22">
        <v>30572000</v>
      </c>
    </row>
    <row r="39" spans="1:27" ht="12.75">
      <c r="A39" s="27" t="s">
        <v>61</v>
      </c>
      <c r="B39" s="35"/>
      <c r="C39" s="29">
        <f aca="true" t="shared" si="4" ref="C39:Y39">SUM(C37:C38)</f>
        <v>85755881</v>
      </c>
      <c r="D39" s="29">
        <f>SUM(D37:D38)</f>
        <v>0</v>
      </c>
      <c r="E39" s="36">
        <f t="shared" si="4"/>
        <v>69274000</v>
      </c>
      <c r="F39" s="37">
        <f t="shared" si="4"/>
        <v>69274000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34637000</v>
      </c>
      <c r="Y39" s="37">
        <f t="shared" si="4"/>
        <v>-34637000</v>
      </c>
      <c r="Z39" s="38">
        <f>+IF(X39&lt;&gt;0,+(Y39/X39)*100,0)</f>
        <v>-100</v>
      </c>
      <c r="AA39" s="39">
        <f>SUM(AA37:AA38)</f>
        <v>69274000</v>
      </c>
    </row>
    <row r="40" spans="1:27" ht="12.75">
      <c r="A40" s="27" t="s">
        <v>62</v>
      </c>
      <c r="B40" s="28"/>
      <c r="C40" s="29">
        <f aca="true" t="shared" si="5" ref="C40:Y40">+C34+C39</f>
        <v>328494849</v>
      </c>
      <c r="D40" s="29">
        <f>+D34+D39</f>
        <v>0</v>
      </c>
      <c r="E40" s="30">
        <f t="shared" si="5"/>
        <v>285850990</v>
      </c>
      <c r="F40" s="31">
        <f t="shared" si="5"/>
        <v>285850990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142925495</v>
      </c>
      <c r="Y40" s="31">
        <f t="shared" si="5"/>
        <v>-142925495</v>
      </c>
      <c r="Z40" s="32">
        <f>+IF(X40&lt;&gt;0,+(Y40/X40)*100,0)</f>
        <v>-100</v>
      </c>
      <c r="AA40" s="33">
        <f>+AA34+AA39</f>
        <v>285850990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795666451</v>
      </c>
      <c r="D42" s="43">
        <f>+D25-D40</f>
        <v>0</v>
      </c>
      <c r="E42" s="44">
        <f t="shared" si="6"/>
        <v>835182000</v>
      </c>
      <c r="F42" s="45">
        <f t="shared" si="6"/>
        <v>835182000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417591000</v>
      </c>
      <c r="Y42" s="45">
        <f t="shared" si="6"/>
        <v>-417591000</v>
      </c>
      <c r="Z42" s="46">
        <f>+IF(X42&lt;&gt;0,+(Y42/X42)*100,0)</f>
        <v>-100</v>
      </c>
      <c r="AA42" s="47">
        <f>+AA25-AA40</f>
        <v>835182000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795666451</v>
      </c>
      <c r="D45" s="18"/>
      <c r="E45" s="19">
        <v>835182000</v>
      </c>
      <c r="F45" s="20">
        <v>835182000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417591000</v>
      </c>
      <c r="Y45" s="20">
        <v>-417591000</v>
      </c>
      <c r="Z45" s="48">
        <v>-100</v>
      </c>
      <c r="AA45" s="22">
        <v>835182000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795666451</v>
      </c>
      <c r="D48" s="51">
        <f>SUM(D45:D47)</f>
        <v>0</v>
      </c>
      <c r="E48" s="52">
        <f t="shared" si="7"/>
        <v>835182000</v>
      </c>
      <c r="F48" s="53">
        <f t="shared" si="7"/>
        <v>835182000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417591000</v>
      </c>
      <c r="Y48" s="53">
        <f t="shared" si="7"/>
        <v>-417591000</v>
      </c>
      <c r="Z48" s="54">
        <f>+IF(X48&lt;&gt;0,+(Y48/X48)*100,0)</f>
        <v>-100</v>
      </c>
      <c r="AA48" s="55">
        <f>SUM(AA45:AA47)</f>
        <v>835182000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246646289</v>
      </c>
      <c r="D6" s="18"/>
      <c r="E6" s="19">
        <v>20000000</v>
      </c>
      <c r="F6" s="20">
        <v>20000000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10000000</v>
      </c>
      <c r="Y6" s="20">
        <v>-10000000</v>
      </c>
      <c r="Z6" s="21">
        <v>-100</v>
      </c>
      <c r="AA6" s="22">
        <v>20000000</v>
      </c>
    </row>
    <row r="7" spans="1:27" ht="12.75">
      <c r="A7" s="23" t="s">
        <v>34</v>
      </c>
      <c r="B7" s="17"/>
      <c r="C7" s="18"/>
      <c r="D7" s="18"/>
      <c r="E7" s="19">
        <v>149000000</v>
      </c>
      <c r="F7" s="20">
        <v>149000000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74500000</v>
      </c>
      <c r="Y7" s="20">
        <v>-74500000</v>
      </c>
      <c r="Z7" s="21">
        <v>-100</v>
      </c>
      <c r="AA7" s="22">
        <v>149000000</v>
      </c>
    </row>
    <row r="8" spans="1:27" ht="12.75">
      <c r="A8" s="23" t="s">
        <v>35</v>
      </c>
      <c r="B8" s="17"/>
      <c r="C8" s="18">
        <v>304360350</v>
      </c>
      <c r="D8" s="18"/>
      <c r="E8" s="19">
        <v>182450000</v>
      </c>
      <c r="F8" s="20">
        <v>182450000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91225000</v>
      </c>
      <c r="Y8" s="20">
        <v>-91225000</v>
      </c>
      <c r="Z8" s="21">
        <v>-100</v>
      </c>
      <c r="AA8" s="22">
        <v>182450000</v>
      </c>
    </row>
    <row r="9" spans="1:27" ht="12.75">
      <c r="A9" s="23" t="s">
        <v>36</v>
      </c>
      <c r="B9" s="17"/>
      <c r="C9" s="18">
        <v>138142594</v>
      </c>
      <c r="D9" s="18"/>
      <c r="E9" s="19">
        <v>152286650</v>
      </c>
      <c r="F9" s="20">
        <v>152286650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76143325</v>
      </c>
      <c r="Y9" s="20">
        <v>-76143325</v>
      </c>
      <c r="Z9" s="21">
        <v>-100</v>
      </c>
      <c r="AA9" s="22">
        <v>152286650</v>
      </c>
    </row>
    <row r="10" spans="1:27" ht="12.75">
      <c r="A10" s="23" t="s">
        <v>37</v>
      </c>
      <c r="B10" s="17"/>
      <c r="C10" s="18">
        <v>6865932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141756192</v>
      </c>
      <c r="D11" s="18"/>
      <c r="E11" s="19">
        <v>270849270</v>
      </c>
      <c r="F11" s="20">
        <v>270849270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135424635</v>
      </c>
      <c r="Y11" s="20">
        <v>-135424635</v>
      </c>
      <c r="Z11" s="21">
        <v>-100</v>
      </c>
      <c r="AA11" s="22">
        <v>270849270</v>
      </c>
    </row>
    <row r="12" spans="1:27" ht="12.75">
      <c r="A12" s="27" t="s">
        <v>39</v>
      </c>
      <c r="B12" s="28"/>
      <c r="C12" s="29">
        <f aca="true" t="shared" si="0" ref="C12:Y12">SUM(C6:C11)</f>
        <v>837771357</v>
      </c>
      <c r="D12" s="29">
        <f>SUM(D6:D11)</f>
        <v>0</v>
      </c>
      <c r="E12" s="30">
        <f t="shared" si="0"/>
        <v>774585920</v>
      </c>
      <c r="F12" s="31">
        <f t="shared" si="0"/>
        <v>774585920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387292960</v>
      </c>
      <c r="Y12" s="31">
        <f t="shared" si="0"/>
        <v>-387292960</v>
      </c>
      <c r="Z12" s="32">
        <f>+IF(X12&lt;&gt;0,+(Y12/X12)*100,0)</f>
        <v>-100</v>
      </c>
      <c r="AA12" s="33">
        <f>SUM(AA6:AA11)</f>
        <v>774585920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5433811</v>
      </c>
      <c r="D15" s="18"/>
      <c r="E15" s="19">
        <v>5705501</v>
      </c>
      <c r="F15" s="20">
        <v>5705501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2852751</v>
      </c>
      <c r="Y15" s="20">
        <v>-2852751</v>
      </c>
      <c r="Z15" s="21">
        <v>-100</v>
      </c>
      <c r="AA15" s="22">
        <v>5705501</v>
      </c>
    </row>
    <row r="16" spans="1:27" ht="12.75">
      <c r="A16" s="23" t="s">
        <v>42</v>
      </c>
      <c r="B16" s="17"/>
      <c r="C16" s="18">
        <v>47893449</v>
      </c>
      <c r="D16" s="18"/>
      <c r="E16" s="19">
        <v>47000000</v>
      </c>
      <c r="F16" s="20">
        <v>47000000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23500000</v>
      </c>
      <c r="Y16" s="24">
        <v>-23500000</v>
      </c>
      <c r="Z16" s="25">
        <v>-100</v>
      </c>
      <c r="AA16" s="26">
        <v>47000000</v>
      </c>
    </row>
    <row r="17" spans="1:27" ht="12.75">
      <c r="A17" s="23" t="s">
        <v>43</v>
      </c>
      <c r="B17" s="17"/>
      <c r="C17" s="18">
        <v>53689956</v>
      </c>
      <c r="D17" s="18"/>
      <c r="E17" s="19">
        <v>58441720</v>
      </c>
      <c r="F17" s="20">
        <v>58441720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29220860</v>
      </c>
      <c r="Y17" s="20">
        <v>-29220860</v>
      </c>
      <c r="Z17" s="21">
        <v>-100</v>
      </c>
      <c r="AA17" s="22">
        <v>58441720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3928342387</v>
      </c>
      <c r="D19" s="18"/>
      <c r="E19" s="19">
        <v>4325276000</v>
      </c>
      <c r="F19" s="20">
        <v>4325276000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2162638000</v>
      </c>
      <c r="Y19" s="20">
        <v>-2162638000</v>
      </c>
      <c r="Z19" s="21">
        <v>-100</v>
      </c>
      <c r="AA19" s="22">
        <v>4325276000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9313701</v>
      </c>
      <c r="D22" s="18"/>
      <c r="E22" s="19">
        <v>10055024</v>
      </c>
      <c r="F22" s="20">
        <v>10055024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5027512</v>
      </c>
      <c r="Y22" s="20">
        <v>-5027512</v>
      </c>
      <c r="Z22" s="21">
        <v>-100</v>
      </c>
      <c r="AA22" s="22">
        <v>10055024</v>
      </c>
    </row>
    <row r="23" spans="1:27" ht="12.75">
      <c r="A23" s="23" t="s">
        <v>49</v>
      </c>
      <c r="B23" s="17"/>
      <c r="C23" s="18">
        <v>61764096</v>
      </c>
      <c r="D23" s="18"/>
      <c r="E23" s="19">
        <v>62511190</v>
      </c>
      <c r="F23" s="20">
        <v>62511190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31255595</v>
      </c>
      <c r="Y23" s="24">
        <v>-31255595</v>
      </c>
      <c r="Z23" s="25">
        <v>-100</v>
      </c>
      <c r="AA23" s="26">
        <v>62511190</v>
      </c>
    </row>
    <row r="24" spans="1:27" ht="12.75">
      <c r="A24" s="27" t="s">
        <v>50</v>
      </c>
      <c r="B24" s="35"/>
      <c r="C24" s="29">
        <f aca="true" t="shared" si="1" ref="C24:Y24">SUM(C15:C23)</f>
        <v>4106437400</v>
      </c>
      <c r="D24" s="29">
        <f>SUM(D15:D23)</f>
        <v>0</v>
      </c>
      <c r="E24" s="36">
        <f t="shared" si="1"/>
        <v>4508989435</v>
      </c>
      <c r="F24" s="37">
        <f t="shared" si="1"/>
        <v>4508989435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2254494718</v>
      </c>
      <c r="Y24" s="37">
        <f t="shared" si="1"/>
        <v>-2254494718</v>
      </c>
      <c r="Z24" s="38">
        <f>+IF(X24&lt;&gt;0,+(Y24/X24)*100,0)</f>
        <v>-100</v>
      </c>
      <c r="AA24" s="39">
        <f>SUM(AA15:AA23)</f>
        <v>4508989435</v>
      </c>
    </row>
    <row r="25" spans="1:27" ht="12.75">
      <c r="A25" s="27" t="s">
        <v>51</v>
      </c>
      <c r="B25" s="28"/>
      <c r="C25" s="29">
        <f aca="true" t="shared" si="2" ref="C25:Y25">+C12+C24</f>
        <v>4944208757</v>
      </c>
      <c r="D25" s="29">
        <f>+D12+D24</f>
        <v>0</v>
      </c>
      <c r="E25" s="30">
        <f t="shared" si="2"/>
        <v>5283575355</v>
      </c>
      <c r="F25" s="31">
        <f t="shared" si="2"/>
        <v>5283575355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2641787678</v>
      </c>
      <c r="Y25" s="31">
        <f t="shared" si="2"/>
        <v>-2641787678</v>
      </c>
      <c r="Z25" s="32">
        <f>+IF(X25&lt;&gt;0,+(Y25/X25)*100,0)</f>
        <v>-100</v>
      </c>
      <c r="AA25" s="33">
        <f>+AA12+AA24</f>
        <v>5283575355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16442677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21939160</v>
      </c>
      <c r="D31" s="18"/>
      <c r="E31" s="19">
        <v>18876480</v>
      </c>
      <c r="F31" s="20">
        <v>18876480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9438240</v>
      </c>
      <c r="Y31" s="20">
        <v>-9438240</v>
      </c>
      <c r="Z31" s="21">
        <v>-100</v>
      </c>
      <c r="AA31" s="22">
        <v>18876480</v>
      </c>
    </row>
    <row r="32" spans="1:27" ht="12.75">
      <c r="A32" s="23" t="s">
        <v>57</v>
      </c>
      <c r="B32" s="17"/>
      <c r="C32" s="18">
        <v>331843830</v>
      </c>
      <c r="D32" s="18"/>
      <c r="E32" s="19">
        <v>192200000</v>
      </c>
      <c r="F32" s="20">
        <v>192200000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96100000</v>
      </c>
      <c r="Y32" s="20">
        <v>-96100000</v>
      </c>
      <c r="Z32" s="21">
        <v>-100</v>
      </c>
      <c r="AA32" s="22">
        <v>192200000</v>
      </c>
    </row>
    <row r="33" spans="1:27" ht="12.75">
      <c r="A33" s="23" t="s">
        <v>58</v>
      </c>
      <c r="B33" s="17"/>
      <c r="C33" s="18">
        <v>2024433</v>
      </c>
      <c r="D33" s="18"/>
      <c r="E33" s="19">
        <v>13780000</v>
      </c>
      <c r="F33" s="20">
        <v>13780000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6890000</v>
      </c>
      <c r="Y33" s="20">
        <v>-6890000</v>
      </c>
      <c r="Z33" s="21">
        <v>-100</v>
      </c>
      <c r="AA33" s="22">
        <v>13780000</v>
      </c>
    </row>
    <row r="34" spans="1:27" ht="12.75">
      <c r="A34" s="27" t="s">
        <v>59</v>
      </c>
      <c r="B34" s="28"/>
      <c r="C34" s="29">
        <f aca="true" t="shared" si="3" ref="C34:Y34">SUM(C29:C33)</f>
        <v>372250100</v>
      </c>
      <c r="D34" s="29">
        <f>SUM(D29:D33)</f>
        <v>0</v>
      </c>
      <c r="E34" s="30">
        <f t="shared" si="3"/>
        <v>224856480</v>
      </c>
      <c r="F34" s="31">
        <f t="shared" si="3"/>
        <v>224856480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112428240</v>
      </c>
      <c r="Y34" s="31">
        <f t="shared" si="3"/>
        <v>-112428240</v>
      </c>
      <c r="Z34" s="32">
        <f>+IF(X34&lt;&gt;0,+(Y34/X34)*100,0)</f>
        <v>-100</v>
      </c>
      <c r="AA34" s="33">
        <f>SUM(AA29:AA33)</f>
        <v>224856480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225284902</v>
      </c>
      <c r="D38" s="18"/>
      <c r="E38" s="19">
        <v>194660000</v>
      </c>
      <c r="F38" s="20">
        <v>194660000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97330000</v>
      </c>
      <c r="Y38" s="20">
        <v>-97330000</v>
      </c>
      <c r="Z38" s="21">
        <v>-100</v>
      </c>
      <c r="AA38" s="22">
        <v>194660000</v>
      </c>
    </row>
    <row r="39" spans="1:27" ht="12.75">
      <c r="A39" s="27" t="s">
        <v>61</v>
      </c>
      <c r="B39" s="35"/>
      <c r="C39" s="29">
        <f aca="true" t="shared" si="4" ref="C39:Y39">SUM(C37:C38)</f>
        <v>225284902</v>
      </c>
      <c r="D39" s="29">
        <f>SUM(D37:D38)</f>
        <v>0</v>
      </c>
      <c r="E39" s="36">
        <f t="shared" si="4"/>
        <v>194660000</v>
      </c>
      <c r="F39" s="37">
        <f t="shared" si="4"/>
        <v>194660000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97330000</v>
      </c>
      <c r="Y39" s="37">
        <f t="shared" si="4"/>
        <v>-97330000</v>
      </c>
      <c r="Z39" s="38">
        <f>+IF(X39&lt;&gt;0,+(Y39/X39)*100,0)</f>
        <v>-100</v>
      </c>
      <c r="AA39" s="39">
        <f>SUM(AA37:AA38)</f>
        <v>194660000</v>
      </c>
    </row>
    <row r="40" spans="1:27" ht="12.75">
      <c r="A40" s="27" t="s">
        <v>62</v>
      </c>
      <c r="B40" s="28"/>
      <c r="C40" s="29">
        <f aca="true" t="shared" si="5" ref="C40:Y40">+C34+C39</f>
        <v>597535002</v>
      </c>
      <c r="D40" s="29">
        <f>+D34+D39</f>
        <v>0</v>
      </c>
      <c r="E40" s="30">
        <f t="shared" si="5"/>
        <v>419516480</v>
      </c>
      <c r="F40" s="31">
        <f t="shared" si="5"/>
        <v>419516480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209758240</v>
      </c>
      <c r="Y40" s="31">
        <f t="shared" si="5"/>
        <v>-209758240</v>
      </c>
      <c r="Z40" s="32">
        <f>+IF(X40&lt;&gt;0,+(Y40/X40)*100,0)</f>
        <v>-100</v>
      </c>
      <c r="AA40" s="33">
        <f>+AA34+AA39</f>
        <v>419516480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4346673755</v>
      </c>
      <c r="D42" s="43">
        <f>+D25-D40</f>
        <v>0</v>
      </c>
      <c r="E42" s="44">
        <f t="shared" si="6"/>
        <v>4864058875</v>
      </c>
      <c r="F42" s="45">
        <f t="shared" si="6"/>
        <v>4864058875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2432029438</v>
      </c>
      <c r="Y42" s="45">
        <f t="shared" si="6"/>
        <v>-2432029438</v>
      </c>
      <c r="Z42" s="46">
        <f>+IF(X42&lt;&gt;0,+(Y42/X42)*100,0)</f>
        <v>-100</v>
      </c>
      <c r="AA42" s="47">
        <f>+AA25-AA40</f>
        <v>4864058875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4346673755</v>
      </c>
      <c r="D45" s="18"/>
      <c r="E45" s="19">
        <v>4850308875</v>
      </c>
      <c r="F45" s="20">
        <v>4850308875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2425154438</v>
      </c>
      <c r="Y45" s="20">
        <v>-2425154438</v>
      </c>
      <c r="Z45" s="48">
        <v>-100</v>
      </c>
      <c r="AA45" s="22">
        <v>4850308875</v>
      </c>
    </row>
    <row r="46" spans="1:27" ht="12.75">
      <c r="A46" s="23" t="s">
        <v>67</v>
      </c>
      <c r="B46" s="17"/>
      <c r="C46" s="18"/>
      <c r="D46" s="18"/>
      <c r="E46" s="19">
        <v>13750000</v>
      </c>
      <c r="F46" s="20">
        <v>13750000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6875000</v>
      </c>
      <c r="Y46" s="20">
        <v>-6875000</v>
      </c>
      <c r="Z46" s="48">
        <v>-100</v>
      </c>
      <c r="AA46" s="22">
        <v>13750000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4346673755</v>
      </c>
      <c r="D48" s="51">
        <f>SUM(D45:D47)</f>
        <v>0</v>
      </c>
      <c r="E48" s="52">
        <f t="shared" si="7"/>
        <v>4864058875</v>
      </c>
      <c r="F48" s="53">
        <f t="shared" si="7"/>
        <v>4864058875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2432029438</v>
      </c>
      <c r="Y48" s="53">
        <f t="shared" si="7"/>
        <v>-2432029438</v>
      </c>
      <c r="Z48" s="54">
        <f>+IF(X48&lt;&gt;0,+(Y48/X48)*100,0)</f>
        <v>-100</v>
      </c>
      <c r="AA48" s="55">
        <f>SUM(AA45:AA47)</f>
        <v>4864058875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3761418</v>
      </c>
      <c r="D6" s="18"/>
      <c r="E6" s="19">
        <v>15541938</v>
      </c>
      <c r="F6" s="20">
        <v>15541938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7770969</v>
      </c>
      <c r="Y6" s="20">
        <v>-7770969</v>
      </c>
      <c r="Z6" s="21">
        <v>-100</v>
      </c>
      <c r="AA6" s="22">
        <v>15541938</v>
      </c>
    </row>
    <row r="7" spans="1:27" ht="12.75">
      <c r="A7" s="23" t="s">
        <v>34</v>
      </c>
      <c r="B7" s="17"/>
      <c r="C7" s="18">
        <v>6000000</v>
      </c>
      <c r="D7" s="18"/>
      <c r="E7" s="19">
        <v>15000000</v>
      </c>
      <c r="F7" s="20">
        <v>15000000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7500000</v>
      </c>
      <c r="Y7" s="20">
        <v>-7500000</v>
      </c>
      <c r="Z7" s="21">
        <v>-100</v>
      </c>
      <c r="AA7" s="22">
        <v>15000000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7855185</v>
      </c>
      <c r="D9" s="18"/>
      <c r="E9" s="19">
        <v>873412</v>
      </c>
      <c r="F9" s="20">
        <v>873412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436706</v>
      </c>
      <c r="Y9" s="20">
        <v>-436706</v>
      </c>
      <c r="Z9" s="21">
        <v>-100</v>
      </c>
      <c r="AA9" s="22">
        <v>873412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17616603</v>
      </c>
      <c r="D12" s="29">
        <f>SUM(D6:D11)</f>
        <v>0</v>
      </c>
      <c r="E12" s="30">
        <f t="shared" si="0"/>
        <v>31415350</v>
      </c>
      <c r="F12" s="31">
        <f t="shared" si="0"/>
        <v>31415350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15707675</v>
      </c>
      <c r="Y12" s="31">
        <f t="shared" si="0"/>
        <v>-15707675</v>
      </c>
      <c r="Z12" s="32">
        <f>+IF(X12&lt;&gt;0,+(Y12/X12)*100,0)</f>
        <v>-100</v>
      </c>
      <c r="AA12" s="33">
        <f>SUM(AA6:AA11)</f>
        <v>31415350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120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30165954</v>
      </c>
      <c r="D19" s="18"/>
      <c r="E19" s="19">
        <v>29388650</v>
      </c>
      <c r="F19" s="20">
        <v>29388650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14694325</v>
      </c>
      <c r="Y19" s="20">
        <v>-14694325</v>
      </c>
      <c r="Z19" s="21">
        <v>-100</v>
      </c>
      <c r="AA19" s="22">
        <v>29388650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1558424</v>
      </c>
      <c r="D22" s="18"/>
      <c r="E22" s="19">
        <v>1479483</v>
      </c>
      <c r="F22" s="20">
        <v>1479483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739742</v>
      </c>
      <c r="Y22" s="20">
        <v>-739742</v>
      </c>
      <c r="Z22" s="21">
        <v>-100</v>
      </c>
      <c r="AA22" s="22">
        <v>1479483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31724498</v>
      </c>
      <c r="D24" s="29">
        <f>SUM(D15:D23)</f>
        <v>0</v>
      </c>
      <c r="E24" s="36">
        <f t="shared" si="1"/>
        <v>30868133</v>
      </c>
      <c r="F24" s="37">
        <f t="shared" si="1"/>
        <v>30868133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15434067</v>
      </c>
      <c r="Y24" s="37">
        <f t="shared" si="1"/>
        <v>-15434067</v>
      </c>
      <c r="Z24" s="38">
        <f>+IF(X24&lt;&gt;0,+(Y24/X24)*100,0)</f>
        <v>-100</v>
      </c>
      <c r="AA24" s="39">
        <f>SUM(AA15:AA23)</f>
        <v>30868133</v>
      </c>
    </row>
    <row r="25" spans="1:27" ht="12.75">
      <c r="A25" s="27" t="s">
        <v>51</v>
      </c>
      <c r="B25" s="28"/>
      <c r="C25" s="29">
        <f aca="true" t="shared" si="2" ref="C25:Y25">+C12+C24</f>
        <v>49341101</v>
      </c>
      <c r="D25" s="29">
        <f>+D12+D24</f>
        <v>0</v>
      </c>
      <c r="E25" s="30">
        <f t="shared" si="2"/>
        <v>62283483</v>
      </c>
      <c r="F25" s="31">
        <f t="shared" si="2"/>
        <v>62283483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31141742</v>
      </c>
      <c r="Y25" s="31">
        <f t="shared" si="2"/>
        <v>-31141742</v>
      </c>
      <c r="Z25" s="32">
        <f>+IF(X25&lt;&gt;0,+(Y25/X25)*100,0)</f>
        <v>-100</v>
      </c>
      <c r="AA25" s="33">
        <f>+AA12+AA24</f>
        <v>62283483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196980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24460672</v>
      </c>
      <c r="D32" s="18"/>
      <c r="E32" s="19">
        <v>29955791</v>
      </c>
      <c r="F32" s="20">
        <v>29955791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14977896</v>
      </c>
      <c r="Y32" s="20">
        <v>-14977896</v>
      </c>
      <c r="Z32" s="21">
        <v>-100</v>
      </c>
      <c r="AA32" s="22">
        <v>29955791</v>
      </c>
    </row>
    <row r="33" spans="1:27" ht="12.75">
      <c r="A33" s="23" t="s">
        <v>58</v>
      </c>
      <c r="B33" s="17"/>
      <c r="C33" s="18">
        <v>667183</v>
      </c>
      <c r="D33" s="18"/>
      <c r="E33" s="19">
        <v>545615</v>
      </c>
      <c r="F33" s="20">
        <v>545615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272808</v>
      </c>
      <c r="Y33" s="20">
        <v>-272808</v>
      </c>
      <c r="Z33" s="21">
        <v>-100</v>
      </c>
      <c r="AA33" s="22">
        <v>545615</v>
      </c>
    </row>
    <row r="34" spans="1:27" ht="12.75">
      <c r="A34" s="27" t="s">
        <v>59</v>
      </c>
      <c r="B34" s="28"/>
      <c r="C34" s="29">
        <f aca="true" t="shared" si="3" ref="C34:Y34">SUM(C29:C33)</f>
        <v>25324835</v>
      </c>
      <c r="D34" s="29">
        <f>SUM(D29:D33)</f>
        <v>0</v>
      </c>
      <c r="E34" s="30">
        <f t="shared" si="3"/>
        <v>30501406</v>
      </c>
      <c r="F34" s="31">
        <f t="shared" si="3"/>
        <v>30501406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15250704</v>
      </c>
      <c r="Y34" s="31">
        <f t="shared" si="3"/>
        <v>-15250704</v>
      </c>
      <c r="Z34" s="32">
        <f>+IF(X34&lt;&gt;0,+(Y34/X34)*100,0)</f>
        <v>-100</v>
      </c>
      <c r="AA34" s="33">
        <f>SUM(AA29:AA33)</f>
        <v>30501406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178212</v>
      </c>
      <c r="F37" s="20">
        <v>178212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89106</v>
      </c>
      <c r="Y37" s="20">
        <v>-89106</v>
      </c>
      <c r="Z37" s="21">
        <v>-100</v>
      </c>
      <c r="AA37" s="22">
        <v>178212</v>
      </c>
    </row>
    <row r="38" spans="1:27" ht="12.75">
      <c r="A38" s="23" t="s">
        <v>58</v>
      </c>
      <c r="B38" s="17"/>
      <c r="C38" s="18">
        <v>14049819</v>
      </c>
      <c r="D38" s="18"/>
      <c r="E38" s="19">
        <v>15589013</v>
      </c>
      <c r="F38" s="20">
        <v>15589013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7794507</v>
      </c>
      <c r="Y38" s="20">
        <v>-7794507</v>
      </c>
      <c r="Z38" s="21">
        <v>-100</v>
      </c>
      <c r="AA38" s="22">
        <v>15589013</v>
      </c>
    </row>
    <row r="39" spans="1:27" ht="12.75">
      <c r="A39" s="27" t="s">
        <v>61</v>
      </c>
      <c r="B39" s="35"/>
      <c r="C39" s="29">
        <f aca="true" t="shared" si="4" ref="C39:Y39">SUM(C37:C38)</f>
        <v>14049819</v>
      </c>
      <c r="D39" s="29">
        <f>SUM(D37:D38)</f>
        <v>0</v>
      </c>
      <c r="E39" s="36">
        <f t="shared" si="4"/>
        <v>15767225</v>
      </c>
      <c r="F39" s="37">
        <f t="shared" si="4"/>
        <v>15767225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7883613</v>
      </c>
      <c r="Y39" s="37">
        <f t="shared" si="4"/>
        <v>-7883613</v>
      </c>
      <c r="Z39" s="38">
        <f>+IF(X39&lt;&gt;0,+(Y39/X39)*100,0)</f>
        <v>-100</v>
      </c>
      <c r="AA39" s="39">
        <f>SUM(AA37:AA38)</f>
        <v>15767225</v>
      </c>
    </row>
    <row r="40" spans="1:27" ht="12.75">
      <c r="A40" s="27" t="s">
        <v>62</v>
      </c>
      <c r="B40" s="28"/>
      <c r="C40" s="29">
        <f aca="true" t="shared" si="5" ref="C40:Y40">+C34+C39</f>
        <v>39374654</v>
      </c>
      <c r="D40" s="29">
        <f>+D34+D39</f>
        <v>0</v>
      </c>
      <c r="E40" s="30">
        <f t="shared" si="5"/>
        <v>46268631</v>
      </c>
      <c r="F40" s="31">
        <f t="shared" si="5"/>
        <v>46268631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23134317</v>
      </c>
      <c r="Y40" s="31">
        <f t="shared" si="5"/>
        <v>-23134317</v>
      </c>
      <c r="Z40" s="32">
        <f>+IF(X40&lt;&gt;0,+(Y40/X40)*100,0)</f>
        <v>-100</v>
      </c>
      <c r="AA40" s="33">
        <f>+AA34+AA39</f>
        <v>46268631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9966447</v>
      </c>
      <c r="D42" s="43">
        <f>+D25-D40</f>
        <v>0</v>
      </c>
      <c r="E42" s="44">
        <f t="shared" si="6"/>
        <v>16014852</v>
      </c>
      <c r="F42" s="45">
        <f t="shared" si="6"/>
        <v>16014852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8007425</v>
      </c>
      <c r="Y42" s="45">
        <f t="shared" si="6"/>
        <v>-8007425</v>
      </c>
      <c r="Z42" s="46">
        <f>+IF(X42&lt;&gt;0,+(Y42/X42)*100,0)</f>
        <v>-100</v>
      </c>
      <c r="AA42" s="47">
        <f>+AA25-AA40</f>
        <v>16014852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9966447</v>
      </c>
      <c r="D45" s="18"/>
      <c r="E45" s="19">
        <v>16014852</v>
      </c>
      <c r="F45" s="20">
        <v>16014852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8007426</v>
      </c>
      <c r="Y45" s="20">
        <v>-8007426</v>
      </c>
      <c r="Z45" s="48">
        <v>-100</v>
      </c>
      <c r="AA45" s="22">
        <v>16014852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9966447</v>
      </c>
      <c r="D48" s="51">
        <f>SUM(D45:D47)</f>
        <v>0</v>
      </c>
      <c r="E48" s="52">
        <f t="shared" si="7"/>
        <v>16014852</v>
      </c>
      <c r="F48" s="53">
        <f t="shared" si="7"/>
        <v>16014852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8007426</v>
      </c>
      <c r="Y48" s="53">
        <f t="shared" si="7"/>
        <v>-8007426</v>
      </c>
      <c r="Z48" s="54">
        <f>+IF(X48&lt;&gt;0,+(Y48/X48)*100,0)</f>
        <v>-100</v>
      </c>
      <c r="AA48" s="55">
        <f>SUM(AA45:AA47)</f>
        <v>16014852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33691839</v>
      </c>
      <c r="D6" s="18"/>
      <c r="E6" s="19">
        <v>6975777</v>
      </c>
      <c r="F6" s="20">
        <v>6975777</v>
      </c>
      <c r="G6" s="20">
        <v>126534418</v>
      </c>
      <c r="H6" s="20">
        <v>6375582</v>
      </c>
      <c r="I6" s="20">
        <v>6375582</v>
      </c>
      <c r="J6" s="20">
        <v>6375582</v>
      </c>
      <c r="K6" s="20">
        <v>-40889128</v>
      </c>
      <c r="L6" s="20">
        <v>-44981432</v>
      </c>
      <c r="M6" s="20">
        <v>-85727925</v>
      </c>
      <c r="N6" s="20">
        <v>-85727925</v>
      </c>
      <c r="O6" s="20"/>
      <c r="P6" s="20"/>
      <c r="Q6" s="20"/>
      <c r="R6" s="20"/>
      <c r="S6" s="20"/>
      <c r="T6" s="20"/>
      <c r="U6" s="20"/>
      <c r="V6" s="20"/>
      <c r="W6" s="20">
        <v>-85727925</v>
      </c>
      <c r="X6" s="20">
        <v>3487889</v>
      </c>
      <c r="Y6" s="20">
        <v>-89215814</v>
      </c>
      <c r="Z6" s="21">
        <v>-2557.87</v>
      </c>
      <c r="AA6" s="22">
        <v>6975777</v>
      </c>
    </row>
    <row r="7" spans="1:27" ht="12.75">
      <c r="A7" s="23" t="s">
        <v>34</v>
      </c>
      <c r="B7" s="17"/>
      <c r="C7" s="18">
        <v>4041246</v>
      </c>
      <c r="D7" s="18"/>
      <c r="E7" s="19">
        <v>50000000</v>
      </c>
      <c r="F7" s="20">
        <v>50000000</v>
      </c>
      <c r="G7" s="20">
        <v>4369954</v>
      </c>
      <c r="H7" s="20">
        <v>77788416</v>
      </c>
      <c r="I7" s="20">
        <v>77788416</v>
      </c>
      <c r="J7" s="20">
        <v>77788416</v>
      </c>
      <c r="K7" s="20">
        <v>50815019</v>
      </c>
      <c r="L7" s="20">
        <v>36815019</v>
      </c>
      <c r="M7" s="20">
        <v>30815019</v>
      </c>
      <c r="N7" s="20">
        <v>30815019</v>
      </c>
      <c r="O7" s="20"/>
      <c r="P7" s="20"/>
      <c r="Q7" s="20"/>
      <c r="R7" s="20"/>
      <c r="S7" s="20"/>
      <c r="T7" s="20"/>
      <c r="U7" s="20"/>
      <c r="V7" s="20"/>
      <c r="W7" s="20">
        <v>30815019</v>
      </c>
      <c r="X7" s="20">
        <v>25000000</v>
      </c>
      <c r="Y7" s="20">
        <v>5815019</v>
      </c>
      <c r="Z7" s="21">
        <v>23.26</v>
      </c>
      <c r="AA7" s="22">
        <v>50000000</v>
      </c>
    </row>
    <row r="8" spans="1:27" ht="12.75">
      <c r="A8" s="23" t="s">
        <v>35</v>
      </c>
      <c r="B8" s="17"/>
      <c r="C8" s="18">
        <v>219140094</v>
      </c>
      <c r="D8" s="18"/>
      <c r="E8" s="19">
        <v>421200000</v>
      </c>
      <c r="F8" s="20">
        <v>421200000</v>
      </c>
      <c r="G8" s="20">
        <v>278578691</v>
      </c>
      <c r="H8" s="20">
        <v>-41587184</v>
      </c>
      <c r="I8" s="20">
        <v>-41587184</v>
      </c>
      <c r="J8" s="20">
        <v>-41587184</v>
      </c>
      <c r="K8" s="20">
        <v>6439540</v>
      </c>
      <c r="L8" s="20">
        <v>22078711</v>
      </c>
      <c r="M8" s="20">
        <v>33285940</v>
      </c>
      <c r="N8" s="20">
        <v>33285940</v>
      </c>
      <c r="O8" s="20"/>
      <c r="P8" s="20"/>
      <c r="Q8" s="20"/>
      <c r="R8" s="20"/>
      <c r="S8" s="20"/>
      <c r="T8" s="20"/>
      <c r="U8" s="20"/>
      <c r="V8" s="20"/>
      <c r="W8" s="20">
        <v>33285940</v>
      </c>
      <c r="X8" s="20">
        <v>210600000</v>
      </c>
      <c r="Y8" s="20">
        <v>-177314060</v>
      </c>
      <c r="Z8" s="21">
        <v>-84.19</v>
      </c>
      <c r="AA8" s="22">
        <v>421200000</v>
      </c>
    </row>
    <row r="9" spans="1:27" ht="12.75">
      <c r="A9" s="23" t="s">
        <v>36</v>
      </c>
      <c r="B9" s="17"/>
      <c r="C9" s="18">
        <v>502241682</v>
      </c>
      <c r="D9" s="18"/>
      <c r="E9" s="19">
        <v>4212000</v>
      </c>
      <c r="F9" s="20">
        <v>4212000</v>
      </c>
      <c r="G9" s="20">
        <v>108053285</v>
      </c>
      <c r="H9" s="20">
        <v>31605990</v>
      </c>
      <c r="I9" s="20">
        <v>31605990</v>
      </c>
      <c r="J9" s="20">
        <v>31605990</v>
      </c>
      <c r="K9" s="20">
        <v>35936991</v>
      </c>
      <c r="L9" s="20">
        <v>62477858</v>
      </c>
      <c r="M9" s="20">
        <v>83412923</v>
      </c>
      <c r="N9" s="20">
        <v>83412923</v>
      </c>
      <c r="O9" s="20"/>
      <c r="P9" s="20"/>
      <c r="Q9" s="20"/>
      <c r="R9" s="20"/>
      <c r="S9" s="20"/>
      <c r="T9" s="20"/>
      <c r="U9" s="20"/>
      <c r="V9" s="20"/>
      <c r="W9" s="20">
        <v>83412923</v>
      </c>
      <c r="X9" s="20">
        <v>2106000</v>
      </c>
      <c r="Y9" s="20">
        <v>81306923</v>
      </c>
      <c r="Z9" s="21">
        <v>3860.73</v>
      </c>
      <c r="AA9" s="22">
        <v>4212000</v>
      </c>
    </row>
    <row r="10" spans="1:27" ht="12.75">
      <c r="A10" s="23" t="s">
        <v>37</v>
      </c>
      <c r="B10" s="17"/>
      <c r="C10" s="18"/>
      <c r="D10" s="18"/>
      <c r="E10" s="19">
        <v>5265000</v>
      </c>
      <c r="F10" s="20">
        <v>5265000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2632500</v>
      </c>
      <c r="Y10" s="24">
        <v>-2632500</v>
      </c>
      <c r="Z10" s="25">
        <v>-100</v>
      </c>
      <c r="AA10" s="26">
        <v>5265000</v>
      </c>
    </row>
    <row r="11" spans="1:27" ht="12.75">
      <c r="A11" s="23" t="s">
        <v>38</v>
      </c>
      <c r="B11" s="17"/>
      <c r="C11" s="18">
        <v>9514533</v>
      </c>
      <c r="D11" s="18"/>
      <c r="E11" s="19">
        <v>10530000</v>
      </c>
      <c r="F11" s="20">
        <v>10530000</v>
      </c>
      <c r="G11" s="20">
        <v>-2699149</v>
      </c>
      <c r="H11" s="20">
        <v>-594469</v>
      </c>
      <c r="I11" s="20">
        <v>-594469</v>
      </c>
      <c r="J11" s="20">
        <v>-594469</v>
      </c>
      <c r="K11" s="20">
        <v>-726054</v>
      </c>
      <c r="L11" s="20">
        <v>633525</v>
      </c>
      <c r="M11" s="20">
        <v>2241655</v>
      </c>
      <c r="N11" s="20">
        <v>2241655</v>
      </c>
      <c r="O11" s="20"/>
      <c r="P11" s="20"/>
      <c r="Q11" s="20"/>
      <c r="R11" s="20"/>
      <c r="S11" s="20"/>
      <c r="T11" s="20"/>
      <c r="U11" s="20"/>
      <c r="V11" s="20"/>
      <c r="W11" s="20">
        <v>2241655</v>
      </c>
      <c r="X11" s="20">
        <v>5265000</v>
      </c>
      <c r="Y11" s="20">
        <v>-3023345</v>
      </c>
      <c r="Z11" s="21">
        <v>-57.42</v>
      </c>
      <c r="AA11" s="22">
        <v>10530000</v>
      </c>
    </row>
    <row r="12" spans="1:27" ht="12.75">
      <c r="A12" s="27" t="s">
        <v>39</v>
      </c>
      <c r="B12" s="28"/>
      <c r="C12" s="29">
        <f aca="true" t="shared" si="0" ref="C12:Y12">SUM(C6:C11)</f>
        <v>768629394</v>
      </c>
      <c r="D12" s="29">
        <f>SUM(D6:D11)</f>
        <v>0</v>
      </c>
      <c r="E12" s="30">
        <f t="shared" si="0"/>
        <v>498182777</v>
      </c>
      <c r="F12" s="31">
        <f t="shared" si="0"/>
        <v>498182777</v>
      </c>
      <c r="G12" s="31">
        <f t="shared" si="0"/>
        <v>514837199</v>
      </c>
      <c r="H12" s="31">
        <f t="shared" si="0"/>
        <v>73588335</v>
      </c>
      <c r="I12" s="31">
        <f t="shared" si="0"/>
        <v>73588335</v>
      </c>
      <c r="J12" s="31">
        <f t="shared" si="0"/>
        <v>73588335</v>
      </c>
      <c r="K12" s="31">
        <f t="shared" si="0"/>
        <v>51576368</v>
      </c>
      <c r="L12" s="31">
        <f t="shared" si="0"/>
        <v>77023681</v>
      </c>
      <c r="M12" s="31">
        <f t="shared" si="0"/>
        <v>64027612</v>
      </c>
      <c r="N12" s="31">
        <f t="shared" si="0"/>
        <v>64027612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64027612</v>
      </c>
      <c r="X12" s="31">
        <f t="shared" si="0"/>
        <v>249091389</v>
      </c>
      <c r="Y12" s="31">
        <f t="shared" si="0"/>
        <v>-185063777</v>
      </c>
      <c r="Z12" s="32">
        <f>+IF(X12&lt;&gt;0,+(Y12/X12)*100,0)</f>
        <v>-74.29553375688953</v>
      </c>
      <c r="AA12" s="33">
        <f>SUM(AA6:AA11)</f>
        <v>498182777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13689000</v>
      </c>
      <c r="F16" s="20">
        <v>13689000</v>
      </c>
      <c r="G16" s="24">
        <v>32049241</v>
      </c>
      <c r="H16" s="24">
        <v>35945</v>
      </c>
      <c r="I16" s="24">
        <v>35945</v>
      </c>
      <c r="J16" s="20">
        <v>35945</v>
      </c>
      <c r="K16" s="24">
        <v>35945</v>
      </c>
      <c r="L16" s="24">
        <v>35945</v>
      </c>
      <c r="M16" s="20">
        <v>35945</v>
      </c>
      <c r="N16" s="24">
        <v>35945</v>
      </c>
      <c r="O16" s="24"/>
      <c r="P16" s="24"/>
      <c r="Q16" s="20"/>
      <c r="R16" s="24"/>
      <c r="S16" s="24"/>
      <c r="T16" s="20"/>
      <c r="U16" s="24"/>
      <c r="V16" s="24"/>
      <c r="W16" s="24">
        <v>35945</v>
      </c>
      <c r="X16" s="20">
        <v>6844500</v>
      </c>
      <c r="Y16" s="24">
        <v>-6808555</v>
      </c>
      <c r="Z16" s="25">
        <v>-99.47</v>
      </c>
      <c r="AA16" s="26">
        <v>13689000</v>
      </c>
    </row>
    <row r="17" spans="1:27" ht="12.75">
      <c r="A17" s="23" t="s">
        <v>43</v>
      </c>
      <c r="B17" s="17"/>
      <c r="C17" s="18">
        <v>168005000</v>
      </c>
      <c r="D17" s="18"/>
      <c r="E17" s="19">
        <v>273780000</v>
      </c>
      <c r="F17" s="20">
        <v>273780000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136890000</v>
      </c>
      <c r="Y17" s="20">
        <v>-136890000</v>
      </c>
      <c r="Z17" s="21">
        <v>-100</v>
      </c>
      <c r="AA17" s="22">
        <v>273780000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5518674633</v>
      </c>
      <c r="D19" s="18"/>
      <c r="E19" s="19">
        <v>6108458265</v>
      </c>
      <c r="F19" s="20">
        <v>6108458265</v>
      </c>
      <c r="G19" s="20">
        <v>155035831</v>
      </c>
      <c r="H19" s="20">
        <v>15262375</v>
      </c>
      <c r="I19" s="20">
        <v>15262375</v>
      </c>
      <c r="J19" s="20">
        <v>15262375</v>
      </c>
      <c r="K19" s="20">
        <v>49641578</v>
      </c>
      <c r="L19" s="20">
        <v>64893819</v>
      </c>
      <c r="M19" s="20">
        <v>100645167</v>
      </c>
      <c r="N19" s="20">
        <v>100645167</v>
      </c>
      <c r="O19" s="20"/>
      <c r="P19" s="20"/>
      <c r="Q19" s="20"/>
      <c r="R19" s="20"/>
      <c r="S19" s="20"/>
      <c r="T19" s="20"/>
      <c r="U19" s="20"/>
      <c r="V19" s="20"/>
      <c r="W19" s="20">
        <v>100645167</v>
      </c>
      <c r="X19" s="20">
        <v>3054229133</v>
      </c>
      <c r="Y19" s="20">
        <v>-2953583966</v>
      </c>
      <c r="Z19" s="21">
        <v>-96.7</v>
      </c>
      <c r="AA19" s="22">
        <v>6108458265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13037824</v>
      </c>
      <c r="D23" s="18"/>
      <c r="E23" s="19">
        <v>10100</v>
      </c>
      <c r="F23" s="20">
        <v>10100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5050</v>
      </c>
      <c r="Y23" s="24">
        <v>-5050</v>
      </c>
      <c r="Z23" s="25">
        <v>-100</v>
      </c>
      <c r="AA23" s="26">
        <v>10100</v>
      </c>
    </row>
    <row r="24" spans="1:27" ht="12.75">
      <c r="A24" s="27" t="s">
        <v>50</v>
      </c>
      <c r="B24" s="35"/>
      <c r="C24" s="29">
        <f aca="true" t="shared" si="1" ref="C24:Y24">SUM(C15:C23)</f>
        <v>5699717457</v>
      </c>
      <c r="D24" s="29">
        <f>SUM(D15:D23)</f>
        <v>0</v>
      </c>
      <c r="E24" s="36">
        <f t="shared" si="1"/>
        <v>6395937365</v>
      </c>
      <c r="F24" s="37">
        <f t="shared" si="1"/>
        <v>6395937365</v>
      </c>
      <c r="G24" s="37">
        <f t="shared" si="1"/>
        <v>187085072</v>
      </c>
      <c r="H24" s="37">
        <f t="shared" si="1"/>
        <v>15298320</v>
      </c>
      <c r="I24" s="37">
        <f t="shared" si="1"/>
        <v>15298320</v>
      </c>
      <c r="J24" s="37">
        <f t="shared" si="1"/>
        <v>15298320</v>
      </c>
      <c r="K24" s="37">
        <f t="shared" si="1"/>
        <v>49677523</v>
      </c>
      <c r="L24" s="37">
        <f t="shared" si="1"/>
        <v>64929764</v>
      </c>
      <c r="M24" s="37">
        <f t="shared" si="1"/>
        <v>100681112</v>
      </c>
      <c r="N24" s="37">
        <f t="shared" si="1"/>
        <v>100681112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100681112</v>
      </c>
      <c r="X24" s="37">
        <f t="shared" si="1"/>
        <v>3197968683</v>
      </c>
      <c r="Y24" s="37">
        <f t="shared" si="1"/>
        <v>-3097287571</v>
      </c>
      <c r="Z24" s="38">
        <f>+IF(X24&lt;&gt;0,+(Y24/X24)*100,0)</f>
        <v>-96.85171676210564</v>
      </c>
      <c r="AA24" s="39">
        <f>SUM(AA15:AA23)</f>
        <v>6395937365</v>
      </c>
    </row>
    <row r="25" spans="1:27" ht="12.75">
      <c r="A25" s="27" t="s">
        <v>51</v>
      </c>
      <c r="B25" s="28"/>
      <c r="C25" s="29">
        <f aca="true" t="shared" si="2" ref="C25:Y25">+C12+C24</f>
        <v>6468346851</v>
      </c>
      <c r="D25" s="29">
        <f>+D12+D24</f>
        <v>0</v>
      </c>
      <c r="E25" s="30">
        <f t="shared" si="2"/>
        <v>6894120142</v>
      </c>
      <c r="F25" s="31">
        <f t="shared" si="2"/>
        <v>6894120142</v>
      </c>
      <c r="G25" s="31">
        <f t="shared" si="2"/>
        <v>701922271</v>
      </c>
      <c r="H25" s="31">
        <f t="shared" si="2"/>
        <v>88886655</v>
      </c>
      <c r="I25" s="31">
        <f t="shared" si="2"/>
        <v>88886655</v>
      </c>
      <c r="J25" s="31">
        <f t="shared" si="2"/>
        <v>88886655</v>
      </c>
      <c r="K25" s="31">
        <f t="shared" si="2"/>
        <v>101253891</v>
      </c>
      <c r="L25" s="31">
        <f t="shared" si="2"/>
        <v>141953445</v>
      </c>
      <c r="M25" s="31">
        <f t="shared" si="2"/>
        <v>164708724</v>
      </c>
      <c r="N25" s="31">
        <f t="shared" si="2"/>
        <v>164708724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164708724</v>
      </c>
      <c r="X25" s="31">
        <f t="shared" si="2"/>
        <v>3447060072</v>
      </c>
      <c r="Y25" s="31">
        <f t="shared" si="2"/>
        <v>-3282351348</v>
      </c>
      <c r="Z25" s="32">
        <f>+IF(X25&lt;&gt;0,+(Y25/X25)*100,0)</f>
        <v>-95.22176229715558</v>
      </c>
      <c r="AA25" s="33">
        <f>+AA12+AA24</f>
        <v>6894120142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>
        <v>1500</v>
      </c>
      <c r="I29" s="20">
        <v>1500</v>
      </c>
      <c r="J29" s="20">
        <v>1500</v>
      </c>
      <c r="K29" s="20"/>
      <c r="L29" s="20">
        <v>1369762</v>
      </c>
      <c r="M29" s="20">
        <v>1376930</v>
      </c>
      <c r="N29" s="20">
        <v>1376930</v>
      </c>
      <c r="O29" s="20"/>
      <c r="P29" s="20"/>
      <c r="Q29" s="20"/>
      <c r="R29" s="20"/>
      <c r="S29" s="20"/>
      <c r="T29" s="20"/>
      <c r="U29" s="20"/>
      <c r="V29" s="20"/>
      <c r="W29" s="20">
        <v>1376930</v>
      </c>
      <c r="X29" s="20"/>
      <c r="Y29" s="20">
        <v>1376930</v>
      </c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3159000</v>
      </c>
      <c r="F30" s="20">
        <v>3159000</v>
      </c>
      <c r="G30" s="20"/>
      <c r="H30" s="20"/>
      <c r="I30" s="20"/>
      <c r="J30" s="20"/>
      <c r="K30" s="20">
        <v>23668452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1579500</v>
      </c>
      <c r="Y30" s="20">
        <v>-1579500</v>
      </c>
      <c r="Z30" s="21">
        <v>-100</v>
      </c>
      <c r="AA30" s="22">
        <v>3159000</v>
      </c>
    </row>
    <row r="31" spans="1:27" ht="12.75">
      <c r="A31" s="23" t="s">
        <v>56</v>
      </c>
      <c r="B31" s="17"/>
      <c r="C31" s="18">
        <v>15946827</v>
      </c>
      <c r="D31" s="18"/>
      <c r="E31" s="19">
        <v>13689000</v>
      </c>
      <c r="F31" s="20">
        <v>13689000</v>
      </c>
      <c r="G31" s="20">
        <v>2001641</v>
      </c>
      <c r="H31" s="20">
        <v>9770</v>
      </c>
      <c r="I31" s="20">
        <v>9770</v>
      </c>
      <c r="J31" s="20">
        <v>9770</v>
      </c>
      <c r="K31" s="20">
        <v>5052174</v>
      </c>
      <c r="L31" s="20">
        <v>7610971</v>
      </c>
      <c r="M31" s="20">
        <v>10169690</v>
      </c>
      <c r="N31" s="20">
        <v>10169690</v>
      </c>
      <c r="O31" s="20"/>
      <c r="P31" s="20"/>
      <c r="Q31" s="20"/>
      <c r="R31" s="20"/>
      <c r="S31" s="20"/>
      <c r="T31" s="20"/>
      <c r="U31" s="20"/>
      <c r="V31" s="20"/>
      <c r="W31" s="20">
        <v>10169690</v>
      </c>
      <c r="X31" s="20">
        <v>6844500</v>
      </c>
      <c r="Y31" s="20">
        <v>3325190</v>
      </c>
      <c r="Z31" s="21">
        <v>48.58</v>
      </c>
      <c r="AA31" s="22">
        <v>13689000</v>
      </c>
    </row>
    <row r="32" spans="1:27" ht="12.75">
      <c r="A32" s="23" t="s">
        <v>57</v>
      </c>
      <c r="B32" s="17"/>
      <c r="C32" s="18">
        <v>582703618</v>
      </c>
      <c r="D32" s="18"/>
      <c r="E32" s="19">
        <v>256405500</v>
      </c>
      <c r="F32" s="20">
        <v>256405500</v>
      </c>
      <c r="G32" s="20">
        <v>198065958</v>
      </c>
      <c r="H32" s="20">
        <v>-141372932</v>
      </c>
      <c r="I32" s="20">
        <v>-141372932</v>
      </c>
      <c r="J32" s="20">
        <v>-141372932</v>
      </c>
      <c r="K32" s="20">
        <v>-130422970</v>
      </c>
      <c r="L32" s="20">
        <v>37171850</v>
      </c>
      <c r="M32" s="20">
        <v>-177685232</v>
      </c>
      <c r="N32" s="20">
        <v>-177685232</v>
      </c>
      <c r="O32" s="20"/>
      <c r="P32" s="20"/>
      <c r="Q32" s="20"/>
      <c r="R32" s="20"/>
      <c r="S32" s="20"/>
      <c r="T32" s="20"/>
      <c r="U32" s="20"/>
      <c r="V32" s="20"/>
      <c r="W32" s="20">
        <v>-177685232</v>
      </c>
      <c r="X32" s="20">
        <v>128202750</v>
      </c>
      <c r="Y32" s="20">
        <v>-305887982</v>
      </c>
      <c r="Z32" s="21">
        <v>-238.6</v>
      </c>
      <c r="AA32" s="22">
        <v>256405500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>
        <v>870</v>
      </c>
      <c r="N33" s="20">
        <v>870</v>
      </c>
      <c r="O33" s="20"/>
      <c r="P33" s="20"/>
      <c r="Q33" s="20"/>
      <c r="R33" s="20"/>
      <c r="S33" s="20"/>
      <c r="T33" s="20"/>
      <c r="U33" s="20"/>
      <c r="V33" s="20"/>
      <c r="W33" s="20">
        <v>870</v>
      </c>
      <c r="X33" s="20"/>
      <c r="Y33" s="20">
        <v>870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598650445</v>
      </c>
      <c r="D34" s="29">
        <f>SUM(D29:D33)</f>
        <v>0</v>
      </c>
      <c r="E34" s="30">
        <f t="shared" si="3"/>
        <v>273253500</v>
      </c>
      <c r="F34" s="31">
        <f t="shared" si="3"/>
        <v>273253500</v>
      </c>
      <c r="G34" s="31">
        <f t="shared" si="3"/>
        <v>200067599</v>
      </c>
      <c r="H34" s="31">
        <f t="shared" si="3"/>
        <v>-141361662</v>
      </c>
      <c r="I34" s="31">
        <f t="shared" si="3"/>
        <v>-141361662</v>
      </c>
      <c r="J34" s="31">
        <f t="shared" si="3"/>
        <v>-141361662</v>
      </c>
      <c r="K34" s="31">
        <f t="shared" si="3"/>
        <v>-101702344</v>
      </c>
      <c r="L34" s="31">
        <f t="shared" si="3"/>
        <v>46152583</v>
      </c>
      <c r="M34" s="31">
        <f t="shared" si="3"/>
        <v>-166137742</v>
      </c>
      <c r="N34" s="31">
        <f t="shared" si="3"/>
        <v>-166137742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-166137742</v>
      </c>
      <c r="X34" s="31">
        <f t="shared" si="3"/>
        <v>136626750</v>
      </c>
      <c r="Y34" s="31">
        <f t="shared" si="3"/>
        <v>-302764492</v>
      </c>
      <c r="Z34" s="32">
        <f>+IF(X34&lt;&gt;0,+(Y34/X34)*100,0)</f>
        <v>-221.59971747845867</v>
      </c>
      <c r="AA34" s="33">
        <f>SUM(AA29:AA33)</f>
        <v>273253500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1195563215</v>
      </c>
      <c r="D37" s="18"/>
      <c r="E37" s="19">
        <v>947700000</v>
      </c>
      <c r="F37" s="20">
        <v>947700000</v>
      </c>
      <c r="G37" s="20">
        <v>128490849</v>
      </c>
      <c r="H37" s="20">
        <v>23668453</v>
      </c>
      <c r="I37" s="20">
        <v>23668453</v>
      </c>
      <c r="J37" s="20">
        <v>23668453</v>
      </c>
      <c r="K37" s="20"/>
      <c r="L37" s="20">
        <v>23668453</v>
      </c>
      <c r="M37" s="20">
        <v>23668453</v>
      </c>
      <c r="N37" s="20">
        <v>23668453</v>
      </c>
      <c r="O37" s="20"/>
      <c r="P37" s="20"/>
      <c r="Q37" s="20"/>
      <c r="R37" s="20"/>
      <c r="S37" s="20"/>
      <c r="T37" s="20"/>
      <c r="U37" s="20"/>
      <c r="V37" s="20"/>
      <c r="W37" s="20">
        <v>23668453</v>
      </c>
      <c r="X37" s="20">
        <v>473850000</v>
      </c>
      <c r="Y37" s="20">
        <v>-450181547</v>
      </c>
      <c r="Z37" s="21">
        <v>-95.01</v>
      </c>
      <c r="AA37" s="22">
        <v>947700000</v>
      </c>
    </row>
    <row r="38" spans="1:27" ht="12.75">
      <c r="A38" s="23" t="s">
        <v>58</v>
      </c>
      <c r="B38" s="17"/>
      <c r="C38" s="18">
        <v>211555291</v>
      </c>
      <c r="D38" s="18"/>
      <c r="E38" s="19">
        <v>123201000</v>
      </c>
      <c r="F38" s="20">
        <v>123201000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61600500</v>
      </c>
      <c r="Y38" s="20">
        <v>-61600500</v>
      </c>
      <c r="Z38" s="21">
        <v>-100</v>
      </c>
      <c r="AA38" s="22">
        <v>123201000</v>
      </c>
    </row>
    <row r="39" spans="1:27" ht="12.75">
      <c r="A39" s="27" t="s">
        <v>61</v>
      </c>
      <c r="B39" s="35"/>
      <c r="C39" s="29">
        <f aca="true" t="shared" si="4" ref="C39:Y39">SUM(C37:C38)</f>
        <v>1407118506</v>
      </c>
      <c r="D39" s="29">
        <f>SUM(D37:D38)</f>
        <v>0</v>
      </c>
      <c r="E39" s="36">
        <f t="shared" si="4"/>
        <v>1070901000</v>
      </c>
      <c r="F39" s="37">
        <f t="shared" si="4"/>
        <v>1070901000</v>
      </c>
      <c r="G39" s="37">
        <f t="shared" si="4"/>
        <v>128490849</v>
      </c>
      <c r="H39" s="37">
        <f t="shared" si="4"/>
        <v>23668453</v>
      </c>
      <c r="I39" s="37">
        <f t="shared" si="4"/>
        <v>23668453</v>
      </c>
      <c r="J39" s="37">
        <f t="shared" si="4"/>
        <v>23668453</v>
      </c>
      <c r="K39" s="37">
        <f t="shared" si="4"/>
        <v>0</v>
      </c>
      <c r="L39" s="37">
        <f t="shared" si="4"/>
        <v>23668453</v>
      </c>
      <c r="M39" s="37">
        <f t="shared" si="4"/>
        <v>23668453</v>
      </c>
      <c r="N39" s="37">
        <f t="shared" si="4"/>
        <v>23668453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23668453</v>
      </c>
      <c r="X39" s="37">
        <f t="shared" si="4"/>
        <v>535450500</v>
      </c>
      <c r="Y39" s="37">
        <f t="shared" si="4"/>
        <v>-511782047</v>
      </c>
      <c r="Z39" s="38">
        <f>+IF(X39&lt;&gt;0,+(Y39/X39)*100,0)</f>
        <v>-95.57971222363226</v>
      </c>
      <c r="AA39" s="39">
        <f>SUM(AA37:AA38)</f>
        <v>1070901000</v>
      </c>
    </row>
    <row r="40" spans="1:27" ht="12.75">
      <c r="A40" s="27" t="s">
        <v>62</v>
      </c>
      <c r="B40" s="28"/>
      <c r="C40" s="29">
        <f aca="true" t="shared" si="5" ref="C40:Y40">+C34+C39</f>
        <v>2005768951</v>
      </c>
      <c r="D40" s="29">
        <f>+D34+D39</f>
        <v>0</v>
      </c>
      <c r="E40" s="30">
        <f t="shared" si="5"/>
        <v>1344154500</v>
      </c>
      <c r="F40" s="31">
        <f t="shared" si="5"/>
        <v>1344154500</v>
      </c>
      <c r="G40" s="31">
        <f t="shared" si="5"/>
        <v>328558448</v>
      </c>
      <c r="H40" s="31">
        <f t="shared" si="5"/>
        <v>-117693209</v>
      </c>
      <c r="I40" s="31">
        <f t="shared" si="5"/>
        <v>-117693209</v>
      </c>
      <c r="J40" s="31">
        <f t="shared" si="5"/>
        <v>-117693209</v>
      </c>
      <c r="K40" s="31">
        <f t="shared" si="5"/>
        <v>-101702344</v>
      </c>
      <c r="L40" s="31">
        <f t="shared" si="5"/>
        <v>69821036</v>
      </c>
      <c r="M40" s="31">
        <f t="shared" si="5"/>
        <v>-142469289</v>
      </c>
      <c r="N40" s="31">
        <f t="shared" si="5"/>
        <v>-142469289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-142469289</v>
      </c>
      <c r="X40" s="31">
        <f t="shared" si="5"/>
        <v>672077250</v>
      </c>
      <c r="Y40" s="31">
        <f t="shared" si="5"/>
        <v>-814546539</v>
      </c>
      <c r="Z40" s="32">
        <f>+IF(X40&lt;&gt;0,+(Y40/X40)*100,0)</f>
        <v>-121.19835018965455</v>
      </c>
      <c r="AA40" s="33">
        <f>+AA34+AA39</f>
        <v>1344154500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4462577900</v>
      </c>
      <c r="D42" s="43">
        <f>+D25-D40</f>
        <v>0</v>
      </c>
      <c r="E42" s="44">
        <f t="shared" si="6"/>
        <v>5549965642</v>
      </c>
      <c r="F42" s="45">
        <f t="shared" si="6"/>
        <v>5549965642</v>
      </c>
      <c r="G42" s="45">
        <f t="shared" si="6"/>
        <v>373363823</v>
      </c>
      <c r="H42" s="45">
        <f t="shared" si="6"/>
        <v>206579864</v>
      </c>
      <c r="I42" s="45">
        <f t="shared" si="6"/>
        <v>206579864</v>
      </c>
      <c r="J42" s="45">
        <f t="shared" si="6"/>
        <v>206579864</v>
      </c>
      <c r="K42" s="45">
        <f t="shared" si="6"/>
        <v>202956235</v>
      </c>
      <c r="L42" s="45">
        <f t="shared" si="6"/>
        <v>72132409</v>
      </c>
      <c r="M42" s="45">
        <f t="shared" si="6"/>
        <v>307178013</v>
      </c>
      <c r="N42" s="45">
        <f t="shared" si="6"/>
        <v>307178013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307178013</v>
      </c>
      <c r="X42" s="45">
        <f t="shared" si="6"/>
        <v>2774982822</v>
      </c>
      <c r="Y42" s="45">
        <f t="shared" si="6"/>
        <v>-2467804809</v>
      </c>
      <c r="Z42" s="46">
        <f>+IF(X42&lt;&gt;0,+(Y42/X42)*100,0)</f>
        <v>-88.93045353056964</v>
      </c>
      <c r="AA42" s="47">
        <f>+AA25-AA40</f>
        <v>5549965642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4462577900</v>
      </c>
      <c r="D45" s="18"/>
      <c r="E45" s="19">
        <v>5549965642</v>
      </c>
      <c r="F45" s="20">
        <v>5549965642</v>
      </c>
      <c r="G45" s="20">
        <v>373363823</v>
      </c>
      <c r="H45" s="20">
        <v>206579863</v>
      </c>
      <c r="I45" s="20">
        <v>206579863</v>
      </c>
      <c r="J45" s="20">
        <v>206579863</v>
      </c>
      <c r="K45" s="20">
        <v>202956235</v>
      </c>
      <c r="L45" s="20">
        <v>72132408</v>
      </c>
      <c r="M45" s="20">
        <v>307178013</v>
      </c>
      <c r="N45" s="20">
        <v>307178013</v>
      </c>
      <c r="O45" s="20"/>
      <c r="P45" s="20"/>
      <c r="Q45" s="20"/>
      <c r="R45" s="20"/>
      <c r="S45" s="20"/>
      <c r="T45" s="20"/>
      <c r="U45" s="20"/>
      <c r="V45" s="20"/>
      <c r="W45" s="20">
        <v>307178013</v>
      </c>
      <c r="X45" s="20">
        <v>2774982821</v>
      </c>
      <c r="Y45" s="20">
        <v>-2467804808</v>
      </c>
      <c r="Z45" s="48">
        <v>-88.93</v>
      </c>
      <c r="AA45" s="22">
        <v>5549965642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4462577900</v>
      </c>
      <c r="D48" s="51">
        <f>SUM(D45:D47)</f>
        <v>0</v>
      </c>
      <c r="E48" s="52">
        <f t="shared" si="7"/>
        <v>5549965642</v>
      </c>
      <c r="F48" s="53">
        <f t="shared" si="7"/>
        <v>5549965642</v>
      </c>
      <c r="G48" s="53">
        <f t="shared" si="7"/>
        <v>373363823</v>
      </c>
      <c r="H48" s="53">
        <f t="shared" si="7"/>
        <v>206579863</v>
      </c>
      <c r="I48" s="53">
        <f t="shared" si="7"/>
        <v>206579863</v>
      </c>
      <c r="J48" s="53">
        <f t="shared" si="7"/>
        <v>206579863</v>
      </c>
      <c r="K48" s="53">
        <f t="shared" si="7"/>
        <v>202956235</v>
      </c>
      <c r="L48" s="53">
        <f t="shared" si="7"/>
        <v>72132408</v>
      </c>
      <c r="M48" s="53">
        <f t="shared" si="7"/>
        <v>307178013</v>
      </c>
      <c r="N48" s="53">
        <f t="shared" si="7"/>
        <v>307178013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307178013</v>
      </c>
      <c r="X48" s="53">
        <f t="shared" si="7"/>
        <v>2774982821</v>
      </c>
      <c r="Y48" s="53">
        <f t="shared" si="7"/>
        <v>-2467804808</v>
      </c>
      <c r="Z48" s="54">
        <f>+IF(X48&lt;&gt;0,+(Y48/X48)*100,0)</f>
        <v>-88.93045352658059</v>
      </c>
      <c r="AA48" s="55">
        <f>SUM(AA45:AA47)</f>
        <v>5549965642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230634000</v>
      </c>
      <c r="D6" s="18"/>
      <c r="E6" s="19">
        <v>212108000</v>
      </c>
      <c r="F6" s="20">
        <v>212108000</v>
      </c>
      <c r="G6" s="20">
        <v>58869447</v>
      </c>
      <c r="H6" s="20">
        <v>101316168</v>
      </c>
      <c r="I6" s="20">
        <v>-14169317</v>
      </c>
      <c r="J6" s="20">
        <v>-14169317</v>
      </c>
      <c r="K6" s="20">
        <v>86558330</v>
      </c>
      <c r="L6" s="20">
        <v>-170052705</v>
      </c>
      <c r="M6" s="20">
        <v>-697589025</v>
      </c>
      <c r="N6" s="20">
        <v>-697589025</v>
      </c>
      <c r="O6" s="20"/>
      <c r="P6" s="20"/>
      <c r="Q6" s="20"/>
      <c r="R6" s="20"/>
      <c r="S6" s="20"/>
      <c r="T6" s="20"/>
      <c r="U6" s="20"/>
      <c r="V6" s="20"/>
      <c r="W6" s="20">
        <v>-697589025</v>
      </c>
      <c r="X6" s="20">
        <v>106054000</v>
      </c>
      <c r="Y6" s="20">
        <v>-803643025</v>
      </c>
      <c r="Z6" s="21">
        <v>-757.77</v>
      </c>
      <c r="AA6" s="22">
        <v>212108000</v>
      </c>
    </row>
    <row r="7" spans="1:27" ht="12.75">
      <c r="A7" s="23" t="s">
        <v>34</v>
      </c>
      <c r="B7" s="17"/>
      <c r="C7" s="18"/>
      <c r="D7" s="18"/>
      <c r="E7" s="19">
        <v>450491000</v>
      </c>
      <c r="F7" s="20">
        <v>450491000</v>
      </c>
      <c r="G7" s="20">
        <v>345797714</v>
      </c>
      <c r="H7" s="20">
        <v>1272518</v>
      </c>
      <c r="I7" s="20">
        <v>-16618249</v>
      </c>
      <c r="J7" s="20">
        <v>-16618249</v>
      </c>
      <c r="K7" s="20">
        <v>-198119336</v>
      </c>
      <c r="L7" s="20">
        <v>-329402008</v>
      </c>
      <c r="M7" s="20">
        <v>-532936546</v>
      </c>
      <c r="N7" s="20">
        <v>-532936546</v>
      </c>
      <c r="O7" s="20"/>
      <c r="P7" s="20"/>
      <c r="Q7" s="20"/>
      <c r="R7" s="20"/>
      <c r="S7" s="20"/>
      <c r="T7" s="20"/>
      <c r="U7" s="20"/>
      <c r="V7" s="20"/>
      <c r="W7" s="20">
        <v>-532936546</v>
      </c>
      <c r="X7" s="20">
        <v>225245500</v>
      </c>
      <c r="Y7" s="20">
        <v>-758182046</v>
      </c>
      <c r="Z7" s="21">
        <v>-336.6</v>
      </c>
      <c r="AA7" s="22">
        <v>450491000</v>
      </c>
    </row>
    <row r="8" spans="1:27" ht="12.75">
      <c r="A8" s="23" t="s">
        <v>35</v>
      </c>
      <c r="B8" s="17"/>
      <c r="C8" s="18">
        <v>406132000</v>
      </c>
      <c r="D8" s="18"/>
      <c r="E8" s="19">
        <v>554213000</v>
      </c>
      <c r="F8" s="20">
        <v>554213000</v>
      </c>
      <c r="G8" s="20">
        <v>-31344955</v>
      </c>
      <c r="H8" s="20">
        <v>116616514</v>
      </c>
      <c r="I8" s="20">
        <v>136926063</v>
      </c>
      <c r="J8" s="20">
        <v>136926063</v>
      </c>
      <c r="K8" s="20">
        <v>539331332</v>
      </c>
      <c r="L8" s="20">
        <v>1406760976</v>
      </c>
      <c r="M8" s="20">
        <v>1460285157</v>
      </c>
      <c r="N8" s="20">
        <v>1460285157</v>
      </c>
      <c r="O8" s="20"/>
      <c r="P8" s="20"/>
      <c r="Q8" s="20"/>
      <c r="R8" s="20"/>
      <c r="S8" s="20"/>
      <c r="T8" s="20"/>
      <c r="U8" s="20"/>
      <c r="V8" s="20"/>
      <c r="W8" s="20">
        <v>1460285157</v>
      </c>
      <c r="X8" s="20">
        <v>277106500</v>
      </c>
      <c r="Y8" s="20">
        <v>1183178657</v>
      </c>
      <c r="Z8" s="21">
        <v>426.98</v>
      </c>
      <c r="AA8" s="22">
        <v>554213000</v>
      </c>
    </row>
    <row r="9" spans="1:27" ht="12.75">
      <c r="A9" s="23" t="s">
        <v>36</v>
      </c>
      <c r="B9" s="17"/>
      <c r="C9" s="18">
        <v>142585000</v>
      </c>
      <c r="D9" s="18"/>
      <c r="E9" s="19">
        <v>98455000</v>
      </c>
      <c r="F9" s="20">
        <v>98455000</v>
      </c>
      <c r="G9" s="20">
        <v>90876805</v>
      </c>
      <c r="H9" s="20">
        <v>132488214</v>
      </c>
      <c r="I9" s="20">
        <v>169042032</v>
      </c>
      <c r="J9" s="20">
        <v>169042032</v>
      </c>
      <c r="K9" s="20">
        <v>196291542</v>
      </c>
      <c r="L9" s="20">
        <v>352058101</v>
      </c>
      <c r="M9" s="20">
        <v>392306852</v>
      </c>
      <c r="N9" s="20">
        <v>392306852</v>
      </c>
      <c r="O9" s="20"/>
      <c r="P9" s="20"/>
      <c r="Q9" s="20"/>
      <c r="R9" s="20"/>
      <c r="S9" s="20"/>
      <c r="T9" s="20"/>
      <c r="U9" s="20"/>
      <c r="V9" s="20"/>
      <c r="W9" s="20">
        <v>392306852</v>
      </c>
      <c r="X9" s="20">
        <v>49227500</v>
      </c>
      <c r="Y9" s="20">
        <v>343079352</v>
      </c>
      <c r="Z9" s="21">
        <v>696.93</v>
      </c>
      <c r="AA9" s="22">
        <v>98455000</v>
      </c>
    </row>
    <row r="10" spans="1:27" ht="12.75">
      <c r="A10" s="23" t="s">
        <v>37</v>
      </c>
      <c r="B10" s="17"/>
      <c r="C10" s="18"/>
      <c r="D10" s="18"/>
      <c r="E10" s="19">
        <v>934000</v>
      </c>
      <c r="F10" s="20">
        <v>934000</v>
      </c>
      <c r="G10" s="24"/>
      <c r="H10" s="24"/>
      <c r="I10" s="24"/>
      <c r="J10" s="20"/>
      <c r="K10" s="24"/>
      <c r="L10" s="24">
        <v>166386</v>
      </c>
      <c r="M10" s="20">
        <v>166386</v>
      </c>
      <c r="N10" s="24">
        <v>166386</v>
      </c>
      <c r="O10" s="24"/>
      <c r="P10" s="24"/>
      <c r="Q10" s="20"/>
      <c r="R10" s="24"/>
      <c r="S10" s="24"/>
      <c r="T10" s="20"/>
      <c r="U10" s="24"/>
      <c r="V10" s="24"/>
      <c r="W10" s="24">
        <v>166386</v>
      </c>
      <c r="X10" s="20">
        <v>467000</v>
      </c>
      <c r="Y10" s="24">
        <v>-300614</v>
      </c>
      <c r="Z10" s="25">
        <v>-64.37</v>
      </c>
      <c r="AA10" s="26">
        <v>934000</v>
      </c>
    </row>
    <row r="11" spans="1:27" ht="12.75">
      <c r="A11" s="23" t="s">
        <v>38</v>
      </c>
      <c r="B11" s="17"/>
      <c r="C11" s="18">
        <v>31139000</v>
      </c>
      <c r="D11" s="18"/>
      <c r="E11" s="19">
        <v>18611000</v>
      </c>
      <c r="F11" s="20">
        <v>18611000</v>
      </c>
      <c r="G11" s="20">
        <v>22327015</v>
      </c>
      <c r="H11" s="20">
        <v>30056355</v>
      </c>
      <c r="I11" s="20">
        <v>34068590</v>
      </c>
      <c r="J11" s="20">
        <v>34068590</v>
      </c>
      <c r="K11" s="20">
        <v>33346184</v>
      </c>
      <c r="L11" s="20">
        <v>58074567</v>
      </c>
      <c r="M11" s="20">
        <v>58383616</v>
      </c>
      <c r="N11" s="20">
        <v>58383616</v>
      </c>
      <c r="O11" s="20"/>
      <c r="P11" s="20"/>
      <c r="Q11" s="20"/>
      <c r="R11" s="20"/>
      <c r="S11" s="20"/>
      <c r="T11" s="20"/>
      <c r="U11" s="20"/>
      <c r="V11" s="20"/>
      <c r="W11" s="20">
        <v>58383616</v>
      </c>
      <c r="X11" s="20">
        <v>9305500</v>
      </c>
      <c r="Y11" s="20">
        <v>49078116</v>
      </c>
      <c r="Z11" s="21">
        <v>527.41</v>
      </c>
      <c r="AA11" s="22">
        <v>18611000</v>
      </c>
    </row>
    <row r="12" spans="1:27" ht="12.75">
      <c r="A12" s="27" t="s">
        <v>39</v>
      </c>
      <c r="B12" s="28"/>
      <c r="C12" s="29">
        <f aca="true" t="shared" si="0" ref="C12:Y12">SUM(C6:C11)</f>
        <v>810490000</v>
      </c>
      <c r="D12" s="29">
        <f>SUM(D6:D11)</f>
        <v>0</v>
      </c>
      <c r="E12" s="30">
        <f t="shared" si="0"/>
        <v>1334812000</v>
      </c>
      <c r="F12" s="31">
        <f t="shared" si="0"/>
        <v>1334812000</v>
      </c>
      <c r="G12" s="31">
        <f t="shared" si="0"/>
        <v>486526026</v>
      </c>
      <c r="H12" s="31">
        <f t="shared" si="0"/>
        <v>381749769</v>
      </c>
      <c r="I12" s="31">
        <f t="shared" si="0"/>
        <v>309249119</v>
      </c>
      <c r="J12" s="31">
        <f t="shared" si="0"/>
        <v>309249119</v>
      </c>
      <c r="K12" s="31">
        <f t="shared" si="0"/>
        <v>657408052</v>
      </c>
      <c r="L12" s="31">
        <f t="shared" si="0"/>
        <v>1317605317</v>
      </c>
      <c r="M12" s="31">
        <f t="shared" si="0"/>
        <v>680616440</v>
      </c>
      <c r="N12" s="31">
        <f t="shared" si="0"/>
        <v>680616440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680616440</v>
      </c>
      <c r="X12" s="31">
        <f t="shared" si="0"/>
        <v>667406000</v>
      </c>
      <c r="Y12" s="31">
        <f t="shared" si="0"/>
        <v>13210440</v>
      </c>
      <c r="Z12" s="32">
        <f>+IF(X12&lt;&gt;0,+(Y12/X12)*100,0)</f>
        <v>1.9793708776966346</v>
      </c>
      <c r="AA12" s="33">
        <f>SUM(AA6:AA11)</f>
        <v>1334812000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1197000</v>
      </c>
      <c r="D16" s="18"/>
      <c r="E16" s="19">
        <v>843000</v>
      </c>
      <c r="F16" s="20">
        <v>843000</v>
      </c>
      <c r="G16" s="24"/>
      <c r="H16" s="24"/>
      <c r="I16" s="24"/>
      <c r="J16" s="20"/>
      <c r="K16" s="24"/>
      <c r="L16" s="24">
        <v>3248781</v>
      </c>
      <c r="M16" s="20">
        <v>3248781</v>
      </c>
      <c r="N16" s="24">
        <v>3248781</v>
      </c>
      <c r="O16" s="24"/>
      <c r="P16" s="24"/>
      <c r="Q16" s="20"/>
      <c r="R16" s="24"/>
      <c r="S16" s="24"/>
      <c r="T16" s="20"/>
      <c r="U16" s="24"/>
      <c r="V16" s="24"/>
      <c r="W16" s="24">
        <v>3248781</v>
      </c>
      <c r="X16" s="20">
        <v>421500</v>
      </c>
      <c r="Y16" s="24">
        <v>2827281</v>
      </c>
      <c r="Z16" s="25">
        <v>670.77</v>
      </c>
      <c r="AA16" s="26">
        <v>843000</v>
      </c>
    </row>
    <row r="17" spans="1:27" ht="12.75">
      <c r="A17" s="23" t="s">
        <v>43</v>
      </c>
      <c r="B17" s="17"/>
      <c r="C17" s="18">
        <v>180346000</v>
      </c>
      <c r="D17" s="18"/>
      <c r="E17" s="19">
        <v>344425000</v>
      </c>
      <c r="F17" s="20">
        <v>344425000</v>
      </c>
      <c r="G17" s="20"/>
      <c r="H17" s="20"/>
      <c r="I17" s="20"/>
      <c r="J17" s="20"/>
      <c r="K17" s="20"/>
      <c r="L17" s="20">
        <v>180345342</v>
      </c>
      <c r="M17" s="20">
        <v>177149160</v>
      </c>
      <c r="N17" s="20">
        <v>177149160</v>
      </c>
      <c r="O17" s="20"/>
      <c r="P17" s="20"/>
      <c r="Q17" s="20"/>
      <c r="R17" s="20"/>
      <c r="S17" s="20"/>
      <c r="T17" s="20"/>
      <c r="U17" s="20"/>
      <c r="V17" s="20"/>
      <c r="W17" s="20">
        <v>177149160</v>
      </c>
      <c r="X17" s="20">
        <v>172212500</v>
      </c>
      <c r="Y17" s="20">
        <v>4936660</v>
      </c>
      <c r="Z17" s="21">
        <v>2.87</v>
      </c>
      <c r="AA17" s="22">
        <v>344425000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8679592000</v>
      </c>
      <c r="D19" s="18"/>
      <c r="E19" s="19">
        <v>10400719000</v>
      </c>
      <c r="F19" s="20">
        <v>10400719000</v>
      </c>
      <c r="G19" s="20">
        <v>30990634</v>
      </c>
      <c r="H19" s="20">
        <v>51367616</v>
      </c>
      <c r="I19" s="20">
        <v>61061364</v>
      </c>
      <c r="J19" s="20">
        <v>61061364</v>
      </c>
      <c r="K19" s="20">
        <v>67940826</v>
      </c>
      <c r="L19" s="20">
        <v>8251836637</v>
      </c>
      <c r="M19" s="20">
        <v>8147135781</v>
      </c>
      <c r="N19" s="20">
        <v>8147135781</v>
      </c>
      <c r="O19" s="20"/>
      <c r="P19" s="20"/>
      <c r="Q19" s="20"/>
      <c r="R19" s="20"/>
      <c r="S19" s="20"/>
      <c r="T19" s="20"/>
      <c r="U19" s="20"/>
      <c r="V19" s="20"/>
      <c r="W19" s="20">
        <v>8147135781</v>
      </c>
      <c r="X19" s="20">
        <v>5200359500</v>
      </c>
      <c r="Y19" s="20">
        <v>2946776281</v>
      </c>
      <c r="Z19" s="21">
        <v>56.66</v>
      </c>
      <c r="AA19" s="22">
        <v>10400719000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1369000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52000</v>
      </c>
      <c r="D22" s="18"/>
      <c r="E22" s="19">
        <v>773000</v>
      </c>
      <c r="F22" s="20">
        <v>773000</v>
      </c>
      <c r="G22" s="20"/>
      <c r="H22" s="20"/>
      <c r="I22" s="20"/>
      <c r="J22" s="20"/>
      <c r="K22" s="20"/>
      <c r="L22" s="20"/>
      <c r="M22" s="20">
        <v>-8645</v>
      </c>
      <c r="N22" s="20">
        <v>-8645</v>
      </c>
      <c r="O22" s="20"/>
      <c r="P22" s="20"/>
      <c r="Q22" s="20"/>
      <c r="R22" s="20"/>
      <c r="S22" s="20"/>
      <c r="T22" s="20"/>
      <c r="U22" s="20"/>
      <c r="V22" s="20"/>
      <c r="W22" s="20">
        <v>-8645</v>
      </c>
      <c r="X22" s="20">
        <v>386500</v>
      </c>
      <c r="Y22" s="20">
        <v>-395145</v>
      </c>
      <c r="Z22" s="21">
        <v>-102.24</v>
      </c>
      <c r="AA22" s="22">
        <v>773000</v>
      </c>
    </row>
    <row r="23" spans="1:27" ht="12.75">
      <c r="A23" s="23" t="s">
        <v>49</v>
      </c>
      <c r="B23" s="17"/>
      <c r="C23" s="18"/>
      <c r="D23" s="18"/>
      <c r="E23" s="19">
        <v>131000</v>
      </c>
      <c r="F23" s="20">
        <v>131000</v>
      </c>
      <c r="G23" s="24"/>
      <c r="H23" s="24"/>
      <c r="I23" s="24"/>
      <c r="J23" s="20"/>
      <c r="K23" s="24"/>
      <c r="L23" s="24">
        <v>1369483</v>
      </c>
      <c r="M23" s="20">
        <v>1369483</v>
      </c>
      <c r="N23" s="24">
        <v>1369483</v>
      </c>
      <c r="O23" s="24"/>
      <c r="P23" s="24"/>
      <c r="Q23" s="20"/>
      <c r="R23" s="24"/>
      <c r="S23" s="24"/>
      <c r="T23" s="20"/>
      <c r="U23" s="24"/>
      <c r="V23" s="24"/>
      <c r="W23" s="24">
        <v>1369483</v>
      </c>
      <c r="X23" s="20">
        <v>65500</v>
      </c>
      <c r="Y23" s="24">
        <v>1303983</v>
      </c>
      <c r="Z23" s="25">
        <v>1990.81</v>
      </c>
      <c r="AA23" s="26">
        <v>131000</v>
      </c>
    </row>
    <row r="24" spans="1:27" ht="12.75">
      <c r="A24" s="27" t="s">
        <v>50</v>
      </c>
      <c r="B24" s="35"/>
      <c r="C24" s="29">
        <f aca="true" t="shared" si="1" ref="C24:Y24">SUM(C15:C23)</f>
        <v>8862556000</v>
      </c>
      <c r="D24" s="29">
        <f>SUM(D15:D23)</f>
        <v>0</v>
      </c>
      <c r="E24" s="36">
        <f t="shared" si="1"/>
        <v>10746891000</v>
      </c>
      <c r="F24" s="37">
        <f t="shared" si="1"/>
        <v>10746891000</v>
      </c>
      <c r="G24" s="37">
        <f t="shared" si="1"/>
        <v>30990634</v>
      </c>
      <c r="H24" s="37">
        <f t="shared" si="1"/>
        <v>51367616</v>
      </c>
      <c r="I24" s="37">
        <f t="shared" si="1"/>
        <v>61061364</v>
      </c>
      <c r="J24" s="37">
        <f t="shared" si="1"/>
        <v>61061364</v>
      </c>
      <c r="K24" s="37">
        <f t="shared" si="1"/>
        <v>67940826</v>
      </c>
      <c r="L24" s="37">
        <f t="shared" si="1"/>
        <v>8436800243</v>
      </c>
      <c r="M24" s="37">
        <f t="shared" si="1"/>
        <v>8328894560</v>
      </c>
      <c r="N24" s="37">
        <f t="shared" si="1"/>
        <v>8328894560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8328894560</v>
      </c>
      <c r="X24" s="37">
        <f t="shared" si="1"/>
        <v>5373445500</v>
      </c>
      <c r="Y24" s="37">
        <f t="shared" si="1"/>
        <v>2955449060</v>
      </c>
      <c r="Z24" s="38">
        <f>+IF(X24&lt;&gt;0,+(Y24/X24)*100,0)</f>
        <v>55.00100559315248</v>
      </c>
      <c r="AA24" s="39">
        <f>SUM(AA15:AA23)</f>
        <v>10746891000</v>
      </c>
    </row>
    <row r="25" spans="1:27" ht="12.75">
      <c r="A25" s="27" t="s">
        <v>51</v>
      </c>
      <c r="B25" s="28"/>
      <c r="C25" s="29">
        <f aca="true" t="shared" si="2" ref="C25:Y25">+C12+C24</f>
        <v>9673046000</v>
      </c>
      <c r="D25" s="29">
        <f>+D12+D24</f>
        <v>0</v>
      </c>
      <c r="E25" s="30">
        <f t="shared" si="2"/>
        <v>12081703000</v>
      </c>
      <c r="F25" s="31">
        <f t="shared" si="2"/>
        <v>12081703000</v>
      </c>
      <c r="G25" s="31">
        <f t="shared" si="2"/>
        <v>517516660</v>
      </c>
      <c r="H25" s="31">
        <f t="shared" si="2"/>
        <v>433117385</v>
      </c>
      <c r="I25" s="31">
        <f t="shared" si="2"/>
        <v>370310483</v>
      </c>
      <c r="J25" s="31">
        <f t="shared" si="2"/>
        <v>370310483</v>
      </c>
      <c r="K25" s="31">
        <f t="shared" si="2"/>
        <v>725348878</v>
      </c>
      <c r="L25" s="31">
        <f t="shared" si="2"/>
        <v>9754405560</v>
      </c>
      <c r="M25" s="31">
        <f t="shared" si="2"/>
        <v>9009511000</v>
      </c>
      <c r="N25" s="31">
        <f t="shared" si="2"/>
        <v>9009511000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9009511000</v>
      </c>
      <c r="X25" s="31">
        <f t="shared" si="2"/>
        <v>6040851500</v>
      </c>
      <c r="Y25" s="31">
        <f t="shared" si="2"/>
        <v>2968659500</v>
      </c>
      <c r="Z25" s="32">
        <f>+IF(X25&lt;&gt;0,+(Y25/X25)*100,0)</f>
        <v>49.1430636889518</v>
      </c>
      <c r="AA25" s="33">
        <f>+AA12+AA24</f>
        <v>12081703000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54233000</v>
      </c>
      <c r="F30" s="20">
        <v>54233000</v>
      </c>
      <c r="G30" s="20"/>
      <c r="H30" s="20">
        <v>-1777752</v>
      </c>
      <c r="I30" s="20">
        <v>-1777752</v>
      </c>
      <c r="J30" s="20">
        <v>-1777752</v>
      </c>
      <c r="K30" s="20">
        <v>-1777752</v>
      </c>
      <c r="L30" s="20">
        <v>26776475</v>
      </c>
      <c r="M30" s="20">
        <v>-2445830</v>
      </c>
      <c r="N30" s="20">
        <v>-2445830</v>
      </c>
      <c r="O30" s="20"/>
      <c r="P30" s="20"/>
      <c r="Q30" s="20"/>
      <c r="R30" s="20"/>
      <c r="S30" s="20"/>
      <c r="T30" s="20"/>
      <c r="U30" s="20"/>
      <c r="V30" s="20"/>
      <c r="W30" s="20">
        <v>-2445830</v>
      </c>
      <c r="X30" s="20">
        <v>27116500</v>
      </c>
      <c r="Y30" s="20">
        <v>-29562330</v>
      </c>
      <c r="Z30" s="21">
        <v>-109.02</v>
      </c>
      <c r="AA30" s="22">
        <v>54233000</v>
      </c>
    </row>
    <row r="31" spans="1:27" ht="12.75">
      <c r="A31" s="23" t="s">
        <v>56</v>
      </c>
      <c r="B31" s="17"/>
      <c r="C31" s="18">
        <v>51631000</v>
      </c>
      <c r="D31" s="18"/>
      <c r="E31" s="19">
        <v>46750000</v>
      </c>
      <c r="F31" s="20">
        <v>46750000</v>
      </c>
      <c r="G31" s="20">
        <v>59435834</v>
      </c>
      <c r="H31" s="20">
        <v>27574670</v>
      </c>
      <c r="I31" s="20">
        <v>221016098</v>
      </c>
      <c r="J31" s="20">
        <v>221016098</v>
      </c>
      <c r="K31" s="20">
        <v>223944323</v>
      </c>
      <c r="L31" s="20">
        <v>276928506</v>
      </c>
      <c r="M31" s="20">
        <v>269234446</v>
      </c>
      <c r="N31" s="20">
        <v>269234446</v>
      </c>
      <c r="O31" s="20"/>
      <c r="P31" s="20"/>
      <c r="Q31" s="20"/>
      <c r="R31" s="20"/>
      <c r="S31" s="20"/>
      <c r="T31" s="20"/>
      <c r="U31" s="20"/>
      <c r="V31" s="20"/>
      <c r="W31" s="20">
        <v>269234446</v>
      </c>
      <c r="X31" s="20">
        <v>23375000</v>
      </c>
      <c r="Y31" s="20">
        <v>245859446</v>
      </c>
      <c r="Z31" s="21">
        <v>1051.81</v>
      </c>
      <c r="AA31" s="22">
        <v>46750000</v>
      </c>
    </row>
    <row r="32" spans="1:27" ht="12.75">
      <c r="A32" s="23" t="s">
        <v>57</v>
      </c>
      <c r="B32" s="17"/>
      <c r="C32" s="18">
        <v>867398000</v>
      </c>
      <c r="D32" s="18"/>
      <c r="E32" s="19">
        <v>616184000</v>
      </c>
      <c r="F32" s="20">
        <v>616184000</v>
      </c>
      <c r="G32" s="20">
        <v>288093892</v>
      </c>
      <c r="H32" s="20">
        <v>227627681</v>
      </c>
      <c r="I32" s="20">
        <v>9433392</v>
      </c>
      <c r="J32" s="20">
        <v>9433392</v>
      </c>
      <c r="K32" s="20">
        <v>187809670</v>
      </c>
      <c r="L32" s="20">
        <v>1431333664</v>
      </c>
      <c r="M32" s="20">
        <v>1146147932</v>
      </c>
      <c r="N32" s="20">
        <v>1146147932</v>
      </c>
      <c r="O32" s="20"/>
      <c r="P32" s="20"/>
      <c r="Q32" s="20"/>
      <c r="R32" s="20"/>
      <c r="S32" s="20"/>
      <c r="T32" s="20"/>
      <c r="U32" s="20"/>
      <c r="V32" s="20"/>
      <c r="W32" s="20">
        <v>1146147932</v>
      </c>
      <c r="X32" s="20">
        <v>308092000</v>
      </c>
      <c r="Y32" s="20">
        <v>838055932</v>
      </c>
      <c r="Z32" s="21">
        <v>272.01</v>
      </c>
      <c r="AA32" s="22">
        <v>616184000</v>
      </c>
    </row>
    <row r="33" spans="1:27" ht="12.75">
      <c r="A33" s="23" t="s">
        <v>58</v>
      </c>
      <c r="B33" s="17"/>
      <c r="C33" s="18">
        <v>115322000</v>
      </c>
      <c r="D33" s="18"/>
      <c r="E33" s="19">
        <v>22908000</v>
      </c>
      <c r="F33" s="20">
        <v>22908000</v>
      </c>
      <c r="G33" s="20"/>
      <c r="H33" s="20"/>
      <c r="I33" s="20"/>
      <c r="J33" s="20"/>
      <c r="K33" s="20"/>
      <c r="L33" s="20">
        <v>46632666</v>
      </c>
      <c r="M33" s="20">
        <v>39983274</v>
      </c>
      <c r="N33" s="20">
        <v>39983274</v>
      </c>
      <c r="O33" s="20"/>
      <c r="P33" s="20"/>
      <c r="Q33" s="20"/>
      <c r="R33" s="20"/>
      <c r="S33" s="20"/>
      <c r="T33" s="20"/>
      <c r="U33" s="20"/>
      <c r="V33" s="20"/>
      <c r="W33" s="20">
        <v>39983274</v>
      </c>
      <c r="X33" s="20">
        <v>11454000</v>
      </c>
      <c r="Y33" s="20">
        <v>28529274</v>
      </c>
      <c r="Z33" s="21">
        <v>249.08</v>
      </c>
      <c r="AA33" s="22">
        <v>22908000</v>
      </c>
    </row>
    <row r="34" spans="1:27" ht="12.75">
      <c r="A34" s="27" t="s">
        <v>59</v>
      </c>
      <c r="B34" s="28"/>
      <c r="C34" s="29">
        <f aca="true" t="shared" si="3" ref="C34:Y34">SUM(C29:C33)</f>
        <v>1034351000</v>
      </c>
      <c r="D34" s="29">
        <f>SUM(D29:D33)</f>
        <v>0</v>
      </c>
      <c r="E34" s="30">
        <f t="shared" si="3"/>
        <v>740075000</v>
      </c>
      <c r="F34" s="31">
        <f t="shared" si="3"/>
        <v>740075000</v>
      </c>
      <c r="G34" s="31">
        <f t="shared" si="3"/>
        <v>347529726</v>
      </c>
      <c r="H34" s="31">
        <f t="shared" si="3"/>
        <v>253424599</v>
      </c>
      <c r="I34" s="31">
        <f t="shared" si="3"/>
        <v>228671738</v>
      </c>
      <c r="J34" s="31">
        <f t="shared" si="3"/>
        <v>228671738</v>
      </c>
      <c r="K34" s="31">
        <f t="shared" si="3"/>
        <v>409976241</v>
      </c>
      <c r="L34" s="31">
        <f t="shared" si="3"/>
        <v>1781671311</v>
      </c>
      <c r="M34" s="31">
        <f t="shared" si="3"/>
        <v>1452919822</v>
      </c>
      <c r="N34" s="31">
        <f t="shared" si="3"/>
        <v>1452919822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1452919822</v>
      </c>
      <c r="X34" s="31">
        <f t="shared" si="3"/>
        <v>370037500</v>
      </c>
      <c r="Y34" s="31">
        <f t="shared" si="3"/>
        <v>1082882322</v>
      </c>
      <c r="Z34" s="32">
        <f>+IF(X34&lt;&gt;0,+(Y34/X34)*100,0)</f>
        <v>292.64123825287976</v>
      </c>
      <c r="AA34" s="33">
        <f>SUM(AA29:AA33)</f>
        <v>740075000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518098000</v>
      </c>
      <c r="D37" s="18"/>
      <c r="E37" s="19">
        <v>703000000</v>
      </c>
      <c r="F37" s="20">
        <v>703000000</v>
      </c>
      <c r="G37" s="20"/>
      <c r="H37" s="20"/>
      <c r="I37" s="20"/>
      <c r="J37" s="20"/>
      <c r="K37" s="20"/>
      <c r="L37" s="20">
        <v>439164455</v>
      </c>
      <c r="M37" s="20">
        <v>436259201</v>
      </c>
      <c r="N37" s="20">
        <v>436259201</v>
      </c>
      <c r="O37" s="20"/>
      <c r="P37" s="20"/>
      <c r="Q37" s="20"/>
      <c r="R37" s="20"/>
      <c r="S37" s="20"/>
      <c r="T37" s="20"/>
      <c r="U37" s="20"/>
      <c r="V37" s="20"/>
      <c r="W37" s="20">
        <v>436259201</v>
      </c>
      <c r="X37" s="20">
        <v>351500000</v>
      </c>
      <c r="Y37" s="20">
        <v>84759201</v>
      </c>
      <c r="Z37" s="21">
        <v>24.11</v>
      </c>
      <c r="AA37" s="22">
        <v>703000000</v>
      </c>
    </row>
    <row r="38" spans="1:27" ht="12.75">
      <c r="A38" s="23" t="s">
        <v>58</v>
      </c>
      <c r="B38" s="17"/>
      <c r="C38" s="18">
        <v>333198000</v>
      </c>
      <c r="D38" s="18"/>
      <c r="E38" s="19">
        <v>241402000</v>
      </c>
      <c r="F38" s="20">
        <v>241402000</v>
      </c>
      <c r="G38" s="20"/>
      <c r="H38" s="20"/>
      <c r="I38" s="20"/>
      <c r="J38" s="20"/>
      <c r="K38" s="20"/>
      <c r="L38" s="20">
        <v>146338279</v>
      </c>
      <c r="M38" s="20">
        <v>146338279</v>
      </c>
      <c r="N38" s="20">
        <v>146338279</v>
      </c>
      <c r="O38" s="20"/>
      <c r="P38" s="20"/>
      <c r="Q38" s="20"/>
      <c r="R38" s="20"/>
      <c r="S38" s="20"/>
      <c r="T38" s="20"/>
      <c r="U38" s="20"/>
      <c r="V38" s="20"/>
      <c r="W38" s="20">
        <v>146338279</v>
      </c>
      <c r="X38" s="20">
        <v>120701000</v>
      </c>
      <c r="Y38" s="20">
        <v>25637279</v>
      </c>
      <c r="Z38" s="21">
        <v>21.24</v>
      </c>
      <c r="AA38" s="22">
        <v>241402000</v>
      </c>
    </row>
    <row r="39" spans="1:27" ht="12.75">
      <c r="A39" s="27" t="s">
        <v>61</v>
      </c>
      <c r="B39" s="35"/>
      <c r="C39" s="29">
        <f aca="true" t="shared" si="4" ref="C39:Y39">SUM(C37:C38)</f>
        <v>851296000</v>
      </c>
      <c r="D39" s="29">
        <f>SUM(D37:D38)</f>
        <v>0</v>
      </c>
      <c r="E39" s="36">
        <f t="shared" si="4"/>
        <v>944402000</v>
      </c>
      <c r="F39" s="37">
        <f t="shared" si="4"/>
        <v>944402000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585502734</v>
      </c>
      <c r="M39" s="37">
        <f t="shared" si="4"/>
        <v>582597480</v>
      </c>
      <c r="N39" s="37">
        <f t="shared" si="4"/>
        <v>582597480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582597480</v>
      </c>
      <c r="X39" s="37">
        <f t="shared" si="4"/>
        <v>472201000</v>
      </c>
      <c r="Y39" s="37">
        <f t="shared" si="4"/>
        <v>110396480</v>
      </c>
      <c r="Z39" s="38">
        <f>+IF(X39&lt;&gt;0,+(Y39/X39)*100,0)</f>
        <v>23.379128803200334</v>
      </c>
      <c r="AA39" s="39">
        <f>SUM(AA37:AA38)</f>
        <v>944402000</v>
      </c>
    </row>
    <row r="40" spans="1:27" ht="12.75">
      <c r="A40" s="27" t="s">
        <v>62</v>
      </c>
      <c r="B40" s="28"/>
      <c r="C40" s="29">
        <f aca="true" t="shared" si="5" ref="C40:Y40">+C34+C39</f>
        <v>1885647000</v>
      </c>
      <c r="D40" s="29">
        <f>+D34+D39</f>
        <v>0</v>
      </c>
      <c r="E40" s="30">
        <f t="shared" si="5"/>
        <v>1684477000</v>
      </c>
      <c r="F40" s="31">
        <f t="shared" si="5"/>
        <v>1684477000</v>
      </c>
      <c r="G40" s="31">
        <f t="shared" si="5"/>
        <v>347529726</v>
      </c>
      <c r="H40" s="31">
        <f t="shared" si="5"/>
        <v>253424599</v>
      </c>
      <c r="I40" s="31">
        <f t="shared" si="5"/>
        <v>228671738</v>
      </c>
      <c r="J40" s="31">
        <f t="shared" si="5"/>
        <v>228671738</v>
      </c>
      <c r="K40" s="31">
        <f t="shared" si="5"/>
        <v>409976241</v>
      </c>
      <c r="L40" s="31">
        <f t="shared" si="5"/>
        <v>2367174045</v>
      </c>
      <c r="M40" s="31">
        <f t="shared" si="5"/>
        <v>2035517302</v>
      </c>
      <c r="N40" s="31">
        <f t="shared" si="5"/>
        <v>2035517302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2035517302</v>
      </c>
      <c r="X40" s="31">
        <f t="shared" si="5"/>
        <v>842238500</v>
      </c>
      <c r="Y40" s="31">
        <f t="shared" si="5"/>
        <v>1193278802</v>
      </c>
      <c r="Z40" s="32">
        <f>+IF(X40&lt;&gt;0,+(Y40/X40)*100,0)</f>
        <v>141.67944139338204</v>
      </c>
      <c r="AA40" s="33">
        <f>+AA34+AA39</f>
        <v>1684477000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7787399000</v>
      </c>
      <c r="D42" s="43">
        <f>+D25-D40</f>
        <v>0</v>
      </c>
      <c r="E42" s="44">
        <f t="shared" si="6"/>
        <v>10397226000</v>
      </c>
      <c r="F42" s="45">
        <f t="shared" si="6"/>
        <v>10397226000</v>
      </c>
      <c r="G42" s="45">
        <f t="shared" si="6"/>
        <v>169986934</v>
      </c>
      <c r="H42" s="45">
        <f t="shared" si="6"/>
        <v>179692786</v>
      </c>
      <c r="I42" s="45">
        <f t="shared" si="6"/>
        <v>141638745</v>
      </c>
      <c r="J42" s="45">
        <f t="shared" si="6"/>
        <v>141638745</v>
      </c>
      <c r="K42" s="45">
        <f t="shared" si="6"/>
        <v>315372637</v>
      </c>
      <c r="L42" s="45">
        <f t="shared" si="6"/>
        <v>7387231515</v>
      </c>
      <c r="M42" s="45">
        <f t="shared" si="6"/>
        <v>6973993698</v>
      </c>
      <c r="N42" s="45">
        <f t="shared" si="6"/>
        <v>6973993698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6973993698</v>
      </c>
      <c r="X42" s="45">
        <f t="shared" si="6"/>
        <v>5198613000</v>
      </c>
      <c r="Y42" s="45">
        <f t="shared" si="6"/>
        <v>1775380698</v>
      </c>
      <c r="Z42" s="46">
        <f>+IF(X42&lt;&gt;0,+(Y42/X42)*100,0)</f>
        <v>34.15104563467217</v>
      </c>
      <c r="AA42" s="47">
        <f>+AA25-AA40</f>
        <v>10397226000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7521060000</v>
      </c>
      <c r="D45" s="18"/>
      <c r="E45" s="19">
        <v>10109745000</v>
      </c>
      <c r="F45" s="20">
        <v>10109745000</v>
      </c>
      <c r="G45" s="20">
        <v>169986934</v>
      </c>
      <c r="H45" s="20">
        <v>179692786</v>
      </c>
      <c r="I45" s="20">
        <v>141638745</v>
      </c>
      <c r="J45" s="20">
        <v>141638745</v>
      </c>
      <c r="K45" s="20">
        <v>315372636</v>
      </c>
      <c r="L45" s="20">
        <v>7387231515</v>
      </c>
      <c r="M45" s="20">
        <v>6973993696</v>
      </c>
      <c r="N45" s="20">
        <v>6973993696</v>
      </c>
      <c r="O45" s="20"/>
      <c r="P45" s="20"/>
      <c r="Q45" s="20"/>
      <c r="R45" s="20"/>
      <c r="S45" s="20"/>
      <c r="T45" s="20"/>
      <c r="U45" s="20"/>
      <c r="V45" s="20"/>
      <c r="W45" s="20">
        <v>6973993696</v>
      </c>
      <c r="X45" s="20">
        <v>5054872500</v>
      </c>
      <c r="Y45" s="20">
        <v>1919121196</v>
      </c>
      <c r="Z45" s="48">
        <v>37.97</v>
      </c>
      <c r="AA45" s="22">
        <v>10109745000</v>
      </c>
    </row>
    <row r="46" spans="1:27" ht="12.75">
      <c r="A46" s="23" t="s">
        <v>67</v>
      </c>
      <c r="B46" s="17"/>
      <c r="C46" s="18">
        <v>266339000</v>
      </c>
      <c r="D46" s="18"/>
      <c r="E46" s="19">
        <v>287481000</v>
      </c>
      <c r="F46" s="20">
        <v>287481000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143740500</v>
      </c>
      <c r="Y46" s="20">
        <v>-143740500</v>
      </c>
      <c r="Z46" s="48">
        <v>-100</v>
      </c>
      <c r="AA46" s="22">
        <v>287481000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7787399000</v>
      </c>
      <c r="D48" s="51">
        <f>SUM(D45:D47)</f>
        <v>0</v>
      </c>
      <c r="E48" s="52">
        <f t="shared" si="7"/>
        <v>10397226000</v>
      </c>
      <c r="F48" s="53">
        <f t="shared" si="7"/>
        <v>10397226000</v>
      </c>
      <c r="G48" s="53">
        <f t="shared" si="7"/>
        <v>169986934</v>
      </c>
      <c r="H48" s="53">
        <f t="shared" si="7"/>
        <v>179692786</v>
      </c>
      <c r="I48" s="53">
        <f t="shared" si="7"/>
        <v>141638745</v>
      </c>
      <c r="J48" s="53">
        <f t="shared" si="7"/>
        <v>141638745</v>
      </c>
      <c r="K48" s="53">
        <f t="shared" si="7"/>
        <v>315372636</v>
      </c>
      <c r="L48" s="53">
        <f t="shared" si="7"/>
        <v>7387231515</v>
      </c>
      <c r="M48" s="53">
        <f t="shared" si="7"/>
        <v>6973993696</v>
      </c>
      <c r="N48" s="53">
        <f t="shared" si="7"/>
        <v>6973993696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6973993696</v>
      </c>
      <c r="X48" s="53">
        <f t="shared" si="7"/>
        <v>5198613000</v>
      </c>
      <c r="Y48" s="53">
        <f t="shared" si="7"/>
        <v>1775380696</v>
      </c>
      <c r="Z48" s="54">
        <f>+IF(X48&lt;&gt;0,+(Y48/X48)*100,0)</f>
        <v>34.15104559620037</v>
      </c>
      <c r="AA48" s="55">
        <f>SUM(AA45:AA47)</f>
        <v>10397226000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-2094464</v>
      </c>
      <c r="D6" s="18"/>
      <c r="E6" s="19">
        <v>30788493</v>
      </c>
      <c r="F6" s="20">
        <v>30788493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15394247</v>
      </c>
      <c r="Y6" s="20">
        <v>-15394247</v>
      </c>
      <c r="Z6" s="21">
        <v>-100</v>
      </c>
      <c r="AA6" s="22">
        <v>30788493</v>
      </c>
    </row>
    <row r="7" spans="1:27" ht="12.75">
      <c r="A7" s="23" t="s">
        <v>34</v>
      </c>
      <c r="B7" s="17"/>
      <c r="C7" s="18"/>
      <c r="D7" s="18"/>
      <c r="E7" s="19">
        <v>1428537</v>
      </c>
      <c r="F7" s="20">
        <v>1428537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714269</v>
      </c>
      <c r="Y7" s="20">
        <v>-714269</v>
      </c>
      <c r="Z7" s="21">
        <v>-100</v>
      </c>
      <c r="AA7" s="22">
        <v>1428537</v>
      </c>
    </row>
    <row r="8" spans="1:27" ht="12.75">
      <c r="A8" s="23" t="s">
        <v>35</v>
      </c>
      <c r="B8" s="17"/>
      <c r="C8" s="18">
        <v>54278282</v>
      </c>
      <c r="D8" s="18"/>
      <c r="E8" s="19">
        <v>40610817</v>
      </c>
      <c r="F8" s="20">
        <v>40610817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20305409</v>
      </c>
      <c r="Y8" s="20">
        <v>-20305409</v>
      </c>
      <c r="Z8" s="21">
        <v>-100</v>
      </c>
      <c r="AA8" s="22">
        <v>40610817</v>
      </c>
    </row>
    <row r="9" spans="1:27" ht="12.75">
      <c r="A9" s="23" t="s">
        <v>36</v>
      </c>
      <c r="B9" s="17"/>
      <c r="C9" s="18">
        <v>27571905</v>
      </c>
      <c r="D9" s="18"/>
      <c r="E9" s="19">
        <v>33917979</v>
      </c>
      <c r="F9" s="20">
        <v>33917979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16958990</v>
      </c>
      <c r="Y9" s="20">
        <v>-16958990</v>
      </c>
      <c r="Z9" s="21">
        <v>-100</v>
      </c>
      <c r="AA9" s="22">
        <v>33917979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50712363</v>
      </c>
      <c r="D11" s="18"/>
      <c r="E11" s="19">
        <v>51115000</v>
      </c>
      <c r="F11" s="20">
        <v>51115000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25557500</v>
      </c>
      <c r="Y11" s="20">
        <v>-25557500</v>
      </c>
      <c r="Z11" s="21">
        <v>-100</v>
      </c>
      <c r="AA11" s="22">
        <v>51115000</v>
      </c>
    </row>
    <row r="12" spans="1:27" ht="12.75">
      <c r="A12" s="27" t="s">
        <v>39</v>
      </c>
      <c r="B12" s="28"/>
      <c r="C12" s="29">
        <f aca="true" t="shared" si="0" ref="C12:Y12">SUM(C6:C11)</f>
        <v>130468086</v>
      </c>
      <c r="D12" s="29">
        <f>SUM(D6:D11)</f>
        <v>0</v>
      </c>
      <c r="E12" s="30">
        <f t="shared" si="0"/>
        <v>157860826</v>
      </c>
      <c r="F12" s="31">
        <f t="shared" si="0"/>
        <v>157860826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78930415</v>
      </c>
      <c r="Y12" s="31">
        <f t="shared" si="0"/>
        <v>-78930415</v>
      </c>
      <c r="Z12" s="32">
        <f>+IF(X12&lt;&gt;0,+(Y12/X12)*100,0)</f>
        <v>-100</v>
      </c>
      <c r="AA12" s="33">
        <f>SUM(AA6:AA11)</f>
        <v>157860826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25197</v>
      </c>
      <c r="F16" s="20">
        <v>25197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12599</v>
      </c>
      <c r="Y16" s="24">
        <v>-12599</v>
      </c>
      <c r="Z16" s="25">
        <v>-100</v>
      </c>
      <c r="AA16" s="26">
        <v>25197</v>
      </c>
    </row>
    <row r="17" spans="1:27" ht="12.75">
      <c r="A17" s="23" t="s">
        <v>43</v>
      </c>
      <c r="B17" s="17"/>
      <c r="C17" s="18">
        <v>35901000</v>
      </c>
      <c r="D17" s="18"/>
      <c r="E17" s="19">
        <v>37803753</v>
      </c>
      <c r="F17" s="20">
        <v>37803753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18901877</v>
      </c>
      <c r="Y17" s="20">
        <v>-18901877</v>
      </c>
      <c r="Z17" s="21">
        <v>-100</v>
      </c>
      <c r="AA17" s="22">
        <v>37803753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571204302</v>
      </c>
      <c r="D19" s="18"/>
      <c r="E19" s="19">
        <v>639008470</v>
      </c>
      <c r="F19" s="20">
        <v>639008470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319504235</v>
      </c>
      <c r="Y19" s="20">
        <v>-319504235</v>
      </c>
      <c r="Z19" s="21">
        <v>-100</v>
      </c>
      <c r="AA19" s="22">
        <v>639008470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27152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607132454</v>
      </c>
      <c r="D24" s="29">
        <f>SUM(D15:D23)</f>
        <v>0</v>
      </c>
      <c r="E24" s="36">
        <f t="shared" si="1"/>
        <v>676837420</v>
      </c>
      <c r="F24" s="37">
        <f t="shared" si="1"/>
        <v>676837420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338418711</v>
      </c>
      <c r="Y24" s="37">
        <f t="shared" si="1"/>
        <v>-338418711</v>
      </c>
      <c r="Z24" s="38">
        <f>+IF(X24&lt;&gt;0,+(Y24/X24)*100,0)</f>
        <v>-100</v>
      </c>
      <c r="AA24" s="39">
        <f>SUM(AA15:AA23)</f>
        <v>676837420</v>
      </c>
    </row>
    <row r="25" spans="1:27" ht="12.75">
      <c r="A25" s="27" t="s">
        <v>51</v>
      </c>
      <c r="B25" s="28"/>
      <c r="C25" s="29">
        <f aca="true" t="shared" si="2" ref="C25:Y25">+C12+C24</f>
        <v>737600540</v>
      </c>
      <c r="D25" s="29">
        <f>+D12+D24</f>
        <v>0</v>
      </c>
      <c r="E25" s="30">
        <f t="shared" si="2"/>
        <v>834698246</v>
      </c>
      <c r="F25" s="31">
        <f t="shared" si="2"/>
        <v>834698246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417349126</v>
      </c>
      <c r="Y25" s="31">
        <f t="shared" si="2"/>
        <v>-417349126</v>
      </c>
      <c r="Z25" s="32">
        <f>+IF(X25&lt;&gt;0,+(Y25/X25)*100,0)</f>
        <v>-100</v>
      </c>
      <c r="AA25" s="33">
        <f>+AA12+AA24</f>
        <v>834698246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5906269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1864509</v>
      </c>
      <c r="D31" s="18"/>
      <c r="E31" s="19">
        <v>1896991</v>
      </c>
      <c r="F31" s="20">
        <v>1896991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948496</v>
      </c>
      <c r="Y31" s="20">
        <v>-948496</v>
      </c>
      <c r="Z31" s="21">
        <v>-100</v>
      </c>
      <c r="AA31" s="22">
        <v>1896991</v>
      </c>
    </row>
    <row r="32" spans="1:27" ht="12.75">
      <c r="A32" s="23" t="s">
        <v>57</v>
      </c>
      <c r="B32" s="17"/>
      <c r="C32" s="18">
        <v>161412019</v>
      </c>
      <c r="D32" s="18"/>
      <c r="E32" s="19">
        <v>89126000</v>
      </c>
      <c r="F32" s="20">
        <v>89126000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44563000</v>
      </c>
      <c r="Y32" s="20">
        <v>-44563000</v>
      </c>
      <c r="Z32" s="21">
        <v>-100</v>
      </c>
      <c r="AA32" s="22">
        <v>89126000</v>
      </c>
    </row>
    <row r="33" spans="1:27" ht="12.75">
      <c r="A33" s="23" t="s">
        <v>58</v>
      </c>
      <c r="B33" s="17"/>
      <c r="C33" s="18">
        <v>20481202</v>
      </c>
      <c r="D33" s="18"/>
      <c r="E33" s="19">
        <v>20470682</v>
      </c>
      <c r="F33" s="20">
        <v>20470682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10235341</v>
      </c>
      <c r="Y33" s="20">
        <v>-10235341</v>
      </c>
      <c r="Z33" s="21">
        <v>-100</v>
      </c>
      <c r="AA33" s="22">
        <v>20470682</v>
      </c>
    </row>
    <row r="34" spans="1:27" ht="12.75">
      <c r="A34" s="27" t="s">
        <v>59</v>
      </c>
      <c r="B34" s="28"/>
      <c r="C34" s="29">
        <f aca="true" t="shared" si="3" ref="C34:Y34">SUM(C29:C33)</f>
        <v>189663999</v>
      </c>
      <c r="D34" s="29">
        <f>SUM(D29:D33)</f>
        <v>0</v>
      </c>
      <c r="E34" s="30">
        <f t="shared" si="3"/>
        <v>111493673</v>
      </c>
      <c r="F34" s="31">
        <f t="shared" si="3"/>
        <v>111493673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55746837</v>
      </c>
      <c r="Y34" s="31">
        <f t="shared" si="3"/>
        <v>-55746837</v>
      </c>
      <c r="Z34" s="32">
        <f>+IF(X34&lt;&gt;0,+(Y34/X34)*100,0)</f>
        <v>-100</v>
      </c>
      <c r="AA34" s="33">
        <f>SUM(AA29:AA33)</f>
        <v>111493673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16331000</v>
      </c>
      <c r="D38" s="18"/>
      <c r="E38" s="19">
        <v>13456080</v>
      </c>
      <c r="F38" s="20">
        <v>13456080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6728040</v>
      </c>
      <c r="Y38" s="20">
        <v>-6728040</v>
      </c>
      <c r="Z38" s="21">
        <v>-100</v>
      </c>
      <c r="AA38" s="22">
        <v>13456080</v>
      </c>
    </row>
    <row r="39" spans="1:27" ht="12.75">
      <c r="A39" s="27" t="s">
        <v>61</v>
      </c>
      <c r="B39" s="35"/>
      <c r="C39" s="29">
        <f aca="true" t="shared" si="4" ref="C39:Y39">SUM(C37:C38)</f>
        <v>16331000</v>
      </c>
      <c r="D39" s="29">
        <f>SUM(D37:D38)</f>
        <v>0</v>
      </c>
      <c r="E39" s="36">
        <f t="shared" si="4"/>
        <v>13456080</v>
      </c>
      <c r="F39" s="37">
        <f t="shared" si="4"/>
        <v>13456080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6728040</v>
      </c>
      <c r="Y39" s="37">
        <f t="shared" si="4"/>
        <v>-6728040</v>
      </c>
      <c r="Z39" s="38">
        <f>+IF(X39&lt;&gt;0,+(Y39/X39)*100,0)</f>
        <v>-100</v>
      </c>
      <c r="AA39" s="39">
        <f>SUM(AA37:AA38)</f>
        <v>13456080</v>
      </c>
    </row>
    <row r="40" spans="1:27" ht="12.75">
      <c r="A40" s="27" t="s">
        <v>62</v>
      </c>
      <c r="B40" s="28"/>
      <c r="C40" s="29">
        <f aca="true" t="shared" si="5" ref="C40:Y40">+C34+C39</f>
        <v>205994999</v>
      </c>
      <c r="D40" s="29">
        <f>+D34+D39</f>
        <v>0</v>
      </c>
      <c r="E40" s="30">
        <f t="shared" si="5"/>
        <v>124949753</v>
      </c>
      <c r="F40" s="31">
        <f t="shared" si="5"/>
        <v>124949753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62474877</v>
      </c>
      <c r="Y40" s="31">
        <f t="shared" si="5"/>
        <v>-62474877</v>
      </c>
      <c r="Z40" s="32">
        <f>+IF(X40&lt;&gt;0,+(Y40/X40)*100,0)</f>
        <v>-100</v>
      </c>
      <c r="AA40" s="33">
        <f>+AA34+AA39</f>
        <v>124949753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531605541</v>
      </c>
      <c r="D42" s="43">
        <f>+D25-D40</f>
        <v>0</v>
      </c>
      <c r="E42" s="44">
        <f t="shared" si="6"/>
        <v>709748493</v>
      </c>
      <c r="F42" s="45">
        <f t="shared" si="6"/>
        <v>709748493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354874249</v>
      </c>
      <c r="Y42" s="45">
        <f t="shared" si="6"/>
        <v>-354874249</v>
      </c>
      <c r="Z42" s="46">
        <f>+IF(X42&lt;&gt;0,+(Y42/X42)*100,0)</f>
        <v>-100</v>
      </c>
      <c r="AA42" s="47">
        <f>+AA25-AA40</f>
        <v>709748493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531605541</v>
      </c>
      <c r="D45" s="18"/>
      <c r="E45" s="19">
        <v>709748493</v>
      </c>
      <c r="F45" s="20">
        <v>709748493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354874247</v>
      </c>
      <c r="Y45" s="20">
        <v>-354874247</v>
      </c>
      <c r="Z45" s="48">
        <v>-100</v>
      </c>
      <c r="AA45" s="22">
        <v>709748493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531605541</v>
      </c>
      <c r="D48" s="51">
        <f>SUM(D45:D47)</f>
        <v>0</v>
      </c>
      <c r="E48" s="52">
        <f t="shared" si="7"/>
        <v>709748493</v>
      </c>
      <c r="F48" s="53">
        <f t="shared" si="7"/>
        <v>709748493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354874247</v>
      </c>
      <c r="Y48" s="53">
        <f t="shared" si="7"/>
        <v>-354874247</v>
      </c>
      <c r="Z48" s="54">
        <f>+IF(X48&lt;&gt;0,+(Y48/X48)*100,0)</f>
        <v>-100</v>
      </c>
      <c r="AA48" s="55">
        <f>SUM(AA45:AA47)</f>
        <v>709748493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20000</v>
      </c>
      <c r="D6" s="18"/>
      <c r="E6" s="19">
        <v>10000000</v>
      </c>
      <c r="F6" s="20">
        <v>10000000</v>
      </c>
      <c r="G6" s="20"/>
      <c r="H6" s="20"/>
      <c r="I6" s="20">
        <v>5480124</v>
      </c>
      <c r="J6" s="20">
        <v>5480124</v>
      </c>
      <c r="K6" s="20"/>
      <c r="L6" s="20">
        <v>10628642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5000000</v>
      </c>
      <c r="Y6" s="20">
        <v>-5000000</v>
      </c>
      <c r="Z6" s="21">
        <v>-100</v>
      </c>
      <c r="AA6" s="22">
        <v>10000000</v>
      </c>
    </row>
    <row r="7" spans="1:27" ht="12.75">
      <c r="A7" s="23" t="s">
        <v>34</v>
      </c>
      <c r="B7" s="17"/>
      <c r="C7" s="18">
        <v>1338488</v>
      </c>
      <c r="D7" s="18"/>
      <c r="E7" s="19">
        <v>30000000</v>
      </c>
      <c r="F7" s="20">
        <v>30000000</v>
      </c>
      <c r="G7" s="20">
        <v>134708806</v>
      </c>
      <c r="H7" s="20">
        <v>134708806</v>
      </c>
      <c r="I7" s="20">
        <v>22086320</v>
      </c>
      <c r="J7" s="20">
        <v>22086320</v>
      </c>
      <c r="K7" s="20">
        <v>32478967</v>
      </c>
      <c r="L7" s="20">
        <v>13545664</v>
      </c>
      <c r="M7" s="20">
        <v>46834332</v>
      </c>
      <c r="N7" s="20">
        <v>46834332</v>
      </c>
      <c r="O7" s="20"/>
      <c r="P7" s="20"/>
      <c r="Q7" s="20"/>
      <c r="R7" s="20"/>
      <c r="S7" s="20"/>
      <c r="T7" s="20"/>
      <c r="U7" s="20"/>
      <c r="V7" s="20"/>
      <c r="W7" s="20">
        <v>46834332</v>
      </c>
      <c r="X7" s="20">
        <v>15000000</v>
      </c>
      <c r="Y7" s="20">
        <v>31834332</v>
      </c>
      <c r="Z7" s="21">
        <v>212.23</v>
      </c>
      <c r="AA7" s="22">
        <v>30000000</v>
      </c>
    </row>
    <row r="8" spans="1:27" ht="12.75">
      <c r="A8" s="23" t="s">
        <v>35</v>
      </c>
      <c r="B8" s="17"/>
      <c r="C8" s="18">
        <v>282678025</v>
      </c>
      <c r="D8" s="18"/>
      <c r="E8" s="19">
        <v>251173000</v>
      </c>
      <c r="F8" s="20">
        <v>251173000</v>
      </c>
      <c r="G8" s="20">
        <v>299606173</v>
      </c>
      <c r="H8" s="20">
        <v>299606173</v>
      </c>
      <c r="I8" s="20">
        <v>229776223</v>
      </c>
      <c r="J8" s="20">
        <v>229776223</v>
      </c>
      <c r="K8" s="20">
        <v>217562387</v>
      </c>
      <c r="L8" s="20">
        <v>226444371</v>
      </c>
      <c r="M8" s="20">
        <v>241779739</v>
      </c>
      <c r="N8" s="20">
        <v>241779739</v>
      </c>
      <c r="O8" s="20"/>
      <c r="P8" s="20"/>
      <c r="Q8" s="20"/>
      <c r="R8" s="20"/>
      <c r="S8" s="20"/>
      <c r="T8" s="20"/>
      <c r="U8" s="20"/>
      <c r="V8" s="20"/>
      <c r="W8" s="20">
        <v>241779739</v>
      </c>
      <c r="X8" s="20">
        <v>125586500</v>
      </c>
      <c r="Y8" s="20">
        <v>116193239</v>
      </c>
      <c r="Z8" s="21">
        <v>92.52</v>
      </c>
      <c r="AA8" s="22">
        <v>251173000</v>
      </c>
    </row>
    <row r="9" spans="1:27" ht="12.75">
      <c r="A9" s="23" t="s">
        <v>36</v>
      </c>
      <c r="B9" s="17"/>
      <c r="C9" s="18">
        <v>50654118</v>
      </c>
      <c r="D9" s="18"/>
      <c r="E9" s="19">
        <v>10000000</v>
      </c>
      <c r="F9" s="20">
        <v>10000000</v>
      </c>
      <c r="G9" s="20">
        <v>56410285</v>
      </c>
      <c r="H9" s="20">
        <v>56410285</v>
      </c>
      <c r="I9" s="20">
        <v>191024092</v>
      </c>
      <c r="J9" s="20">
        <v>191024092</v>
      </c>
      <c r="K9" s="20">
        <v>124335414</v>
      </c>
      <c r="L9" s="20">
        <v>107143372</v>
      </c>
      <c r="M9" s="20">
        <v>116696014</v>
      </c>
      <c r="N9" s="20">
        <v>116696014</v>
      </c>
      <c r="O9" s="20"/>
      <c r="P9" s="20"/>
      <c r="Q9" s="20"/>
      <c r="R9" s="20"/>
      <c r="S9" s="20"/>
      <c r="T9" s="20"/>
      <c r="U9" s="20"/>
      <c r="V9" s="20"/>
      <c r="W9" s="20">
        <v>116696014</v>
      </c>
      <c r="X9" s="20">
        <v>5000000</v>
      </c>
      <c r="Y9" s="20">
        <v>111696014</v>
      </c>
      <c r="Z9" s="21">
        <v>2233.92</v>
      </c>
      <c r="AA9" s="22">
        <v>10000000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19314397</v>
      </c>
      <c r="D11" s="18"/>
      <c r="E11" s="19">
        <v>3000000</v>
      </c>
      <c r="F11" s="20">
        <v>3000000</v>
      </c>
      <c r="G11" s="20">
        <v>8847888</v>
      </c>
      <c r="H11" s="20">
        <v>8847888</v>
      </c>
      <c r="I11" s="20">
        <v>19654292</v>
      </c>
      <c r="J11" s="20">
        <v>19654292</v>
      </c>
      <c r="K11" s="20">
        <v>19640630</v>
      </c>
      <c r="L11" s="20">
        <v>19398896</v>
      </c>
      <c r="M11" s="20">
        <v>18830816</v>
      </c>
      <c r="N11" s="20">
        <v>18830816</v>
      </c>
      <c r="O11" s="20"/>
      <c r="P11" s="20"/>
      <c r="Q11" s="20"/>
      <c r="R11" s="20"/>
      <c r="S11" s="20"/>
      <c r="T11" s="20"/>
      <c r="U11" s="20"/>
      <c r="V11" s="20"/>
      <c r="W11" s="20">
        <v>18830816</v>
      </c>
      <c r="X11" s="20">
        <v>1500000</v>
      </c>
      <c r="Y11" s="20">
        <v>17330816</v>
      </c>
      <c r="Z11" s="21">
        <v>1155.39</v>
      </c>
      <c r="AA11" s="22">
        <v>3000000</v>
      </c>
    </row>
    <row r="12" spans="1:27" ht="12.75">
      <c r="A12" s="27" t="s">
        <v>39</v>
      </c>
      <c r="B12" s="28"/>
      <c r="C12" s="29">
        <f aca="true" t="shared" si="0" ref="C12:Y12">SUM(C6:C11)</f>
        <v>354005028</v>
      </c>
      <c r="D12" s="29">
        <f>SUM(D6:D11)</f>
        <v>0</v>
      </c>
      <c r="E12" s="30">
        <f t="shared" si="0"/>
        <v>304173000</v>
      </c>
      <c r="F12" s="31">
        <f t="shared" si="0"/>
        <v>304173000</v>
      </c>
      <c r="G12" s="31">
        <f t="shared" si="0"/>
        <v>499573152</v>
      </c>
      <c r="H12" s="31">
        <f t="shared" si="0"/>
        <v>499573152</v>
      </c>
      <c r="I12" s="31">
        <f t="shared" si="0"/>
        <v>468021051</v>
      </c>
      <c r="J12" s="31">
        <f t="shared" si="0"/>
        <v>468021051</v>
      </c>
      <c r="K12" s="31">
        <f t="shared" si="0"/>
        <v>394017398</v>
      </c>
      <c r="L12" s="31">
        <f t="shared" si="0"/>
        <v>377160945</v>
      </c>
      <c r="M12" s="31">
        <f t="shared" si="0"/>
        <v>424140901</v>
      </c>
      <c r="N12" s="31">
        <f t="shared" si="0"/>
        <v>424140901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424140901</v>
      </c>
      <c r="X12" s="31">
        <f t="shared" si="0"/>
        <v>152086500</v>
      </c>
      <c r="Y12" s="31">
        <f t="shared" si="0"/>
        <v>272054401</v>
      </c>
      <c r="Z12" s="32">
        <f>+IF(X12&lt;&gt;0,+(Y12/X12)*100,0)</f>
        <v>178.88136093604626</v>
      </c>
      <c r="AA12" s="33">
        <f>SUM(AA6:AA11)</f>
        <v>304173000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165290000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3176494885</v>
      </c>
      <c r="D19" s="18"/>
      <c r="E19" s="19">
        <v>1524137000</v>
      </c>
      <c r="F19" s="20">
        <v>1524137000</v>
      </c>
      <c r="G19" s="20">
        <v>1312784252</v>
      </c>
      <c r="H19" s="20">
        <v>1312784252</v>
      </c>
      <c r="I19" s="20">
        <v>3388067751</v>
      </c>
      <c r="J19" s="20">
        <v>3388067751</v>
      </c>
      <c r="K19" s="20">
        <v>3388067751</v>
      </c>
      <c r="L19" s="20">
        <v>3384314431</v>
      </c>
      <c r="M19" s="20">
        <v>3401725480</v>
      </c>
      <c r="N19" s="20">
        <v>3401725480</v>
      </c>
      <c r="O19" s="20"/>
      <c r="P19" s="20"/>
      <c r="Q19" s="20"/>
      <c r="R19" s="20"/>
      <c r="S19" s="20"/>
      <c r="T19" s="20"/>
      <c r="U19" s="20"/>
      <c r="V19" s="20"/>
      <c r="W19" s="20">
        <v>3401725480</v>
      </c>
      <c r="X19" s="20">
        <v>762068500</v>
      </c>
      <c r="Y19" s="20">
        <v>2639656980</v>
      </c>
      <c r="Z19" s="21">
        <v>346.38</v>
      </c>
      <c r="AA19" s="22">
        <v>1524137000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57596228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14000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3399395113</v>
      </c>
      <c r="D24" s="29">
        <f>SUM(D15:D23)</f>
        <v>0</v>
      </c>
      <c r="E24" s="36">
        <f t="shared" si="1"/>
        <v>1524137000</v>
      </c>
      <c r="F24" s="37">
        <f t="shared" si="1"/>
        <v>1524137000</v>
      </c>
      <c r="G24" s="37">
        <f t="shared" si="1"/>
        <v>1312784252</v>
      </c>
      <c r="H24" s="37">
        <f t="shared" si="1"/>
        <v>1312784252</v>
      </c>
      <c r="I24" s="37">
        <f t="shared" si="1"/>
        <v>3388067751</v>
      </c>
      <c r="J24" s="37">
        <f t="shared" si="1"/>
        <v>3388067751</v>
      </c>
      <c r="K24" s="37">
        <f t="shared" si="1"/>
        <v>3388067751</v>
      </c>
      <c r="L24" s="37">
        <f t="shared" si="1"/>
        <v>3384314431</v>
      </c>
      <c r="M24" s="37">
        <f t="shared" si="1"/>
        <v>3401725480</v>
      </c>
      <c r="N24" s="37">
        <f t="shared" si="1"/>
        <v>3401725480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3401725480</v>
      </c>
      <c r="X24" s="37">
        <f t="shared" si="1"/>
        <v>762068500</v>
      </c>
      <c r="Y24" s="37">
        <f t="shared" si="1"/>
        <v>2639656980</v>
      </c>
      <c r="Z24" s="38">
        <f>+IF(X24&lt;&gt;0,+(Y24/X24)*100,0)</f>
        <v>346.3805392822299</v>
      </c>
      <c r="AA24" s="39">
        <f>SUM(AA15:AA23)</f>
        <v>1524137000</v>
      </c>
    </row>
    <row r="25" spans="1:27" ht="12.75">
      <c r="A25" s="27" t="s">
        <v>51</v>
      </c>
      <c r="B25" s="28"/>
      <c r="C25" s="29">
        <f aca="true" t="shared" si="2" ref="C25:Y25">+C12+C24</f>
        <v>3753400141</v>
      </c>
      <c r="D25" s="29">
        <f>+D12+D24</f>
        <v>0</v>
      </c>
      <c r="E25" s="30">
        <f t="shared" si="2"/>
        <v>1828310000</v>
      </c>
      <c r="F25" s="31">
        <f t="shared" si="2"/>
        <v>1828310000</v>
      </c>
      <c r="G25" s="31">
        <f t="shared" si="2"/>
        <v>1812357404</v>
      </c>
      <c r="H25" s="31">
        <f t="shared" si="2"/>
        <v>1812357404</v>
      </c>
      <c r="I25" s="31">
        <f t="shared" si="2"/>
        <v>3856088802</v>
      </c>
      <c r="J25" s="31">
        <f t="shared" si="2"/>
        <v>3856088802</v>
      </c>
      <c r="K25" s="31">
        <f t="shared" si="2"/>
        <v>3782085149</v>
      </c>
      <c r="L25" s="31">
        <f t="shared" si="2"/>
        <v>3761475376</v>
      </c>
      <c r="M25" s="31">
        <f t="shared" si="2"/>
        <v>3825866381</v>
      </c>
      <c r="N25" s="31">
        <f t="shared" si="2"/>
        <v>3825866381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3825866381</v>
      </c>
      <c r="X25" s="31">
        <f t="shared" si="2"/>
        <v>914155000</v>
      </c>
      <c r="Y25" s="31">
        <f t="shared" si="2"/>
        <v>2911711381</v>
      </c>
      <c r="Z25" s="32">
        <f>+IF(X25&lt;&gt;0,+(Y25/X25)*100,0)</f>
        <v>318.5139698410007</v>
      </c>
      <c r="AA25" s="33">
        <f>+AA12+AA24</f>
        <v>1828310000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>
        <v>12534119</v>
      </c>
      <c r="H29" s="20">
        <v>12534119</v>
      </c>
      <c r="I29" s="20"/>
      <c r="J29" s="20"/>
      <c r="K29" s="20">
        <v>3685494</v>
      </c>
      <c r="L29" s="20"/>
      <c r="M29" s="20">
        <v>22505209</v>
      </c>
      <c r="N29" s="20">
        <v>22505209</v>
      </c>
      <c r="O29" s="20"/>
      <c r="P29" s="20"/>
      <c r="Q29" s="20"/>
      <c r="R29" s="20"/>
      <c r="S29" s="20"/>
      <c r="T29" s="20"/>
      <c r="U29" s="20"/>
      <c r="V29" s="20"/>
      <c r="W29" s="20">
        <v>22505209</v>
      </c>
      <c r="X29" s="20"/>
      <c r="Y29" s="20">
        <v>22505209</v>
      </c>
      <c r="Z29" s="21"/>
      <c r="AA29" s="22"/>
    </row>
    <row r="30" spans="1:27" ht="12.75">
      <c r="A30" s="23" t="s">
        <v>55</v>
      </c>
      <c r="B30" s="17"/>
      <c r="C30" s="18">
        <v>7315012</v>
      </c>
      <c r="D30" s="18"/>
      <c r="E30" s="19">
        <v>8815000</v>
      </c>
      <c r="F30" s="20">
        <v>8815000</v>
      </c>
      <c r="G30" s="20">
        <v>8814647</v>
      </c>
      <c r="H30" s="20">
        <v>8814647</v>
      </c>
      <c r="I30" s="20">
        <v>8814647</v>
      </c>
      <c r="J30" s="20">
        <v>8814647</v>
      </c>
      <c r="K30" s="20">
        <v>8814647</v>
      </c>
      <c r="L30" s="20">
        <v>8814647</v>
      </c>
      <c r="M30" s="20">
        <v>8814647</v>
      </c>
      <c r="N30" s="20">
        <v>8814647</v>
      </c>
      <c r="O30" s="20"/>
      <c r="P30" s="20"/>
      <c r="Q30" s="20"/>
      <c r="R30" s="20"/>
      <c r="S30" s="20"/>
      <c r="T30" s="20"/>
      <c r="U30" s="20"/>
      <c r="V30" s="20"/>
      <c r="W30" s="20">
        <v>8814647</v>
      </c>
      <c r="X30" s="20">
        <v>4407500</v>
      </c>
      <c r="Y30" s="20">
        <v>4407147</v>
      </c>
      <c r="Z30" s="21">
        <v>99.99</v>
      </c>
      <c r="AA30" s="22">
        <v>8815000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174572291</v>
      </c>
      <c r="D32" s="18"/>
      <c r="E32" s="19">
        <v>40000000</v>
      </c>
      <c r="F32" s="20">
        <v>40000000</v>
      </c>
      <c r="G32" s="20">
        <v>237917180</v>
      </c>
      <c r="H32" s="20">
        <v>237917180</v>
      </c>
      <c r="I32" s="20">
        <v>234019432</v>
      </c>
      <c r="J32" s="20">
        <v>234019432</v>
      </c>
      <c r="K32" s="20">
        <v>200951109</v>
      </c>
      <c r="L32" s="20">
        <v>206034263</v>
      </c>
      <c r="M32" s="20">
        <v>205019884</v>
      </c>
      <c r="N32" s="20">
        <v>205019884</v>
      </c>
      <c r="O32" s="20"/>
      <c r="P32" s="20"/>
      <c r="Q32" s="20"/>
      <c r="R32" s="20"/>
      <c r="S32" s="20"/>
      <c r="T32" s="20"/>
      <c r="U32" s="20"/>
      <c r="V32" s="20"/>
      <c r="W32" s="20">
        <v>205019884</v>
      </c>
      <c r="X32" s="20">
        <v>20000000</v>
      </c>
      <c r="Y32" s="20">
        <v>185019884</v>
      </c>
      <c r="Z32" s="21">
        <v>925.1</v>
      </c>
      <c r="AA32" s="22">
        <v>40000000</v>
      </c>
    </row>
    <row r="33" spans="1:27" ht="12.75">
      <c r="A33" s="23" t="s">
        <v>58</v>
      </c>
      <c r="B33" s="17"/>
      <c r="C33" s="18">
        <v>13856701</v>
      </c>
      <c r="D33" s="18"/>
      <c r="E33" s="19"/>
      <c r="F33" s="20"/>
      <c r="G33" s="20">
        <v>14138129</v>
      </c>
      <c r="H33" s="20">
        <v>14138129</v>
      </c>
      <c r="I33" s="20">
        <v>15607093</v>
      </c>
      <c r="J33" s="20">
        <v>15607093</v>
      </c>
      <c r="K33" s="20">
        <v>15508730</v>
      </c>
      <c r="L33" s="20">
        <v>15109771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195744004</v>
      </c>
      <c r="D34" s="29">
        <f>SUM(D29:D33)</f>
        <v>0</v>
      </c>
      <c r="E34" s="30">
        <f t="shared" si="3"/>
        <v>48815000</v>
      </c>
      <c r="F34" s="31">
        <f t="shared" si="3"/>
        <v>48815000</v>
      </c>
      <c r="G34" s="31">
        <f t="shared" si="3"/>
        <v>273404075</v>
      </c>
      <c r="H34" s="31">
        <f t="shared" si="3"/>
        <v>273404075</v>
      </c>
      <c r="I34" s="31">
        <f t="shared" si="3"/>
        <v>258441172</v>
      </c>
      <c r="J34" s="31">
        <f t="shared" si="3"/>
        <v>258441172</v>
      </c>
      <c r="K34" s="31">
        <f t="shared" si="3"/>
        <v>228959980</v>
      </c>
      <c r="L34" s="31">
        <f t="shared" si="3"/>
        <v>229958681</v>
      </c>
      <c r="M34" s="31">
        <f t="shared" si="3"/>
        <v>236339740</v>
      </c>
      <c r="N34" s="31">
        <f t="shared" si="3"/>
        <v>236339740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236339740</v>
      </c>
      <c r="X34" s="31">
        <f t="shared" si="3"/>
        <v>24407500</v>
      </c>
      <c r="Y34" s="31">
        <f t="shared" si="3"/>
        <v>211932240</v>
      </c>
      <c r="Z34" s="32">
        <f>+IF(X34&lt;&gt;0,+(Y34/X34)*100,0)</f>
        <v>868.3078561917445</v>
      </c>
      <c r="AA34" s="33">
        <f>SUM(AA29:AA33)</f>
        <v>48815000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40165434</v>
      </c>
      <c r="D37" s="18"/>
      <c r="E37" s="19">
        <v>43053000</v>
      </c>
      <c r="F37" s="20">
        <v>43053000</v>
      </c>
      <c r="G37" s="20">
        <v>35627826</v>
      </c>
      <c r="H37" s="20">
        <v>35627826</v>
      </c>
      <c r="I37" s="20">
        <v>37070752</v>
      </c>
      <c r="J37" s="20">
        <v>37070752</v>
      </c>
      <c r="K37" s="20">
        <v>36708719</v>
      </c>
      <c r="L37" s="20">
        <v>37227683</v>
      </c>
      <c r="M37" s="20">
        <v>35701822</v>
      </c>
      <c r="N37" s="20">
        <v>35701822</v>
      </c>
      <c r="O37" s="20"/>
      <c r="P37" s="20"/>
      <c r="Q37" s="20"/>
      <c r="R37" s="20"/>
      <c r="S37" s="20"/>
      <c r="T37" s="20"/>
      <c r="U37" s="20"/>
      <c r="V37" s="20"/>
      <c r="W37" s="20">
        <v>35701822</v>
      </c>
      <c r="X37" s="20">
        <v>21526500</v>
      </c>
      <c r="Y37" s="20">
        <v>14175322</v>
      </c>
      <c r="Z37" s="21">
        <v>65.85</v>
      </c>
      <c r="AA37" s="22">
        <v>43053000</v>
      </c>
    </row>
    <row r="38" spans="1:27" ht="12.75">
      <c r="A38" s="23" t="s">
        <v>58</v>
      </c>
      <c r="B38" s="17"/>
      <c r="C38" s="18">
        <v>29297876</v>
      </c>
      <c r="D38" s="18"/>
      <c r="E38" s="19">
        <v>36000000</v>
      </c>
      <c r="F38" s="20">
        <v>36000000</v>
      </c>
      <c r="G38" s="20">
        <v>30329314</v>
      </c>
      <c r="H38" s="20">
        <v>30329314</v>
      </c>
      <c r="I38" s="20">
        <v>26860844</v>
      </c>
      <c r="J38" s="20">
        <v>26860844</v>
      </c>
      <c r="K38" s="20">
        <v>27747489</v>
      </c>
      <c r="L38" s="20">
        <v>28047484</v>
      </c>
      <c r="M38" s="20">
        <v>42931025</v>
      </c>
      <c r="N38" s="20">
        <v>42931025</v>
      </c>
      <c r="O38" s="20"/>
      <c r="P38" s="20"/>
      <c r="Q38" s="20"/>
      <c r="R38" s="20"/>
      <c r="S38" s="20"/>
      <c r="T38" s="20"/>
      <c r="U38" s="20"/>
      <c r="V38" s="20"/>
      <c r="W38" s="20">
        <v>42931025</v>
      </c>
      <c r="X38" s="20">
        <v>18000000</v>
      </c>
      <c r="Y38" s="20">
        <v>24931025</v>
      </c>
      <c r="Z38" s="21">
        <v>138.51</v>
      </c>
      <c r="AA38" s="22">
        <v>36000000</v>
      </c>
    </row>
    <row r="39" spans="1:27" ht="12.75">
      <c r="A39" s="27" t="s">
        <v>61</v>
      </c>
      <c r="B39" s="35"/>
      <c r="C39" s="29">
        <f aca="true" t="shared" si="4" ref="C39:Y39">SUM(C37:C38)</f>
        <v>69463310</v>
      </c>
      <c r="D39" s="29">
        <f>SUM(D37:D38)</f>
        <v>0</v>
      </c>
      <c r="E39" s="36">
        <f t="shared" si="4"/>
        <v>79053000</v>
      </c>
      <c r="F39" s="37">
        <f t="shared" si="4"/>
        <v>79053000</v>
      </c>
      <c r="G39" s="37">
        <f t="shared" si="4"/>
        <v>65957140</v>
      </c>
      <c r="H39" s="37">
        <f t="shared" si="4"/>
        <v>65957140</v>
      </c>
      <c r="I39" s="37">
        <f t="shared" si="4"/>
        <v>63931596</v>
      </c>
      <c r="J39" s="37">
        <f t="shared" si="4"/>
        <v>63931596</v>
      </c>
      <c r="K39" s="37">
        <f t="shared" si="4"/>
        <v>64456208</v>
      </c>
      <c r="L39" s="37">
        <f t="shared" si="4"/>
        <v>65275167</v>
      </c>
      <c r="M39" s="37">
        <f t="shared" si="4"/>
        <v>78632847</v>
      </c>
      <c r="N39" s="37">
        <f t="shared" si="4"/>
        <v>78632847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78632847</v>
      </c>
      <c r="X39" s="37">
        <f t="shared" si="4"/>
        <v>39526500</v>
      </c>
      <c r="Y39" s="37">
        <f t="shared" si="4"/>
        <v>39106347</v>
      </c>
      <c r="Z39" s="38">
        <f>+IF(X39&lt;&gt;0,+(Y39/X39)*100,0)</f>
        <v>98.93703464764145</v>
      </c>
      <c r="AA39" s="39">
        <f>SUM(AA37:AA38)</f>
        <v>79053000</v>
      </c>
    </row>
    <row r="40" spans="1:27" ht="12.75">
      <c r="A40" s="27" t="s">
        <v>62</v>
      </c>
      <c r="B40" s="28"/>
      <c r="C40" s="29">
        <f aca="true" t="shared" si="5" ref="C40:Y40">+C34+C39</f>
        <v>265207314</v>
      </c>
      <c r="D40" s="29">
        <f>+D34+D39</f>
        <v>0</v>
      </c>
      <c r="E40" s="30">
        <f t="shared" si="5"/>
        <v>127868000</v>
      </c>
      <c r="F40" s="31">
        <f t="shared" si="5"/>
        <v>127868000</v>
      </c>
      <c r="G40" s="31">
        <f t="shared" si="5"/>
        <v>339361215</v>
      </c>
      <c r="H40" s="31">
        <f t="shared" si="5"/>
        <v>339361215</v>
      </c>
      <c r="I40" s="31">
        <f t="shared" si="5"/>
        <v>322372768</v>
      </c>
      <c r="J40" s="31">
        <f t="shared" si="5"/>
        <v>322372768</v>
      </c>
      <c r="K40" s="31">
        <f t="shared" si="5"/>
        <v>293416188</v>
      </c>
      <c r="L40" s="31">
        <f t="shared" si="5"/>
        <v>295233848</v>
      </c>
      <c r="M40" s="31">
        <f t="shared" si="5"/>
        <v>314972587</v>
      </c>
      <c r="N40" s="31">
        <f t="shared" si="5"/>
        <v>314972587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314972587</v>
      </c>
      <c r="X40" s="31">
        <f t="shared" si="5"/>
        <v>63934000</v>
      </c>
      <c r="Y40" s="31">
        <f t="shared" si="5"/>
        <v>251038587</v>
      </c>
      <c r="Z40" s="32">
        <f>+IF(X40&lt;&gt;0,+(Y40/X40)*100,0)</f>
        <v>392.65271530015326</v>
      </c>
      <c r="AA40" s="33">
        <f>+AA34+AA39</f>
        <v>127868000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3488192827</v>
      </c>
      <c r="D42" s="43">
        <f>+D25-D40</f>
        <v>0</v>
      </c>
      <c r="E42" s="44">
        <f t="shared" si="6"/>
        <v>1700442000</v>
      </c>
      <c r="F42" s="45">
        <f t="shared" si="6"/>
        <v>1700442000</v>
      </c>
      <c r="G42" s="45">
        <f t="shared" si="6"/>
        <v>1472996189</v>
      </c>
      <c r="H42" s="45">
        <f t="shared" si="6"/>
        <v>1472996189</v>
      </c>
      <c r="I42" s="45">
        <f t="shared" si="6"/>
        <v>3533716034</v>
      </c>
      <c r="J42" s="45">
        <f t="shared" si="6"/>
        <v>3533716034</v>
      </c>
      <c r="K42" s="45">
        <f t="shared" si="6"/>
        <v>3488668961</v>
      </c>
      <c r="L42" s="45">
        <f t="shared" si="6"/>
        <v>3466241528</v>
      </c>
      <c r="M42" s="45">
        <f t="shared" si="6"/>
        <v>3510893794</v>
      </c>
      <c r="N42" s="45">
        <f t="shared" si="6"/>
        <v>3510893794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3510893794</v>
      </c>
      <c r="X42" s="45">
        <f t="shared" si="6"/>
        <v>850221000</v>
      </c>
      <c r="Y42" s="45">
        <f t="shared" si="6"/>
        <v>2660672794</v>
      </c>
      <c r="Z42" s="46">
        <f>+IF(X42&lt;&gt;0,+(Y42/X42)*100,0)</f>
        <v>312.9389645750928</v>
      </c>
      <c r="AA42" s="47">
        <f>+AA25-AA40</f>
        <v>1700442000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3488192827</v>
      </c>
      <c r="D45" s="18"/>
      <c r="E45" s="19">
        <v>1700442000</v>
      </c>
      <c r="F45" s="20">
        <v>1700442000</v>
      </c>
      <c r="G45" s="20">
        <v>1472996189</v>
      </c>
      <c r="H45" s="20">
        <v>1472996189</v>
      </c>
      <c r="I45" s="20">
        <v>3533716034</v>
      </c>
      <c r="J45" s="20">
        <v>3533716034</v>
      </c>
      <c r="K45" s="20">
        <v>3488668961</v>
      </c>
      <c r="L45" s="20">
        <v>3466241528</v>
      </c>
      <c r="M45" s="20">
        <v>3510893794</v>
      </c>
      <c r="N45" s="20">
        <v>3510893794</v>
      </c>
      <c r="O45" s="20"/>
      <c r="P45" s="20"/>
      <c r="Q45" s="20"/>
      <c r="R45" s="20"/>
      <c r="S45" s="20"/>
      <c r="T45" s="20"/>
      <c r="U45" s="20"/>
      <c r="V45" s="20"/>
      <c r="W45" s="20">
        <v>3510893794</v>
      </c>
      <c r="X45" s="20">
        <v>850221000</v>
      </c>
      <c r="Y45" s="20">
        <v>2660672794</v>
      </c>
      <c r="Z45" s="48">
        <v>312.94</v>
      </c>
      <c r="AA45" s="22">
        <v>1700442000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3488192827</v>
      </c>
      <c r="D48" s="51">
        <f>SUM(D45:D47)</f>
        <v>0</v>
      </c>
      <c r="E48" s="52">
        <f t="shared" si="7"/>
        <v>1700442000</v>
      </c>
      <c r="F48" s="53">
        <f t="shared" si="7"/>
        <v>1700442000</v>
      </c>
      <c r="G48" s="53">
        <f t="shared" si="7"/>
        <v>1472996189</v>
      </c>
      <c r="H48" s="53">
        <f t="shared" si="7"/>
        <v>1472996189</v>
      </c>
      <c r="I48" s="53">
        <f t="shared" si="7"/>
        <v>3533716034</v>
      </c>
      <c r="J48" s="53">
        <f t="shared" si="7"/>
        <v>3533716034</v>
      </c>
      <c r="K48" s="53">
        <f t="shared" si="7"/>
        <v>3488668961</v>
      </c>
      <c r="L48" s="53">
        <f t="shared" si="7"/>
        <v>3466241528</v>
      </c>
      <c r="M48" s="53">
        <f t="shared" si="7"/>
        <v>3510893794</v>
      </c>
      <c r="N48" s="53">
        <f t="shared" si="7"/>
        <v>3510893794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3510893794</v>
      </c>
      <c r="X48" s="53">
        <f t="shared" si="7"/>
        <v>850221000</v>
      </c>
      <c r="Y48" s="53">
        <f t="shared" si="7"/>
        <v>2660672794</v>
      </c>
      <c r="Z48" s="54">
        <f>+IF(X48&lt;&gt;0,+(Y48/X48)*100,0)</f>
        <v>312.9389645750928</v>
      </c>
      <c r="AA48" s="55">
        <f>SUM(AA45:AA47)</f>
        <v>1700442000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2339600</v>
      </c>
      <c r="D6" s="18"/>
      <c r="E6" s="19">
        <v>7020000</v>
      </c>
      <c r="F6" s="20">
        <v>7020000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3510000</v>
      </c>
      <c r="Y6" s="20">
        <v>-3510000</v>
      </c>
      <c r="Z6" s="21">
        <v>-100</v>
      </c>
      <c r="AA6" s="22">
        <v>7020000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1435724</v>
      </c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/>
      <c r="D9" s="18"/>
      <c r="E9" s="19">
        <v>450000</v>
      </c>
      <c r="F9" s="20">
        <v>450000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225000</v>
      </c>
      <c r="Y9" s="20">
        <v>-225000</v>
      </c>
      <c r="Z9" s="21">
        <v>-100</v>
      </c>
      <c r="AA9" s="22">
        <v>450000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3775324</v>
      </c>
      <c r="D12" s="29">
        <f>SUM(D6:D11)</f>
        <v>0</v>
      </c>
      <c r="E12" s="30">
        <f t="shared" si="0"/>
        <v>7470000</v>
      </c>
      <c r="F12" s="31">
        <f t="shared" si="0"/>
        <v>7470000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3735000</v>
      </c>
      <c r="Y12" s="31">
        <f t="shared" si="0"/>
        <v>-3735000</v>
      </c>
      <c r="Z12" s="32">
        <f>+IF(X12&lt;&gt;0,+(Y12/X12)*100,0)</f>
        <v>-100</v>
      </c>
      <c r="AA12" s="33">
        <f>SUM(AA6:AA11)</f>
        <v>7470000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45425543</v>
      </c>
      <c r="D19" s="18"/>
      <c r="E19" s="19">
        <v>71974000</v>
      </c>
      <c r="F19" s="20">
        <v>71974000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35987000</v>
      </c>
      <c r="Y19" s="20">
        <v>-35987000</v>
      </c>
      <c r="Z19" s="21">
        <v>-100</v>
      </c>
      <c r="AA19" s="22">
        <v>71974000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1509660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46935203</v>
      </c>
      <c r="D24" s="29">
        <f>SUM(D15:D23)</f>
        <v>0</v>
      </c>
      <c r="E24" s="36">
        <f t="shared" si="1"/>
        <v>71974000</v>
      </c>
      <c r="F24" s="37">
        <f t="shared" si="1"/>
        <v>71974000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35987000</v>
      </c>
      <c r="Y24" s="37">
        <f t="shared" si="1"/>
        <v>-35987000</v>
      </c>
      <c r="Z24" s="38">
        <f>+IF(X24&lt;&gt;0,+(Y24/X24)*100,0)</f>
        <v>-100</v>
      </c>
      <c r="AA24" s="39">
        <f>SUM(AA15:AA23)</f>
        <v>71974000</v>
      </c>
    </row>
    <row r="25" spans="1:27" ht="12.75">
      <c r="A25" s="27" t="s">
        <v>51</v>
      </c>
      <c r="B25" s="28"/>
      <c r="C25" s="29">
        <f aca="true" t="shared" si="2" ref="C25:Y25">+C12+C24</f>
        <v>50710527</v>
      </c>
      <c r="D25" s="29">
        <f>+D12+D24</f>
        <v>0</v>
      </c>
      <c r="E25" s="30">
        <f t="shared" si="2"/>
        <v>79444000</v>
      </c>
      <c r="F25" s="31">
        <f t="shared" si="2"/>
        <v>79444000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39722000</v>
      </c>
      <c r="Y25" s="31">
        <f t="shared" si="2"/>
        <v>-39722000</v>
      </c>
      <c r="Z25" s="32">
        <f>+IF(X25&lt;&gt;0,+(Y25/X25)*100,0)</f>
        <v>-100</v>
      </c>
      <c r="AA25" s="33">
        <f>+AA12+AA24</f>
        <v>79444000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53987567</v>
      </c>
      <c r="D32" s="18"/>
      <c r="E32" s="19">
        <v>2000000</v>
      </c>
      <c r="F32" s="20">
        <v>2000000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1000000</v>
      </c>
      <c r="Y32" s="20">
        <v>-1000000</v>
      </c>
      <c r="Z32" s="21">
        <v>-100</v>
      </c>
      <c r="AA32" s="22">
        <v>2000000</v>
      </c>
    </row>
    <row r="33" spans="1:27" ht="12.75">
      <c r="A33" s="23" t="s">
        <v>58</v>
      </c>
      <c r="B33" s="17"/>
      <c r="C33" s="18">
        <v>583000</v>
      </c>
      <c r="D33" s="18"/>
      <c r="E33" s="19">
        <v>900000</v>
      </c>
      <c r="F33" s="20">
        <v>900000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450000</v>
      </c>
      <c r="Y33" s="20">
        <v>-450000</v>
      </c>
      <c r="Z33" s="21">
        <v>-100</v>
      </c>
      <c r="AA33" s="22">
        <v>900000</v>
      </c>
    </row>
    <row r="34" spans="1:27" ht="12.75">
      <c r="A34" s="27" t="s">
        <v>59</v>
      </c>
      <c r="B34" s="28"/>
      <c r="C34" s="29">
        <f aca="true" t="shared" si="3" ref="C34:Y34">SUM(C29:C33)</f>
        <v>54570567</v>
      </c>
      <c r="D34" s="29">
        <f>SUM(D29:D33)</f>
        <v>0</v>
      </c>
      <c r="E34" s="30">
        <f t="shared" si="3"/>
        <v>2900000</v>
      </c>
      <c r="F34" s="31">
        <f t="shared" si="3"/>
        <v>2900000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1450000</v>
      </c>
      <c r="Y34" s="31">
        <f t="shared" si="3"/>
        <v>-1450000</v>
      </c>
      <c r="Z34" s="32">
        <f>+IF(X34&lt;&gt;0,+(Y34/X34)*100,0)</f>
        <v>-100</v>
      </c>
      <c r="AA34" s="33">
        <f>SUM(AA29:AA33)</f>
        <v>2900000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4100000</v>
      </c>
      <c r="F37" s="20">
        <v>4100000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2050000</v>
      </c>
      <c r="Y37" s="20">
        <v>-2050000</v>
      </c>
      <c r="Z37" s="21">
        <v>-100</v>
      </c>
      <c r="AA37" s="22">
        <v>4100000</v>
      </c>
    </row>
    <row r="38" spans="1:27" ht="12.75">
      <c r="A38" s="23" t="s">
        <v>58</v>
      </c>
      <c r="B38" s="17"/>
      <c r="C38" s="18">
        <v>23273000</v>
      </c>
      <c r="D38" s="18"/>
      <c r="E38" s="19">
        <v>3300000</v>
      </c>
      <c r="F38" s="20">
        <v>3300000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1650000</v>
      </c>
      <c r="Y38" s="20">
        <v>-1650000</v>
      </c>
      <c r="Z38" s="21">
        <v>-100</v>
      </c>
      <c r="AA38" s="22">
        <v>3300000</v>
      </c>
    </row>
    <row r="39" spans="1:27" ht="12.75">
      <c r="A39" s="27" t="s">
        <v>61</v>
      </c>
      <c r="B39" s="35"/>
      <c r="C39" s="29">
        <f aca="true" t="shared" si="4" ref="C39:Y39">SUM(C37:C38)</f>
        <v>23273000</v>
      </c>
      <c r="D39" s="29">
        <f>SUM(D37:D38)</f>
        <v>0</v>
      </c>
      <c r="E39" s="36">
        <f t="shared" si="4"/>
        <v>7400000</v>
      </c>
      <c r="F39" s="37">
        <f t="shared" si="4"/>
        <v>7400000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3700000</v>
      </c>
      <c r="Y39" s="37">
        <f t="shared" si="4"/>
        <v>-3700000</v>
      </c>
      <c r="Z39" s="38">
        <f>+IF(X39&lt;&gt;0,+(Y39/X39)*100,0)</f>
        <v>-100</v>
      </c>
      <c r="AA39" s="39">
        <f>SUM(AA37:AA38)</f>
        <v>7400000</v>
      </c>
    </row>
    <row r="40" spans="1:27" ht="12.75">
      <c r="A40" s="27" t="s">
        <v>62</v>
      </c>
      <c r="B40" s="28"/>
      <c r="C40" s="29">
        <f aca="true" t="shared" si="5" ref="C40:Y40">+C34+C39</f>
        <v>77843567</v>
      </c>
      <c r="D40" s="29">
        <f>+D34+D39</f>
        <v>0</v>
      </c>
      <c r="E40" s="30">
        <f t="shared" si="5"/>
        <v>10300000</v>
      </c>
      <c r="F40" s="31">
        <f t="shared" si="5"/>
        <v>10300000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5150000</v>
      </c>
      <c r="Y40" s="31">
        <f t="shared" si="5"/>
        <v>-5150000</v>
      </c>
      <c r="Z40" s="32">
        <f>+IF(X40&lt;&gt;0,+(Y40/X40)*100,0)</f>
        <v>-100</v>
      </c>
      <c r="AA40" s="33">
        <f>+AA34+AA39</f>
        <v>10300000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-27133040</v>
      </c>
      <c r="D42" s="43">
        <f>+D25-D40</f>
        <v>0</v>
      </c>
      <c r="E42" s="44">
        <f t="shared" si="6"/>
        <v>69144000</v>
      </c>
      <c r="F42" s="45">
        <f t="shared" si="6"/>
        <v>69144000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34572000</v>
      </c>
      <c r="Y42" s="45">
        <f t="shared" si="6"/>
        <v>-34572000</v>
      </c>
      <c r="Z42" s="46">
        <f>+IF(X42&lt;&gt;0,+(Y42/X42)*100,0)</f>
        <v>-100</v>
      </c>
      <c r="AA42" s="47">
        <f>+AA25-AA40</f>
        <v>69144000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-36097733</v>
      </c>
      <c r="D45" s="18"/>
      <c r="E45" s="19">
        <v>66518000</v>
      </c>
      <c r="F45" s="20">
        <v>66518000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33259000</v>
      </c>
      <c r="Y45" s="20">
        <v>-33259000</v>
      </c>
      <c r="Z45" s="48">
        <v>-100</v>
      </c>
      <c r="AA45" s="22">
        <v>66518000</v>
      </c>
    </row>
    <row r="46" spans="1:27" ht="12.75">
      <c r="A46" s="23" t="s">
        <v>67</v>
      </c>
      <c r="B46" s="17"/>
      <c r="C46" s="18">
        <v>8964693</v>
      </c>
      <c r="D46" s="18"/>
      <c r="E46" s="19">
        <v>2626000</v>
      </c>
      <c r="F46" s="20">
        <v>2626000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1313000</v>
      </c>
      <c r="Y46" s="20">
        <v>-1313000</v>
      </c>
      <c r="Z46" s="48">
        <v>-100</v>
      </c>
      <c r="AA46" s="22">
        <v>2626000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-27133040</v>
      </c>
      <c r="D48" s="51">
        <f>SUM(D45:D47)</f>
        <v>0</v>
      </c>
      <c r="E48" s="52">
        <f t="shared" si="7"/>
        <v>69144000</v>
      </c>
      <c r="F48" s="53">
        <f t="shared" si="7"/>
        <v>69144000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34572000</v>
      </c>
      <c r="Y48" s="53">
        <f t="shared" si="7"/>
        <v>-34572000</v>
      </c>
      <c r="Z48" s="54">
        <f>+IF(X48&lt;&gt;0,+(Y48/X48)*100,0)</f>
        <v>-100</v>
      </c>
      <c r="AA48" s="55">
        <f>SUM(AA45:AA47)</f>
        <v>69144000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45107972</v>
      </c>
      <c r="D6" s="18"/>
      <c r="E6" s="19">
        <v>9947562</v>
      </c>
      <c r="F6" s="20">
        <v>9947562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4973781</v>
      </c>
      <c r="Y6" s="20">
        <v>-4973781</v>
      </c>
      <c r="Z6" s="21">
        <v>-100</v>
      </c>
      <c r="AA6" s="22">
        <v>9947562</v>
      </c>
    </row>
    <row r="7" spans="1:27" ht="12.75">
      <c r="A7" s="23" t="s">
        <v>34</v>
      </c>
      <c r="B7" s="17"/>
      <c r="C7" s="18"/>
      <c r="D7" s="18"/>
      <c r="E7" s="19">
        <v>29000000</v>
      </c>
      <c r="F7" s="20">
        <v>29000000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14500000</v>
      </c>
      <c r="Y7" s="20">
        <v>-14500000</v>
      </c>
      <c r="Z7" s="21">
        <v>-100</v>
      </c>
      <c r="AA7" s="22">
        <v>29000000</v>
      </c>
    </row>
    <row r="8" spans="1:27" ht="12.75">
      <c r="A8" s="23" t="s">
        <v>35</v>
      </c>
      <c r="B8" s="17"/>
      <c r="C8" s="18">
        <v>14836016</v>
      </c>
      <c r="D8" s="18"/>
      <c r="E8" s="19">
        <v>23600000</v>
      </c>
      <c r="F8" s="20">
        <v>23600000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11800000</v>
      </c>
      <c r="Y8" s="20">
        <v>-11800000</v>
      </c>
      <c r="Z8" s="21">
        <v>-100</v>
      </c>
      <c r="AA8" s="22">
        <v>23600000</v>
      </c>
    </row>
    <row r="9" spans="1:27" ht="12.75">
      <c r="A9" s="23" t="s">
        <v>36</v>
      </c>
      <c r="B9" s="17"/>
      <c r="C9" s="18">
        <v>8816082</v>
      </c>
      <c r="D9" s="18"/>
      <c r="E9" s="19">
        <v>15900000</v>
      </c>
      <c r="F9" s="20">
        <v>15900000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7950000</v>
      </c>
      <c r="Y9" s="20">
        <v>-7950000</v>
      </c>
      <c r="Z9" s="21">
        <v>-100</v>
      </c>
      <c r="AA9" s="22">
        <v>15900000</v>
      </c>
    </row>
    <row r="10" spans="1:27" ht="12.75">
      <c r="A10" s="23" t="s">
        <v>37</v>
      </c>
      <c r="B10" s="17"/>
      <c r="C10" s="18"/>
      <c r="D10" s="18"/>
      <c r="E10" s="19">
        <v>4200000</v>
      </c>
      <c r="F10" s="20">
        <v>4200000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2100000</v>
      </c>
      <c r="Y10" s="24">
        <v>-2100000</v>
      </c>
      <c r="Z10" s="25">
        <v>-100</v>
      </c>
      <c r="AA10" s="26">
        <v>4200000</v>
      </c>
    </row>
    <row r="11" spans="1:27" ht="12.75">
      <c r="A11" s="23" t="s">
        <v>38</v>
      </c>
      <c r="B11" s="17"/>
      <c r="C11" s="18">
        <v>749053</v>
      </c>
      <c r="D11" s="18"/>
      <c r="E11" s="19">
        <v>520000</v>
      </c>
      <c r="F11" s="20">
        <v>520000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260000</v>
      </c>
      <c r="Y11" s="20">
        <v>-260000</v>
      </c>
      <c r="Z11" s="21">
        <v>-100</v>
      </c>
      <c r="AA11" s="22">
        <v>520000</v>
      </c>
    </row>
    <row r="12" spans="1:27" ht="12.75">
      <c r="A12" s="27" t="s">
        <v>39</v>
      </c>
      <c r="B12" s="28"/>
      <c r="C12" s="29">
        <f aca="true" t="shared" si="0" ref="C12:Y12">SUM(C6:C11)</f>
        <v>69509123</v>
      </c>
      <c r="D12" s="29">
        <f>SUM(D6:D11)</f>
        <v>0</v>
      </c>
      <c r="E12" s="30">
        <f t="shared" si="0"/>
        <v>83167562</v>
      </c>
      <c r="F12" s="31">
        <f t="shared" si="0"/>
        <v>83167562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41583781</v>
      </c>
      <c r="Y12" s="31">
        <f t="shared" si="0"/>
        <v>-41583781</v>
      </c>
      <c r="Z12" s="32">
        <f>+IF(X12&lt;&gt;0,+(Y12/X12)*100,0)</f>
        <v>-100</v>
      </c>
      <c r="AA12" s="33">
        <f>SUM(AA6:AA11)</f>
        <v>83167562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21400000</v>
      </c>
      <c r="D17" s="18"/>
      <c r="E17" s="19">
        <v>20290000</v>
      </c>
      <c r="F17" s="20">
        <v>20290000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10145000</v>
      </c>
      <c r="Y17" s="20">
        <v>-10145000</v>
      </c>
      <c r="Z17" s="21">
        <v>-100</v>
      </c>
      <c r="AA17" s="22">
        <v>20290000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332870693</v>
      </c>
      <c r="D19" s="18"/>
      <c r="E19" s="19">
        <v>338023650</v>
      </c>
      <c r="F19" s="20">
        <v>338023650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169011825</v>
      </c>
      <c r="Y19" s="20">
        <v>-169011825</v>
      </c>
      <c r="Z19" s="21">
        <v>-100</v>
      </c>
      <c r="AA19" s="22">
        <v>338023650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199681</v>
      </c>
      <c r="D22" s="18"/>
      <c r="E22" s="19">
        <v>610000</v>
      </c>
      <c r="F22" s="20">
        <v>610000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305000</v>
      </c>
      <c r="Y22" s="20">
        <v>-305000</v>
      </c>
      <c r="Z22" s="21">
        <v>-100</v>
      </c>
      <c r="AA22" s="22">
        <v>610000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354470374</v>
      </c>
      <c r="D24" s="29">
        <f>SUM(D15:D23)</f>
        <v>0</v>
      </c>
      <c r="E24" s="36">
        <f t="shared" si="1"/>
        <v>358923650</v>
      </c>
      <c r="F24" s="37">
        <f t="shared" si="1"/>
        <v>358923650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179461825</v>
      </c>
      <c r="Y24" s="37">
        <f t="shared" si="1"/>
        <v>-179461825</v>
      </c>
      <c r="Z24" s="38">
        <f>+IF(X24&lt;&gt;0,+(Y24/X24)*100,0)</f>
        <v>-100</v>
      </c>
      <c r="AA24" s="39">
        <f>SUM(AA15:AA23)</f>
        <v>358923650</v>
      </c>
    </row>
    <row r="25" spans="1:27" ht="12.75">
      <c r="A25" s="27" t="s">
        <v>51</v>
      </c>
      <c r="B25" s="28"/>
      <c r="C25" s="29">
        <f aca="true" t="shared" si="2" ref="C25:Y25">+C12+C24</f>
        <v>423979497</v>
      </c>
      <c r="D25" s="29">
        <f>+D12+D24</f>
        <v>0</v>
      </c>
      <c r="E25" s="30">
        <f t="shared" si="2"/>
        <v>442091212</v>
      </c>
      <c r="F25" s="31">
        <f t="shared" si="2"/>
        <v>442091212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221045606</v>
      </c>
      <c r="Y25" s="31">
        <f t="shared" si="2"/>
        <v>-221045606</v>
      </c>
      <c r="Z25" s="32">
        <f>+IF(X25&lt;&gt;0,+(Y25/X25)*100,0)</f>
        <v>-100</v>
      </c>
      <c r="AA25" s="33">
        <f>+AA12+AA24</f>
        <v>442091212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17333</v>
      </c>
      <c r="D31" s="18"/>
      <c r="E31" s="19">
        <v>17300</v>
      </c>
      <c r="F31" s="20">
        <v>17300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8650</v>
      </c>
      <c r="Y31" s="20">
        <v>-8650</v>
      </c>
      <c r="Z31" s="21">
        <v>-100</v>
      </c>
      <c r="AA31" s="22">
        <v>17300</v>
      </c>
    </row>
    <row r="32" spans="1:27" ht="12.75">
      <c r="A32" s="23" t="s">
        <v>57</v>
      </c>
      <c r="B32" s="17"/>
      <c r="C32" s="18">
        <v>28144347</v>
      </c>
      <c r="D32" s="18"/>
      <c r="E32" s="19">
        <v>18000000</v>
      </c>
      <c r="F32" s="20">
        <v>18000000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9000000</v>
      </c>
      <c r="Y32" s="20">
        <v>-9000000</v>
      </c>
      <c r="Z32" s="21">
        <v>-100</v>
      </c>
      <c r="AA32" s="22">
        <v>18000000</v>
      </c>
    </row>
    <row r="33" spans="1:27" ht="12.75">
      <c r="A33" s="23" t="s">
        <v>58</v>
      </c>
      <c r="B33" s="17"/>
      <c r="C33" s="18">
        <v>1135416</v>
      </c>
      <c r="D33" s="18"/>
      <c r="E33" s="19">
        <v>1065000</v>
      </c>
      <c r="F33" s="20">
        <v>1065000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532500</v>
      </c>
      <c r="Y33" s="20">
        <v>-532500</v>
      </c>
      <c r="Z33" s="21">
        <v>-100</v>
      </c>
      <c r="AA33" s="22">
        <v>1065000</v>
      </c>
    </row>
    <row r="34" spans="1:27" ht="12.75">
      <c r="A34" s="27" t="s">
        <v>59</v>
      </c>
      <c r="B34" s="28"/>
      <c r="C34" s="29">
        <f aca="true" t="shared" si="3" ref="C34:Y34">SUM(C29:C33)</f>
        <v>29297096</v>
      </c>
      <c r="D34" s="29">
        <f>SUM(D29:D33)</f>
        <v>0</v>
      </c>
      <c r="E34" s="30">
        <f t="shared" si="3"/>
        <v>19082300</v>
      </c>
      <c r="F34" s="31">
        <f t="shared" si="3"/>
        <v>19082300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9541150</v>
      </c>
      <c r="Y34" s="31">
        <f t="shared" si="3"/>
        <v>-9541150</v>
      </c>
      <c r="Z34" s="32">
        <f>+IF(X34&lt;&gt;0,+(Y34/X34)*100,0)</f>
        <v>-100</v>
      </c>
      <c r="AA34" s="33">
        <f>SUM(AA29:AA33)</f>
        <v>19082300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1988000</v>
      </c>
      <c r="D38" s="18"/>
      <c r="E38" s="19">
        <v>1500000</v>
      </c>
      <c r="F38" s="20">
        <v>1500000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750000</v>
      </c>
      <c r="Y38" s="20">
        <v>-750000</v>
      </c>
      <c r="Z38" s="21">
        <v>-100</v>
      </c>
      <c r="AA38" s="22">
        <v>1500000</v>
      </c>
    </row>
    <row r="39" spans="1:27" ht="12.75">
      <c r="A39" s="27" t="s">
        <v>61</v>
      </c>
      <c r="B39" s="35"/>
      <c r="C39" s="29">
        <f aca="true" t="shared" si="4" ref="C39:Y39">SUM(C37:C38)</f>
        <v>1988000</v>
      </c>
      <c r="D39" s="29">
        <f>SUM(D37:D38)</f>
        <v>0</v>
      </c>
      <c r="E39" s="36">
        <f t="shared" si="4"/>
        <v>1500000</v>
      </c>
      <c r="F39" s="37">
        <f t="shared" si="4"/>
        <v>1500000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750000</v>
      </c>
      <c r="Y39" s="37">
        <f t="shared" si="4"/>
        <v>-750000</v>
      </c>
      <c r="Z39" s="38">
        <f>+IF(X39&lt;&gt;0,+(Y39/X39)*100,0)</f>
        <v>-100</v>
      </c>
      <c r="AA39" s="39">
        <f>SUM(AA37:AA38)</f>
        <v>1500000</v>
      </c>
    </row>
    <row r="40" spans="1:27" ht="12.75">
      <c r="A40" s="27" t="s">
        <v>62</v>
      </c>
      <c r="B40" s="28"/>
      <c r="C40" s="29">
        <f aca="true" t="shared" si="5" ref="C40:Y40">+C34+C39</f>
        <v>31285096</v>
      </c>
      <c r="D40" s="29">
        <f>+D34+D39</f>
        <v>0</v>
      </c>
      <c r="E40" s="30">
        <f t="shared" si="5"/>
        <v>20582300</v>
      </c>
      <c r="F40" s="31">
        <f t="shared" si="5"/>
        <v>20582300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10291150</v>
      </c>
      <c r="Y40" s="31">
        <f t="shared" si="5"/>
        <v>-10291150</v>
      </c>
      <c r="Z40" s="32">
        <f>+IF(X40&lt;&gt;0,+(Y40/X40)*100,0)</f>
        <v>-100</v>
      </c>
      <c r="AA40" s="33">
        <f>+AA34+AA39</f>
        <v>20582300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392694401</v>
      </c>
      <c r="D42" s="43">
        <f>+D25-D40</f>
        <v>0</v>
      </c>
      <c r="E42" s="44">
        <f t="shared" si="6"/>
        <v>421508912</v>
      </c>
      <c r="F42" s="45">
        <f t="shared" si="6"/>
        <v>421508912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210754456</v>
      </c>
      <c r="Y42" s="45">
        <f t="shared" si="6"/>
        <v>-210754456</v>
      </c>
      <c r="Z42" s="46">
        <f>+IF(X42&lt;&gt;0,+(Y42/X42)*100,0)</f>
        <v>-100</v>
      </c>
      <c r="AA42" s="47">
        <f>+AA25-AA40</f>
        <v>421508912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392694401</v>
      </c>
      <c r="D45" s="18"/>
      <c r="E45" s="19">
        <v>421508912</v>
      </c>
      <c r="F45" s="20">
        <v>421508912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210754456</v>
      </c>
      <c r="Y45" s="20">
        <v>-210754456</v>
      </c>
      <c r="Z45" s="48">
        <v>-100</v>
      </c>
      <c r="AA45" s="22">
        <v>421508912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392694401</v>
      </c>
      <c r="D48" s="51">
        <f>SUM(D45:D47)</f>
        <v>0</v>
      </c>
      <c r="E48" s="52">
        <f t="shared" si="7"/>
        <v>421508912</v>
      </c>
      <c r="F48" s="53">
        <f t="shared" si="7"/>
        <v>421508912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210754456</v>
      </c>
      <c r="Y48" s="53">
        <f t="shared" si="7"/>
        <v>-210754456</v>
      </c>
      <c r="Z48" s="54">
        <f>+IF(X48&lt;&gt;0,+(Y48/X48)*100,0)</f>
        <v>-100</v>
      </c>
      <c r="AA48" s="55">
        <f>SUM(AA45:AA47)</f>
        <v>421508912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93848</v>
      </c>
      <c r="D6" s="18"/>
      <c r="E6" s="19">
        <v>317262</v>
      </c>
      <c r="F6" s="20">
        <v>317262</v>
      </c>
      <c r="G6" s="20"/>
      <c r="H6" s="20"/>
      <c r="I6" s="20">
        <v>301294</v>
      </c>
      <c r="J6" s="20">
        <v>301294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158631</v>
      </c>
      <c r="Y6" s="20">
        <v>-158631</v>
      </c>
      <c r="Z6" s="21">
        <v>-100</v>
      </c>
      <c r="AA6" s="22">
        <v>317262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7063848</v>
      </c>
      <c r="D8" s="18"/>
      <c r="E8" s="19">
        <v>46608383</v>
      </c>
      <c r="F8" s="20">
        <v>46608383</v>
      </c>
      <c r="G8" s="20"/>
      <c r="H8" s="20"/>
      <c r="I8" s="20">
        <v>44262472</v>
      </c>
      <c r="J8" s="20">
        <v>44262472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23304192</v>
      </c>
      <c r="Y8" s="20">
        <v>-23304192</v>
      </c>
      <c r="Z8" s="21">
        <v>-100</v>
      </c>
      <c r="AA8" s="22">
        <v>46608383</v>
      </c>
    </row>
    <row r="9" spans="1:27" ht="12.75">
      <c r="A9" s="23" t="s">
        <v>36</v>
      </c>
      <c r="B9" s="17"/>
      <c r="C9" s="18">
        <v>592744</v>
      </c>
      <c r="D9" s="18"/>
      <c r="E9" s="19">
        <v>100995</v>
      </c>
      <c r="F9" s="20">
        <v>100995</v>
      </c>
      <c r="G9" s="20"/>
      <c r="H9" s="20"/>
      <c r="I9" s="20">
        <v>95912</v>
      </c>
      <c r="J9" s="20">
        <v>95912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50498</v>
      </c>
      <c r="Y9" s="20">
        <v>-50498</v>
      </c>
      <c r="Z9" s="21">
        <v>-100</v>
      </c>
      <c r="AA9" s="22">
        <v>100995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8651109</v>
      </c>
      <c r="D11" s="18"/>
      <c r="E11" s="19">
        <v>8883203</v>
      </c>
      <c r="F11" s="20">
        <v>8883203</v>
      </c>
      <c r="G11" s="20"/>
      <c r="H11" s="20"/>
      <c r="I11" s="20">
        <v>8436091</v>
      </c>
      <c r="J11" s="20">
        <v>8436091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4441602</v>
      </c>
      <c r="Y11" s="20">
        <v>-4441602</v>
      </c>
      <c r="Z11" s="21">
        <v>-100</v>
      </c>
      <c r="AA11" s="22">
        <v>8883203</v>
      </c>
    </row>
    <row r="12" spans="1:27" ht="12.75">
      <c r="A12" s="27" t="s">
        <v>39</v>
      </c>
      <c r="B12" s="28"/>
      <c r="C12" s="29">
        <f aca="true" t="shared" si="0" ref="C12:Y12">SUM(C6:C11)</f>
        <v>16401549</v>
      </c>
      <c r="D12" s="29">
        <f>SUM(D6:D11)</f>
        <v>0</v>
      </c>
      <c r="E12" s="30">
        <f t="shared" si="0"/>
        <v>55909843</v>
      </c>
      <c r="F12" s="31">
        <f t="shared" si="0"/>
        <v>55909843</v>
      </c>
      <c r="G12" s="31">
        <f t="shared" si="0"/>
        <v>0</v>
      </c>
      <c r="H12" s="31">
        <f t="shared" si="0"/>
        <v>0</v>
      </c>
      <c r="I12" s="31">
        <f t="shared" si="0"/>
        <v>53095769</v>
      </c>
      <c r="J12" s="31">
        <f t="shared" si="0"/>
        <v>53095769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27954923</v>
      </c>
      <c r="Y12" s="31">
        <f t="shared" si="0"/>
        <v>-27954923</v>
      </c>
      <c r="Z12" s="32">
        <f>+IF(X12&lt;&gt;0,+(Y12/X12)*100,0)</f>
        <v>-100</v>
      </c>
      <c r="AA12" s="33">
        <f>SUM(AA6:AA11)</f>
        <v>55909843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643117</v>
      </c>
      <c r="F16" s="20">
        <v>643117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321559</v>
      </c>
      <c r="Y16" s="24">
        <v>-321559</v>
      </c>
      <c r="Z16" s="25">
        <v>-100</v>
      </c>
      <c r="AA16" s="26">
        <v>643117</v>
      </c>
    </row>
    <row r="17" spans="1:27" ht="12.75">
      <c r="A17" s="23" t="s">
        <v>43</v>
      </c>
      <c r="B17" s="17"/>
      <c r="C17" s="18">
        <v>59966377</v>
      </c>
      <c r="D17" s="18"/>
      <c r="E17" s="19">
        <v>60163825</v>
      </c>
      <c r="F17" s="20">
        <v>60163825</v>
      </c>
      <c r="G17" s="20"/>
      <c r="H17" s="20"/>
      <c r="I17" s="20">
        <v>57135637</v>
      </c>
      <c r="J17" s="20">
        <v>57135637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30081913</v>
      </c>
      <c r="Y17" s="20">
        <v>-30081913</v>
      </c>
      <c r="Z17" s="21">
        <v>-100</v>
      </c>
      <c r="AA17" s="22">
        <v>60163825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633972946</v>
      </c>
      <c r="D19" s="18"/>
      <c r="E19" s="19">
        <v>606426977</v>
      </c>
      <c r="F19" s="20">
        <v>606426977</v>
      </c>
      <c r="G19" s="20"/>
      <c r="H19" s="20"/>
      <c r="I19" s="20">
        <v>575904062</v>
      </c>
      <c r="J19" s="20">
        <v>575904062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303213489</v>
      </c>
      <c r="Y19" s="20">
        <v>-303213489</v>
      </c>
      <c r="Z19" s="21">
        <v>-100</v>
      </c>
      <c r="AA19" s="22">
        <v>606426977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1916300</v>
      </c>
      <c r="D21" s="18"/>
      <c r="E21" s="19">
        <v>1885923</v>
      </c>
      <c r="F21" s="20">
        <v>1885923</v>
      </c>
      <c r="G21" s="20"/>
      <c r="H21" s="20"/>
      <c r="I21" s="20">
        <v>1791000</v>
      </c>
      <c r="J21" s="20">
        <v>1791000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942962</v>
      </c>
      <c r="Y21" s="20">
        <v>-942962</v>
      </c>
      <c r="Z21" s="21">
        <v>-100</v>
      </c>
      <c r="AA21" s="22">
        <v>1885923</v>
      </c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1521820</v>
      </c>
      <c r="D23" s="18"/>
      <c r="E23" s="19">
        <v>1600761</v>
      </c>
      <c r="F23" s="20">
        <v>1600761</v>
      </c>
      <c r="G23" s="24"/>
      <c r="H23" s="24"/>
      <c r="I23" s="24">
        <v>1520191</v>
      </c>
      <c r="J23" s="20">
        <v>1520191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800381</v>
      </c>
      <c r="Y23" s="24">
        <v>-800381</v>
      </c>
      <c r="Z23" s="25">
        <v>-100</v>
      </c>
      <c r="AA23" s="26">
        <v>1600761</v>
      </c>
    </row>
    <row r="24" spans="1:27" ht="12.75">
      <c r="A24" s="27" t="s">
        <v>50</v>
      </c>
      <c r="B24" s="35"/>
      <c r="C24" s="29">
        <f aca="true" t="shared" si="1" ref="C24:Y24">SUM(C15:C23)</f>
        <v>697377443</v>
      </c>
      <c r="D24" s="29">
        <f>SUM(D15:D23)</f>
        <v>0</v>
      </c>
      <c r="E24" s="36">
        <f t="shared" si="1"/>
        <v>670720603</v>
      </c>
      <c r="F24" s="37">
        <f t="shared" si="1"/>
        <v>670720603</v>
      </c>
      <c r="G24" s="37">
        <f t="shared" si="1"/>
        <v>0</v>
      </c>
      <c r="H24" s="37">
        <f t="shared" si="1"/>
        <v>0</v>
      </c>
      <c r="I24" s="37">
        <f t="shared" si="1"/>
        <v>636350890</v>
      </c>
      <c r="J24" s="37">
        <f t="shared" si="1"/>
        <v>636350890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335360304</v>
      </c>
      <c r="Y24" s="37">
        <f t="shared" si="1"/>
        <v>-335360304</v>
      </c>
      <c r="Z24" s="38">
        <f>+IF(X24&lt;&gt;0,+(Y24/X24)*100,0)</f>
        <v>-100</v>
      </c>
      <c r="AA24" s="39">
        <f>SUM(AA15:AA23)</f>
        <v>670720603</v>
      </c>
    </row>
    <row r="25" spans="1:27" ht="12.75">
      <c r="A25" s="27" t="s">
        <v>51</v>
      </c>
      <c r="B25" s="28"/>
      <c r="C25" s="29">
        <f aca="true" t="shared" si="2" ref="C25:Y25">+C12+C24</f>
        <v>713778992</v>
      </c>
      <c r="D25" s="29">
        <f>+D12+D24</f>
        <v>0</v>
      </c>
      <c r="E25" s="30">
        <f t="shared" si="2"/>
        <v>726630446</v>
      </c>
      <c r="F25" s="31">
        <f t="shared" si="2"/>
        <v>726630446</v>
      </c>
      <c r="G25" s="31">
        <f t="shared" si="2"/>
        <v>0</v>
      </c>
      <c r="H25" s="31">
        <f t="shared" si="2"/>
        <v>0</v>
      </c>
      <c r="I25" s="31">
        <f t="shared" si="2"/>
        <v>689446659</v>
      </c>
      <c r="J25" s="31">
        <f t="shared" si="2"/>
        <v>689446659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363315227</v>
      </c>
      <c r="Y25" s="31">
        <f t="shared" si="2"/>
        <v>-363315227</v>
      </c>
      <c r="Z25" s="32">
        <f>+IF(X25&lt;&gt;0,+(Y25/X25)*100,0)</f>
        <v>-100</v>
      </c>
      <c r="AA25" s="33">
        <f>+AA12+AA24</f>
        <v>726630446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1185909</v>
      </c>
      <c r="D31" s="18"/>
      <c r="E31" s="19">
        <v>1207216</v>
      </c>
      <c r="F31" s="20">
        <v>1207216</v>
      </c>
      <c r="G31" s="20"/>
      <c r="H31" s="20"/>
      <c r="I31" s="20">
        <v>1146154</v>
      </c>
      <c r="J31" s="20">
        <v>1146154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603608</v>
      </c>
      <c r="Y31" s="20">
        <v>-603608</v>
      </c>
      <c r="Z31" s="21">
        <v>-100</v>
      </c>
      <c r="AA31" s="22">
        <v>1207216</v>
      </c>
    </row>
    <row r="32" spans="1:27" ht="12.75">
      <c r="A32" s="23" t="s">
        <v>57</v>
      </c>
      <c r="B32" s="17"/>
      <c r="C32" s="18">
        <v>164945741</v>
      </c>
      <c r="D32" s="18"/>
      <c r="E32" s="19">
        <v>180737127</v>
      </c>
      <c r="F32" s="20">
        <v>180737127</v>
      </c>
      <c r="G32" s="20"/>
      <c r="H32" s="20"/>
      <c r="I32" s="20">
        <v>171640197</v>
      </c>
      <c r="J32" s="20">
        <v>171640197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90368564</v>
      </c>
      <c r="Y32" s="20">
        <v>-90368564</v>
      </c>
      <c r="Z32" s="21">
        <v>-100</v>
      </c>
      <c r="AA32" s="22">
        <v>180737127</v>
      </c>
    </row>
    <row r="33" spans="1:27" ht="12.75">
      <c r="A33" s="23" t="s">
        <v>58</v>
      </c>
      <c r="B33" s="17"/>
      <c r="C33" s="18">
        <v>59970467</v>
      </c>
      <c r="D33" s="18"/>
      <c r="E33" s="19">
        <v>60231586</v>
      </c>
      <c r="F33" s="20">
        <v>60231586</v>
      </c>
      <c r="G33" s="20"/>
      <c r="H33" s="20"/>
      <c r="I33" s="20">
        <v>57199987</v>
      </c>
      <c r="J33" s="20">
        <v>57199987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30115793</v>
      </c>
      <c r="Y33" s="20">
        <v>-30115793</v>
      </c>
      <c r="Z33" s="21">
        <v>-100</v>
      </c>
      <c r="AA33" s="22">
        <v>60231586</v>
      </c>
    </row>
    <row r="34" spans="1:27" ht="12.75">
      <c r="A34" s="27" t="s">
        <v>59</v>
      </c>
      <c r="B34" s="28"/>
      <c r="C34" s="29">
        <f aca="true" t="shared" si="3" ref="C34:Y34">SUM(C29:C33)</f>
        <v>226102117</v>
      </c>
      <c r="D34" s="29">
        <f>SUM(D29:D33)</f>
        <v>0</v>
      </c>
      <c r="E34" s="30">
        <f t="shared" si="3"/>
        <v>242175929</v>
      </c>
      <c r="F34" s="31">
        <f t="shared" si="3"/>
        <v>242175929</v>
      </c>
      <c r="G34" s="31">
        <f t="shared" si="3"/>
        <v>0</v>
      </c>
      <c r="H34" s="31">
        <f t="shared" si="3"/>
        <v>0</v>
      </c>
      <c r="I34" s="31">
        <f t="shared" si="3"/>
        <v>229986338</v>
      </c>
      <c r="J34" s="31">
        <f t="shared" si="3"/>
        <v>229986338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121087965</v>
      </c>
      <c r="Y34" s="31">
        <f t="shared" si="3"/>
        <v>-121087965</v>
      </c>
      <c r="Z34" s="32">
        <f>+IF(X34&lt;&gt;0,+(Y34/X34)*100,0)</f>
        <v>-100</v>
      </c>
      <c r="AA34" s="33">
        <f>SUM(AA29:AA33)</f>
        <v>242175929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/>
      <c r="D38" s="18"/>
      <c r="E38" s="19">
        <v>66730498</v>
      </c>
      <c r="F38" s="20">
        <v>66730498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33365249</v>
      </c>
      <c r="Y38" s="20">
        <v>-33365249</v>
      </c>
      <c r="Z38" s="21">
        <v>-100</v>
      </c>
      <c r="AA38" s="22">
        <v>66730498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66730498</v>
      </c>
      <c r="F39" s="37">
        <f t="shared" si="4"/>
        <v>66730498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33365249</v>
      </c>
      <c r="Y39" s="37">
        <f t="shared" si="4"/>
        <v>-33365249</v>
      </c>
      <c r="Z39" s="38">
        <f>+IF(X39&lt;&gt;0,+(Y39/X39)*100,0)</f>
        <v>-100</v>
      </c>
      <c r="AA39" s="39">
        <f>SUM(AA37:AA38)</f>
        <v>66730498</v>
      </c>
    </row>
    <row r="40" spans="1:27" ht="12.75">
      <c r="A40" s="27" t="s">
        <v>62</v>
      </c>
      <c r="B40" s="28"/>
      <c r="C40" s="29">
        <f aca="true" t="shared" si="5" ref="C40:Y40">+C34+C39</f>
        <v>226102117</v>
      </c>
      <c r="D40" s="29">
        <f>+D34+D39</f>
        <v>0</v>
      </c>
      <c r="E40" s="30">
        <f t="shared" si="5"/>
        <v>308906427</v>
      </c>
      <c r="F40" s="31">
        <f t="shared" si="5"/>
        <v>308906427</v>
      </c>
      <c r="G40" s="31">
        <f t="shared" si="5"/>
        <v>0</v>
      </c>
      <c r="H40" s="31">
        <f t="shared" si="5"/>
        <v>0</v>
      </c>
      <c r="I40" s="31">
        <f t="shared" si="5"/>
        <v>229986338</v>
      </c>
      <c r="J40" s="31">
        <f t="shared" si="5"/>
        <v>229986338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154453214</v>
      </c>
      <c r="Y40" s="31">
        <f t="shared" si="5"/>
        <v>-154453214</v>
      </c>
      <c r="Z40" s="32">
        <f>+IF(X40&lt;&gt;0,+(Y40/X40)*100,0)</f>
        <v>-100</v>
      </c>
      <c r="AA40" s="33">
        <f>+AA34+AA39</f>
        <v>308906427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487676875</v>
      </c>
      <c r="D42" s="43">
        <f>+D25-D40</f>
        <v>0</v>
      </c>
      <c r="E42" s="44">
        <f t="shared" si="6"/>
        <v>417724019</v>
      </c>
      <c r="F42" s="45">
        <f t="shared" si="6"/>
        <v>417724019</v>
      </c>
      <c r="G42" s="45">
        <f t="shared" si="6"/>
        <v>0</v>
      </c>
      <c r="H42" s="45">
        <f t="shared" si="6"/>
        <v>0</v>
      </c>
      <c r="I42" s="45">
        <f t="shared" si="6"/>
        <v>459460321</v>
      </c>
      <c r="J42" s="45">
        <f t="shared" si="6"/>
        <v>459460321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208862013</v>
      </c>
      <c r="Y42" s="45">
        <f t="shared" si="6"/>
        <v>-208862013</v>
      </c>
      <c r="Z42" s="46">
        <f>+IF(X42&lt;&gt;0,+(Y42/X42)*100,0)</f>
        <v>-100</v>
      </c>
      <c r="AA42" s="47">
        <f>+AA25-AA40</f>
        <v>417724019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487676875</v>
      </c>
      <c r="D45" s="18"/>
      <c r="E45" s="19">
        <v>417724019</v>
      </c>
      <c r="F45" s="20">
        <v>417724019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208862010</v>
      </c>
      <c r="Y45" s="20">
        <v>-208862010</v>
      </c>
      <c r="Z45" s="48">
        <v>-100</v>
      </c>
      <c r="AA45" s="22">
        <v>417724019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>
        <v>459460321</v>
      </c>
      <c r="J46" s="20">
        <v>459460321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487676875</v>
      </c>
      <c r="D48" s="51">
        <f>SUM(D45:D47)</f>
        <v>0</v>
      </c>
      <c r="E48" s="52">
        <f t="shared" si="7"/>
        <v>417724019</v>
      </c>
      <c r="F48" s="53">
        <f t="shared" si="7"/>
        <v>417724019</v>
      </c>
      <c r="G48" s="53">
        <f t="shared" si="7"/>
        <v>0</v>
      </c>
      <c r="H48" s="53">
        <f t="shared" si="7"/>
        <v>0</v>
      </c>
      <c r="I48" s="53">
        <f t="shared" si="7"/>
        <v>459460321</v>
      </c>
      <c r="J48" s="53">
        <f t="shared" si="7"/>
        <v>459460321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208862010</v>
      </c>
      <c r="Y48" s="53">
        <f t="shared" si="7"/>
        <v>-208862010</v>
      </c>
      <c r="Z48" s="54">
        <f>+IF(X48&lt;&gt;0,+(Y48/X48)*100,0)</f>
        <v>-100</v>
      </c>
      <c r="AA48" s="55">
        <f>SUM(AA45:AA47)</f>
        <v>417724019</v>
      </c>
    </row>
    <row r="49" spans="1:27" ht="12.7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2019-02-04T15:21:03Z</dcterms:created>
  <dcterms:modified xsi:type="dcterms:W3CDTF">2019-02-04T15:21:42Z</dcterms:modified>
  <cp:category/>
  <cp:version/>
  <cp:contentType/>
  <cp:contentStatus/>
</cp:coreProperties>
</file>