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6" firstSheet="1" activeTab="1"/>
  </bookViews>
  <sheets>
    <sheet name="SheetNames" sheetId="1" state="hidden" r:id="rId1"/>
    <sheet name="Summary" sheetId="2" r:id="rId2"/>
    <sheet name="BUF" sheetId="3" r:id="rId3"/>
    <sheet name="NMA" sheetId="4" r:id="rId4"/>
    <sheet name="EC101" sheetId="5" r:id="rId5"/>
    <sheet name="EC102" sheetId="6" r:id="rId6"/>
    <sheet name="EC104" sheetId="7" r:id="rId7"/>
    <sheet name="EC105 " sheetId="8" r:id="rId8"/>
    <sheet name="EC106" sheetId="9" r:id="rId9"/>
    <sheet name="EC108" sheetId="10" r:id="rId10"/>
    <sheet name="EC109" sheetId="11" r:id="rId11"/>
    <sheet name="DC10" sheetId="12" r:id="rId12"/>
    <sheet name="EC121" sheetId="13" r:id="rId13"/>
    <sheet name="EC122" sheetId="14" r:id="rId14"/>
    <sheet name="EC123" sheetId="15" r:id="rId15"/>
    <sheet name="EC124" sheetId="16" r:id="rId16"/>
    <sheet name="EC126" sheetId="17" r:id="rId17"/>
    <sheet name="EC129" sheetId="18" r:id="rId18"/>
    <sheet name="DC12" sheetId="19" r:id="rId19"/>
    <sheet name="EC131" sheetId="20" r:id="rId20"/>
    <sheet name="EC135" sheetId="21" r:id="rId21"/>
    <sheet name="EC136" sheetId="22" r:id="rId22"/>
    <sheet name="EC137" sheetId="23" r:id="rId23"/>
    <sheet name="EC138" sheetId="24" r:id="rId24"/>
    <sheet name="EC139" sheetId="25" r:id="rId25"/>
    <sheet name="DC13" sheetId="26" r:id="rId26"/>
    <sheet name="EC141" sheetId="27" r:id="rId27"/>
    <sheet name="EC142" sheetId="28" r:id="rId28"/>
    <sheet name="EC145" sheetId="29" r:id="rId29"/>
    <sheet name="DC14" sheetId="30" r:id="rId30"/>
    <sheet name="EC153" sheetId="31" r:id="rId31"/>
    <sheet name="EC154" sheetId="32" r:id="rId32"/>
    <sheet name="EC155" sheetId="33" r:id="rId33"/>
    <sheet name="EC156" sheetId="34" r:id="rId34"/>
    <sheet name="EC157" sheetId="35" r:id="rId35"/>
    <sheet name="DC15" sheetId="36" r:id="rId36"/>
    <sheet name="EC441" sheetId="37" r:id="rId37"/>
    <sheet name="EC442" sheetId="38" r:id="rId38"/>
    <sheet name="EC443" sheetId="39" r:id="rId39"/>
    <sheet name="EC444" sheetId="40" r:id="rId40"/>
    <sheet name="DC44" sheetId="41" r:id="rId41"/>
  </sheets>
  <definedNames>
    <definedName name="_xlnm.Print_Area" localSheetId="11">'DC10'!#REF!</definedName>
    <definedName name="_xlnm.Print_Area" localSheetId="18">'DC12'!#REF!</definedName>
    <definedName name="_xlnm.Print_Area" localSheetId="25">'DC13'!#REF!</definedName>
    <definedName name="_xlnm.Print_Area" localSheetId="35">'DC15'!#REF!</definedName>
    <definedName name="_xlnm.Print_Area" localSheetId="5">'EC102'!#REF!</definedName>
    <definedName name="_xlnm.Print_Area" localSheetId="6">'EC104'!#REF!</definedName>
    <definedName name="_xlnm.Print_Area" localSheetId="7">'EC105 '!#REF!</definedName>
    <definedName name="_xlnm.Print_Area" localSheetId="8">'EC106'!#REF!</definedName>
    <definedName name="_xlnm.Print_Area" localSheetId="9">'EC108'!#REF!</definedName>
    <definedName name="_xlnm.Print_Area" localSheetId="10">'EC109'!#REF!</definedName>
    <definedName name="_xlnm.Print_Area" localSheetId="12">'EC121'!#REF!</definedName>
    <definedName name="_xlnm.Print_Area" localSheetId="13">'EC122'!#REF!</definedName>
    <definedName name="_xlnm.Print_Area" localSheetId="14">'EC123'!#REF!</definedName>
    <definedName name="_xlnm.Print_Area" localSheetId="15">'EC124'!#REF!</definedName>
    <definedName name="_xlnm.Print_Area" localSheetId="17">'EC129'!#REF!</definedName>
    <definedName name="_xlnm.Print_Area" localSheetId="19">'EC131'!#REF!</definedName>
    <definedName name="_xlnm.Print_Area" localSheetId="20">'EC135'!#REF!</definedName>
    <definedName name="_xlnm.Print_Area" localSheetId="21">'EC136'!#REF!</definedName>
    <definedName name="_xlnm.Print_Area" localSheetId="22">'EC137'!#REF!</definedName>
    <definedName name="_xlnm.Print_Area" localSheetId="23">'EC138'!#REF!</definedName>
    <definedName name="_xlnm.Print_Area" localSheetId="24">'EC139'!#REF!</definedName>
    <definedName name="_xlnm.Print_Area" localSheetId="26">'EC141'!#REF!</definedName>
    <definedName name="_xlnm.Print_Area" localSheetId="27">'EC142'!#REF!</definedName>
    <definedName name="_xlnm.Print_Area" localSheetId="28">'EC145'!#REF!</definedName>
    <definedName name="_xlnm.Print_Area" localSheetId="30">'EC153'!#REF!</definedName>
    <definedName name="_xlnm.Print_Area" localSheetId="31">'EC154'!#REF!</definedName>
    <definedName name="_xlnm.Print_Area" localSheetId="32">'EC155'!#REF!</definedName>
    <definedName name="_xlnm.Print_Area" localSheetId="33">'EC156'!#REF!</definedName>
    <definedName name="_xlnm.Print_Area" localSheetId="34">'EC157'!#REF!</definedName>
    <definedName name="_xlnm.Print_Area" localSheetId="36">'EC441'!#REF!</definedName>
    <definedName name="_xlnm.Print_Area" localSheetId="37">'EC442'!#REF!</definedName>
    <definedName name="_xlnm.Print_Area" localSheetId="38">'EC443'!#REF!</definedName>
    <definedName name="_xlnm.Print_Area" localSheetId="39">'EC444'!#REF!</definedName>
    <definedName name="_xlnm.Print_Titles" localSheetId="2">'BUF'!$1:$1</definedName>
    <definedName name="_xlnm.Print_Titles" localSheetId="11">'DC10'!$1:$1</definedName>
    <definedName name="_xlnm.Print_Titles" localSheetId="18">'DC12'!$1:$1</definedName>
    <definedName name="_xlnm.Print_Titles" localSheetId="25">'DC13'!$1:$1</definedName>
    <definedName name="_xlnm.Print_Titles" localSheetId="29">'DC14'!$1:$1</definedName>
    <definedName name="_xlnm.Print_Titles" localSheetId="35">'DC15'!$1:$1</definedName>
    <definedName name="_xlnm.Print_Titles" localSheetId="5">'EC102'!$1:$1</definedName>
    <definedName name="_xlnm.Print_Titles" localSheetId="6">'EC104'!$1:$1</definedName>
    <definedName name="_xlnm.Print_Titles" localSheetId="7">'EC105 '!$1:$1</definedName>
    <definedName name="_xlnm.Print_Titles" localSheetId="8">'EC106'!$1:$1</definedName>
    <definedName name="_xlnm.Print_Titles" localSheetId="9">'EC108'!$1:$1</definedName>
    <definedName name="_xlnm.Print_Titles" localSheetId="10">'EC109'!$1:$1</definedName>
    <definedName name="_xlnm.Print_Titles" localSheetId="12">'EC121'!$1:$1</definedName>
    <definedName name="_xlnm.Print_Titles" localSheetId="13">'EC122'!$1:$1</definedName>
    <definedName name="_xlnm.Print_Titles" localSheetId="14">'EC123'!$1:$1</definedName>
    <definedName name="_xlnm.Print_Titles" localSheetId="15">'EC124'!$1:$1</definedName>
    <definedName name="_xlnm.Print_Titles" localSheetId="17">'EC129'!$1:$1</definedName>
    <definedName name="_xlnm.Print_Titles" localSheetId="19">'EC131'!$1:$1</definedName>
    <definedName name="_xlnm.Print_Titles" localSheetId="20">'EC135'!$1:$1</definedName>
    <definedName name="_xlnm.Print_Titles" localSheetId="21">'EC136'!$1:$1</definedName>
    <definedName name="_xlnm.Print_Titles" localSheetId="22">'EC137'!$1:$1</definedName>
    <definedName name="_xlnm.Print_Titles" localSheetId="23">'EC138'!$1:$1</definedName>
    <definedName name="_xlnm.Print_Titles" localSheetId="24">'EC139'!$1:$1</definedName>
    <definedName name="_xlnm.Print_Titles" localSheetId="26">'EC141'!$1:$1</definedName>
    <definedName name="_xlnm.Print_Titles" localSheetId="27">'EC142'!$1:$1</definedName>
    <definedName name="_xlnm.Print_Titles" localSheetId="28">'EC145'!$1:$1</definedName>
    <definedName name="_xlnm.Print_Titles" localSheetId="30">'EC153'!$1:$1</definedName>
    <definedName name="_xlnm.Print_Titles" localSheetId="31">'EC154'!$1:$1</definedName>
    <definedName name="_xlnm.Print_Titles" localSheetId="32">'EC155'!$1:$1</definedName>
    <definedName name="_xlnm.Print_Titles" localSheetId="33">'EC156'!$1:$1</definedName>
    <definedName name="_xlnm.Print_Titles" localSheetId="34">'EC157'!$1:$1</definedName>
    <definedName name="_xlnm.Print_Titles" localSheetId="36">'EC441'!$1:$1</definedName>
    <definedName name="_xlnm.Print_Titles" localSheetId="37">'EC442'!$1:$1</definedName>
    <definedName name="_xlnm.Print_Titles" localSheetId="38">'EC443'!$1:$1</definedName>
    <definedName name="_xlnm.Print_Titles" localSheetId="39">'EC444'!$1:$1</definedName>
    <definedName name="_xlnm.Print_Titles" localSheetId="3">'NMA'!$18:$18</definedName>
    <definedName name="_xlnm.Print_Titles" localSheetId="0">'SheetNames'!$1:$1</definedName>
    <definedName name="_xlnm.Print_Titles" localSheetId="1">'Summary'!$1:$1</definedName>
  </definedNames>
  <calcPr fullCalcOnLoad="1"/>
</workbook>
</file>

<file path=xl/sharedStrings.xml><?xml version="1.0" encoding="utf-8"?>
<sst xmlns="http://schemas.openxmlformats.org/spreadsheetml/2006/main" count="4193" uniqueCount="196">
  <si>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</si>
  <si>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</si>
  <si>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</si>
  <si>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</si>
  <si>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</si>
  <si>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</si>
  <si>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</si>
  <si>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</si>
  <si>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</si>
  <si>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</si>
  <si>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</si>
  <si>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</si>
  <si>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</si>
  <si>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</si>
  <si>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</si>
  <si>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</si>
  <si>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</si>
  <si>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</si>
  <si>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</si>
  <si>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</si>
  <si>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</si>
  <si>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</si>
  <si>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</si>
  <si>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</si>
  <si>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</si>
  <si>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</si>
  <si>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</si>
  <si>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</si>
  <si>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</si>
  <si>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</si>
  <si>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</si>
  <si>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</si>
  <si>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</si>
  <si>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</si>
  <si>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</si>
  <si>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</si>
  <si>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</si>
  <si>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</si>
  <si>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</si>
  <si>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</si>
  <si>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</si>
  <si>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</si>
  <si>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</si>
  <si>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</si>
  <si>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</si>
  <si>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</si>
  <si>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</si>
  <si>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</si>
  <si>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</si>
  <si>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</si>
  <si>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</si>
  <si>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</si>
  <si>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</si>
  <si>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</si>
  <si>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</si>
  <si>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</si>
  <si>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</si>
  <si>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</si>
  <si>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</si>
  <si>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</si>
  <si>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</si>
  <si>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</si>
  <si>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</si>
  <si>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</si>
  <si>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</si>
  <si>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</si>
  <si>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</si>
  <si>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</si>
  <si>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</si>
  <si>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</si>
  <si>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</si>
  <si>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</si>
  <si>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</si>
  <si>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</si>
  <si>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</si>
  <si>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</si>
  <si>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</si>
  <si>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</si>
  <si>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</si>
  <si>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</si>
  <si>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</si>
  <si>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</si>
  <si>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</si>
  <si>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</si>
  <si>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</si>
  <si>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</si>
  <si>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BUF</t>
  </si>
  <si>
    <t>Buffalo City</t>
  </si>
  <si>
    <t>NMA</t>
  </si>
  <si>
    <t>Nelson Mandela Bay</t>
  </si>
  <si>
    <t>EC101</t>
  </si>
  <si>
    <t>EC102</t>
  </si>
  <si>
    <t>Blue Crane Route</t>
  </si>
  <si>
    <t>EC104</t>
  </si>
  <si>
    <t>Makana</t>
  </si>
  <si>
    <t>EC105</t>
  </si>
  <si>
    <t>Ndlambe</t>
  </si>
  <si>
    <t>EC106</t>
  </si>
  <si>
    <t>Sundays River Valley</t>
  </si>
  <si>
    <t>EC108</t>
  </si>
  <si>
    <t>Kouga</t>
  </si>
  <si>
    <t>EC109</t>
  </si>
  <si>
    <t>Kou-Kamma</t>
  </si>
  <si>
    <t>DC10</t>
  </si>
  <si>
    <t>Sarah Baartman</t>
  </si>
  <si>
    <t>EC121</t>
  </si>
  <si>
    <t>Mbhashe</t>
  </si>
  <si>
    <t>EC122</t>
  </si>
  <si>
    <t>Mnquma</t>
  </si>
  <si>
    <t>EC123</t>
  </si>
  <si>
    <t>Great Kei</t>
  </si>
  <si>
    <t>EC124</t>
  </si>
  <si>
    <t>Amahlathi</t>
  </si>
  <si>
    <t>EC126</t>
  </si>
  <si>
    <t>Ngqushwa</t>
  </si>
  <si>
    <t>DC12</t>
  </si>
  <si>
    <t>Amathole</t>
  </si>
  <si>
    <t>EC131</t>
  </si>
  <si>
    <t>Inxuba Yethemba</t>
  </si>
  <si>
    <t>EC135</t>
  </si>
  <si>
    <t>Intsika Yethu</t>
  </si>
  <si>
    <t>EC136</t>
  </si>
  <si>
    <t>Emalahleni (Ec)</t>
  </si>
  <si>
    <t>EC137</t>
  </si>
  <si>
    <t>Engcobo</t>
  </si>
  <si>
    <t>EC138</t>
  </si>
  <si>
    <t>Sakhisizwe</t>
  </si>
  <si>
    <t>DC13</t>
  </si>
  <si>
    <t>Chris Hani</t>
  </si>
  <si>
    <t>EC141</t>
  </si>
  <si>
    <t>Elundini</t>
  </si>
  <si>
    <t>EC142</t>
  </si>
  <si>
    <t>Senqu</t>
  </si>
  <si>
    <t>EC143</t>
  </si>
  <si>
    <t>Maletswai</t>
  </si>
  <si>
    <t>EC144</t>
  </si>
  <si>
    <t>Gariep</t>
  </si>
  <si>
    <t>DC14</t>
  </si>
  <si>
    <t>Joe Gqabi</t>
  </si>
  <si>
    <t>EC153</t>
  </si>
  <si>
    <t>Ngquza Hills</t>
  </si>
  <si>
    <t>EC154</t>
  </si>
  <si>
    <t>Port St Johns</t>
  </si>
  <si>
    <t>EC155</t>
  </si>
  <si>
    <t>Nyandeni</t>
  </si>
  <si>
    <t>EC156</t>
  </si>
  <si>
    <t>Mhlontlo</t>
  </si>
  <si>
    <t>EC157</t>
  </si>
  <si>
    <t>King Sabata Dalindyebo</t>
  </si>
  <si>
    <t>DC15</t>
  </si>
  <si>
    <t>O .R. Tambo</t>
  </si>
  <si>
    <t>EC441</t>
  </si>
  <si>
    <t>Matatiele</t>
  </si>
  <si>
    <t>EC442</t>
  </si>
  <si>
    <t>Umzimvubu</t>
  </si>
  <si>
    <t>EC443</t>
  </si>
  <si>
    <t>Mbizana</t>
  </si>
  <si>
    <t>EC444</t>
  </si>
  <si>
    <t>Ntabankulu</t>
  </si>
  <si>
    <t>DC44</t>
  </si>
  <si>
    <t>Alfred Nzo</t>
  </si>
  <si>
    <t>EC129</t>
  </si>
  <si>
    <t>EC139</t>
  </si>
  <si>
    <t>EC145</t>
  </si>
  <si>
    <t>Dr Beyers Naude</t>
  </si>
  <si>
    <t>Raymond Mhlaba</t>
  </si>
  <si>
    <t>Enoch Mgijima</t>
  </si>
  <si>
    <t>Walter Sisulu</t>
  </si>
  <si>
    <t>Summary</t>
  </si>
  <si>
    <t>Eastern Cape</t>
  </si>
  <si>
    <t>Number of informal settlements targeted for upgrading with upgrading plans</t>
  </si>
  <si>
    <t>Number of sites serviced</t>
  </si>
  <si>
    <t>Percentage density reduction in total informal settlements</t>
  </si>
  <si>
    <t>Statistical indicators on service delivery as at the beginning of 2018/19 (to be completed only at the beginning of the municipal financial year)</t>
  </si>
  <si>
    <t>QUARTERLY PERFORMANCE REPORTS - 2018/19</t>
  </si>
  <si>
    <t>Backlog as at beginning of 2018/19</t>
  </si>
  <si>
    <t>Target for 2018/19 as per the
SDBIP</t>
  </si>
  <si>
    <t xml:space="preserve">Summary of Actual output for 2018/19. 
</t>
  </si>
  <si>
    <t>Actual output for 2018/19
as per Annual Report</t>
  </si>
  <si>
    <t>Per centage density reduction in total informal settlements</t>
  </si>
  <si>
    <t>Stormsriver 0.5km complete, Krakeel procurement of contractor in progress.</t>
  </si>
  <si>
    <t xml:space="preserve">No Service provider procured.
Tender process started, but due to lack of response from service providers the tender will be re-advertised by the end of February 2019.
</t>
  </si>
  <si>
    <t>Re-advertisement of tender.</t>
  </si>
  <si>
    <t>Application to relocate Stormriver MPCC funds to Louterwater MPCC. Upgrading of Stormsriver Community Hall and Woodlands Community Hall - Contractor not appointed due to lack of confirmation of budget. Project will commence once in house budget in available. Alternatively source funds to commence with the projects.</t>
  </si>
  <si>
    <t>Source funds</t>
  </si>
  <si>
    <t>No target has been set for this KPI in the NMBM 2018/19 SDBIP</t>
  </si>
  <si>
    <t>Nomgavu is 80% complete, Epiphany and Zwelitsha are on 70% as planned for the midterm.</t>
  </si>
  <si>
    <t>Bidders were non responsive</t>
  </si>
  <si>
    <t>Plant operators will be appointed on a contract basis to construct the road.</t>
  </si>
  <si>
    <t>Contractors  are on site  as planned for Q2 and the overall Construction Progress is 100%: Excavation, Planting of poles &amp; Stringing of Conductor was completed on the 31 December 2018</t>
  </si>
  <si>
    <t>High Mast Lights not delivered by the set date. Project was advertised on the 16 October 2018 and closed on the 2 November 2018.</t>
  </si>
  <si>
    <t>High Mast lights to be delivered in Q3</t>
  </si>
  <si>
    <t>Technologist was appointed on the 5 April 2018 and failed to deliver , the roject was then later given to RPS Ilangabi
Project to be advertised in Q3.
26 | P a g e
Consultants on the 24 August 2018.</t>
  </si>
  <si>
    <t>Project to be advertised in Q3.</t>
  </si>
  <si>
    <t>The upgrading of community halls is planned for Q3 and Q4</t>
  </si>
  <si>
    <t>The upgrading of the sportfields is planned for Q3 and Q4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</si>
</sst>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[Red]0%;[Red]\(0%\)"/>
    <numFmt numFmtId="174" formatCode="0%;\(0%\)"/>
    <numFmt numFmtId="175" formatCode="\ \ @"/>
    <numFmt numFmtId="176" formatCode="\ \ \ \ @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(* #,##0_);_(* \(#,##0\);_(* &quot;- &quot;?_);_(@_)"/>
    <numFmt numFmtId="180" formatCode="#,##0;&quot;-&quot;#,##0;&quot;-&quot;"/>
    <numFmt numFmtId="181" formatCode="#,##0.00;&quot;-&quot;#,##0.00;&quot;-&quot;"/>
    <numFmt numFmtId="182" formatCode="#,##0%;&quot;-&quot;#,##0%;&quot;- &quot;"/>
    <numFmt numFmtId="183" formatCode="#,##0.0%;&quot;-&quot;#,##0.0%;&quot;- &quot;"/>
    <numFmt numFmtId="184" formatCode="#,##0.00%;&quot;-&quot;#,##0.00%;&quot;- &quot;"/>
    <numFmt numFmtId="185" formatCode="#,##0.0;&quot;-&quot;#,##0.0;&quot;-&quot;"/>
    <numFmt numFmtId="186" formatCode="#,##0&quot; &quot;;&quot;(&quot;#,##0&quot;)&quot;;&quot;- &quot;#&quot; &quot;;&quot; &quot;@&quot; &quot;"/>
    <numFmt numFmtId="187" formatCode="&quot;$&quot;#,##0&quot; &quot;;&quot;($&quot;#,##0&quot;)&quot;"/>
    <numFmt numFmtId="188" formatCode="[$-1C09]yyyy/mm/dd"/>
    <numFmt numFmtId="189" formatCode="[Red]0%;[Red]&quot;(&quot;0%&quot;)&quot;"/>
    <numFmt numFmtId="190" formatCode="0%;&quot;(&quot;0%&quot;)&quot;"/>
    <numFmt numFmtId="191" formatCode="[$R-1C09]&quot; &quot;#,##0.00;[Red][$R-1C09]&quot;-&quot;#,##0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Calibri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sz val="8"/>
      <color indexed="8"/>
      <name val="Arial Narrow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FF"/>
      <name val="Arial"/>
      <family val="2"/>
    </font>
    <font>
      <u val="single"/>
      <sz val="10"/>
      <color rgb="FF0000F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FF00FF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rgb="FF000000"/>
      <name val="Arial Narrow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rgb="FF0000FF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167" fontId="5" fillId="0" borderId="0" applyFill="0" applyBorder="0" applyAlignment="0">
      <protection/>
    </xf>
    <xf numFmtId="180" fontId="55" fillId="0" borderId="0">
      <alignment/>
      <protection/>
    </xf>
    <xf numFmtId="168" fontId="5" fillId="0" borderId="0" applyFill="0" applyBorder="0" applyAlignment="0">
      <protection/>
    </xf>
    <xf numFmtId="181" fontId="55" fillId="0" borderId="0">
      <alignment/>
      <protection/>
    </xf>
    <xf numFmtId="169" fontId="5" fillId="0" borderId="0" applyFill="0" applyBorder="0" applyAlignment="0">
      <protection/>
    </xf>
    <xf numFmtId="182" fontId="55" fillId="0" borderId="0">
      <alignment/>
      <protection/>
    </xf>
    <xf numFmtId="170" fontId="5" fillId="0" borderId="0" applyFill="0" applyBorder="0" applyAlignment="0">
      <protection/>
    </xf>
    <xf numFmtId="183" fontId="55" fillId="0" borderId="0">
      <alignment/>
      <protection/>
    </xf>
    <xf numFmtId="171" fontId="5" fillId="0" borderId="0" applyFill="0" applyBorder="0" applyAlignment="0">
      <protection/>
    </xf>
    <xf numFmtId="184" fontId="55" fillId="0" borderId="0">
      <alignment/>
      <protection/>
    </xf>
    <xf numFmtId="167" fontId="5" fillId="0" borderId="0" applyFill="0" applyBorder="0" applyAlignment="0">
      <protection/>
    </xf>
    <xf numFmtId="180" fontId="55" fillId="0" borderId="0">
      <alignment/>
      <protection/>
    </xf>
    <xf numFmtId="172" fontId="5" fillId="0" borderId="0" applyFill="0" applyBorder="0" applyAlignment="0">
      <protection/>
    </xf>
    <xf numFmtId="185" fontId="55" fillId="0" borderId="0">
      <alignment/>
      <protection/>
    </xf>
    <xf numFmtId="168" fontId="5" fillId="0" borderId="0" applyFill="0" applyBorder="0" applyAlignment="0">
      <protection/>
    </xf>
    <xf numFmtId="181" fontId="55" fillId="0" borderId="0">
      <alignment/>
      <protection/>
    </xf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58" fillId="0" borderId="0">
      <alignment/>
      <protection/>
    </xf>
    <xf numFmtId="3" fontId="2" fillId="0" borderId="0" applyFont="0" applyFill="0" applyBorder="0" applyAlignment="0" applyProtection="0"/>
    <xf numFmtId="3" fontId="5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81" fontId="58" fillId="0" borderId="0">
      <alignment/>
      <protection/>
    </xf>
    <xf numFmtId="5" fontId="2" fillId="0" borderId="0" applyFont="0" applyFill="0" applyBorder="0" applyAlignment="0" applyProtection="0"/>
    <xf numFmtId="187" fontId="58" fillId="0" borderId="0">
      <alignment/>
      <protection/>
    </xf>
    <xf numFmtId="0" fontId="2" fillId="0" borderId="0" applyFont="0" applyFill="0" applyBorder="0" applyAlignment="0" applyProtection="0"/>
    <xf numFmtId="0" fontId="58" fillId="0" borderId="0">
      <alignment/>
      <protection/>
    </xf>
    <xf numFmtId="14" fontId="5" fillId="0" borderId="0" applyFill="0" applyBorder="0" applyAlignment="0">
      <protection/>
    </xf>
    <xf numFmtId="188" fontId="55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6" fillId="0" borderId="0" applyFill="0" applyBorder="0" applyAlignment="0">
      <protection/>
    </xf>
    <xf numFmtId="180" fontId="59" fillId="0" borderId="0">
      <alignment/>
      <protection/>
    </xf>
    <xf numFmtId="168" fontId="6" fillId="0" borderId="0" applyFill="0" applyBorder="0" applyAlignment="0">
      <protection/>
    </xf>
    <xf numFmtId="181" fontId="59" fillId="0" borderId="0">
      <alignment/>
      <protection/>
    </xf>
    <xf numFmtId="167" fontId="6" fillId="0" borderId="0" applyFill="0" applyBorder="0" applyAlignment="0">
      <protection/>
    </xf>
    <xf numFmtId="180" fontId="59" fillId="0" borderId="0">
      <alignment/>
      <protection/>
    </xf>
    <xf numFmtId="172" fontId="6" fillId="0" borderId="0" applyFill="0" applyBorder="0" applyAlignment="0">
      <protection/>
    </xf>
    <xf numFmtId="185" fontId="59" fillId="0" borderId="0">
      <alignment/>
      <protection/>
    </xf>
    <xf numFmtId="168" fontId="6" fillId="0" borderId="0" applyFill="0" applyBorder="0" applyAlignment="0">
      <protection/>
    </xf>
    <xf numFmtId="181" fontId="59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58" fillId="0" borderId="0">
      <alignment/>
      <protection/>
    </xf>
    <xf numFmtId="0" fontId="62" fillId="29" borderId="0" applyNumberFormat="0" applyBorder="0" applyAlignment="0" applyProtection="0"/>
    <xf numFmtId="38" fontId="7" fillId="30" borderId="0" applyNumberFormat="0" applyBorder="0" applyAlignment="0" applyProtection="0"/>
    <xf numFmtId="0" fontId="63" fillId="31" borderId="0">
      <alignment/>
      <protection/>
    </xf>
    <xf numFmtId="0" fontId="8" fillId="0" borderId="3" applyNumberFormat="0" applyAlignment="0" applyProtection="0"/>
    <xf numFmtId="0" fontId="64" fillId="0" borderId="4">
      <alignment/>
      <protection/>
    </xf>
    <xf numFmtId="0" fontId="8" fillId="0" borderId="5">
      <alignment horizontal="left" vertical="center"/>
      <protection/>
    </xf>
    <xf numFmtId="0" fontId="64" fillId="0" borderId="4">
      <alignment horizontal="left" vertical="center"/>
      <protection/>
    </xf>
    <xf numFmtId="0" fontId="65" fillId="0" borderId="0">
      <alignment horizontal="center"/>
      <protection/>
    </xf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5" fillId="0" borderId="0">
      <alignment horizontal="center" textRotation="90"/>
      <protection/>
    </xf>
    <xf numFmtId="0" fontId="4" fillId="0" borderId="0" applyNumberFormat="0" applyFill="0" applyBorder="0" applyAlignment="0" applyProtection="0"/>
    <xf numFmtId="0" fontId="69" fillId="32" borderId="1" applyNumberFormat="0" applyAlignment="0" applyProtection="0"/>
    <xf numFmtId="10" fontId="7" fillId="33" borderId="9" applyNumberFormat="0" applyBorder="0" applyAlignment="0" applyProtection="0"/>
    <xf numFmtId="0" fontId="63" fillId="34" borderId="0">
      <alignment/>
      <protection/>
    </xf>
    <xf numFmtId="167" fontId="9" fillId="0" borderId="0" applyFill="0" applyBorder="0" applyAlignment="0">
      <protection/>
    </xf>
    <xf numFmtId="180" fontId="70" fillId="0" borderId="0">
      <alignment/>
      <protection/>
    </xf>
    <xf numFmtId="168" fontId="9" fillId="0" borderId="0" applyFill="0" applyBorder="0" applyAlignment="0">
      <protection/>
    </xf>
    <xf numFmtId="181" fontId="70" fillId="0" borderId="0">
      <alignment/>
      <protection/>
    </xf>
    <xf numFmtId="167" fontId="9" fillId="0" borderId="0" applyFill="0" applyBorder="0" applyAlignment="0">
      <protection/>
    </xf>
    <xf numFmtId="180" fontId="70" fillId="0" borderId="0">
      <alignment/>
      <protection/>
    </xf>
    <xf numFmtId="172" fontId="9" fillId="0" borderId="0" applyFill="0" applyBorder="0" applyAlignment="0">
      <protection/>
    </xf>
    <xf numFmtId="185" fontId="70" fillId="0" borderId="0">
      <alignment/>
      <protection/>
    </xf>
    <xf numFmtId="168" fontId="9" fillId="0" borderId="0" applyFill="0" applyBorder="0" applyAlignment="0">
      <protection/>
    </xf>
    <xf numFmtId="181" fontId="70" fillId="0" borderId="0">
      <alignment/>
      <protection/>
    </xf>
    <xf numFmtId="0" fontId="71" fillId="0" borderId="10" applyNumberFormat="0" applyFill="0" applyAlignment="0" applyProtection="0"/>
    <xf numFmtId="0" fontId="72" fillId="35" borderId="0" applyNumberFormat="0" applyBorder="0" applyAlignment="0" applyProtection="0"/>
    <xf numFmtId="173" fontId="3" fillId="0" borderId="0">
      <alignment/>
      <protection/>
    </xf>
    <xf numFmtId="189" fontId="73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6" borderId="11" applyNumberFormat="0" applyFont="0" applyAlignment="0" applyProtection="0"/>
    <xf numFmtId="0" fontId="74" fillId="27" borderId="12" applyNumberFormat="0" applyAlignment="0" applyProtection="0"/>
    <xf numFmtId="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4" fontId="58" fillId="0" borderId="0">
      <alignment/>
      <protection/>
    </xf>
    <xf numFmtId="174" fontId="2" fillId="0" borderId="0" applyFont="0" applyFill="0" applyBorder="0" applyAlignment="0" applyProtection="0"/>
    <xf numFmtId="190" fontId="58" fillId="0" borderId="0">
      <alignment/>
      <protection/>
    </xf>
    <xf numFmtId="10" fontId="2" fillId="0" borderId="0" applyFont="0" applyFill="0" applyBorder="0" applyAlignment="0" applyProtection="0"/>
    <xf numFmtId="10" fontId="58" fillId="0" borderId="0">
      <alignment/>
      <protection/>
    </xf>
    <xf numFmtId="167" fontId="10" fillId="0" borderId="0" applyFill="0" applyBorder="0" applyAlignment="0">
      <protection/>
    </xf>
    <xf numFmtId="180" fontId="75" fillId="0" borderId="0">
      <alignment/>
      <protection/>
    </xf>
    <xf numFmtId="168" fontId="10" fillId="0" borderId="0" applyFill="0" applyBorder="0" applyAlignment="0">
      <protection/>
    </xf>
    <xf numFmtId="181" fontId="75" fillId="0" borderId="0">
      <alignment/>
      <protection/>
    </xf>
    <xf numFmtId="167" fontId="10" fillId="0" borderId="0" applyFill="0" applyBorder="0" applyAlignment="0">
      <protection/>
    </xf>
    <xf numFmtId="180" fontId="75" fillId="0" borderId="0">
      <alignment/>
      <protection/>
    </xf>
    <xf numFmtId="172" fontId="10" fillId="0" borderId="0" applyFill="0" applyBorder="0" applyAlignment="0">
      <protection/>
    </xf>
    <xf numFmtId="185" fontId="75" fillId="0" borderId="0">
      <alignment/>
      <protection/>
    </xf>
    <xf numFmtId="168" fontId="10" fillId="0" borderId="0" applyFill="0" applyBorder="0" applyAlignment="0">
      <protection/>
    </xf>
    <xf numFmtId="181" fontId="75" fillId="0" borderId="0">
      <alignment/>
      <protection/>
    </xf>
    <xf numFmtId="0" fontId="76" fillId="0" borderId="0">
      <alignment/>
      <protection/>
    </xf>
    <xf numFmtId="191" fontId="76" fillId="0" borderId="0">
      <alignment/>
      <protection/>
    </xf>
    <xf numFmtId="0" fontId="2" fillId="37" borderId="0">
      <alignment/>
      <protection/>
    </xf>
    <xf numFmtId="49" fontId="5" fillId="0" borderId="0" applyFill="0" applyBorder="0" applyAlignment="0">
      <protection/>
    </xf>
    <xf numFmtId="49" fontId="55" fillId="0" borderId="0">
      <alignment/>
      <protection/>
    </xf>
    <xf numFmtId="175" fontId="5" fillId="0" borderId="0" applyFill="0" applyBorder="0" applyAlignment="0">
      <protection/>
    </xf>
    <xf numFmtId="49" fontId="55" fillId="0" borderId="0">
      <alignment/>
      <protection/>
    </xf>
    <xf numFmtId="176" fontId="5" fillId="0" borderId="0" applyFill="0" applyBorder="0" applyAlignment="0">
      <protection/>
    </xf>
    <xf numFmtId="49" fontId="55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13" applyNumberFormat="0" applyFill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13" fillId="0" borderId="0" xfId="121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14" fillId="0" borderId="0" xfId="103" applyFont="1" applyFill="1" applyBorder="1" applyAlignment="1" applyProtection="1">
      <alignment vertical="top"/>
      <protection hidden="1"/>
    </xf>
    <xf numFmtId="0" fontId="15" fillId="0" borderId="14" xfId="121" applyFont="1" applyFill="1" applyBorder="1" applyAlignment="1" applyProtection="1">
      <alignment horizontal="centerContinuous" vertical="top"/>
      <protection/>
    </xf>
    <xf numFmtId="0" fontId="15" fillId="0" borderId="5" xfId="121" applyFont="1" applyFill="1" applyBorder="1" applyAlignment="1" applyProtection="1">
      <alignment horizontal="centerContinuous" vertical="top"/>
      <protection/>
    </xf>
    <xf numFmtId="0" fontId="15" fillId="0" borderId="15" xfId="121" applyFont="1" applyFill="1" applyBorder="1" applyAlignment="1" applyProtection="1">
      <alignment horizontal="center" vertical="top" wrapText="1"/>
      <protection/>
    </xf>
    <xf numFmtId="0" fontId="15" fillId="0" borderId="16" xfId="121" applyFont="1" applyFill="1" applyBorder="1" applyAlignment="1" applyProtection="1">
      <alignment horizontal="center" vertical="top" wrapText="1"/>
      <protection/>
    </xf>
    <xf numFmtId="0" fontId="15" fillId="0" borderId="17" xfId="121" applyFont="1" applyFill="1" applyBorder="1" applyAlignment="1" applyProtection="1">
      <alignment horizontal="center" vertical="top" wrapText="1"/>
      <protection/>
    </xf>
    <xf numFmtId="1" fontId="16" fillId="38" borderId="14" xfId="103" applyNumberFormat="1" applyFont="1" applyFill="1" applyBorder="1" applyAlignment="1" applyProtection="1">
      <alignment vertical="center"/>
      <protection/>
    </xf>
    <xf numFmtId="0" fontId="17" fillId="38" borderId="5" xfId="125" applyFont="1" applyFill="1" applyBorder="1" applyAlignment="1" applyProtection="1">
      <alignment vertical="top"/>
      <protection/>
    </xf>
    <xf numFmtId="166" fontId="17" fillId="38" borderId="17" xfId="125" applyNumberFormat="1" applyFont="1" applyFill="1" applyBorder="1" applyAlignment="1" applyProtection="1">
      <alignment vertical="top" wrapText="1"/>
      <protection/>
    </xf>
    <xf numFmtId="166" fontId="17" fillId="38" borderId="15" xfId="125" applyNumberFormat="1" applyFont="1" applyFill="1" applyBorder="1" applyAlignment="1" applyProtection="1">
      <alignment vertical="top" wrapText="1"/>
      <protection/>
    </xf>
    <xf numFmtId="166" fontId="17" fillId="38" borderId="16" xfId="125" applyNumberFormat="1" applyFont="1" applyFill="1" applyBorder="1" applyAlignment="1" applyProtection="1">
      <alignment vertical="top" wrapText="1"/>
      <protection/>
    </xf>
    <xf numFmtId="166" fontId="17" fillId="38" borderId="5" xfId="125" applyNumberFormat="1" applyFont="1" applyFill="1" applyBorder="1" applyAlignment="1" applyProtection="1">
      <alignment vertical="top" wrapText="1"/>
      <protection/>
    </xf>
    <xf numFmtId="166" fontId="17" fillId="38" borderId="18" xfId="125" applyNumberFormat="1" applyFont="1" applyFill="1" applyBorder="1" applyAlignment="1" applyProtection="1">
      <alignment vertical="top" wrapText="1"/>
      <protection/>
    </xf>
    <xf numFmtId="0" fontId="18" fillId="0" borderId="0" xfId="125" applyFont="1">
      <alignment/>
      <protection/>
    </xf>
    <xf numFmtId="1" fontId="19" fillId="0" borderId="19" xfId="103" applyNumberFormat="1" applyFont="1" applyFill="1" applyBorder="1" applyAlignment="1" applyProtection="1">
      <alignment vertical="top"/>
      <protection/>
    </xf>
    <xf numFmtId="166" fontId="20" fillId="0" borderId="20" xfId="125" applyNumberFormat="1" applyFont="1" applyFill="1" applyBorder="1" applyAlignment="1" applyProtection="1">
      <alignment vertical="top" wrapText="1"/>
      <protection/>
    </xf>
    <xf numFmtId="166" fontId="20" fillId="0" borderId="21" xfId="125" applyNumberFormat="1" applyFont="1" applyFill="1" applyBorder="1" applyAlignment="1" applyProtection="1">
      <alignment vertical="top" wrapText="1"/>
      <protection/>
    </xf>
    <xf numFmtId="166" fontId="20" fillId="0" borderId="22" xfId="125" applyNumberFormat="1" applyFont="1" applyFill="1" applyBorder="1" applyAlignment="1" applyProtection="1">
      <alignment vertical="top" wrapText="1"/>
      <protection/>
    </xf>
    <xf numFmtId="166" fontId="20" fillId="0" borderId="23" xfId="125" applyNumberFormat="1" applyFont="1" applyFill="1" applyBorder="1" applyAlignment="1" applyProtection="1">
      <alignment vertical="top" wrapText="1"/>
      <protection/>
    </xf>
    <xf numFmtId="166" fontId="20" fillId="0" borderId="24" xfId="125" applyNumberFormat="1" applyFont="1" applyFill="1" applyBorder="1" applyAlignment="1" applyProtection="1">
      <alignment vertical="top" wrapText="1"/>
      <protection/>
    </xf>
    <xf numFmtId="1" fontId="15" fillId="0" borderId="19" xfId="125" applyNumberFormat="1" applyFont="1" applyFill="1" applyBorder="1" applyAlignment="1" applyProtection="1">
      <alignment vertical="top"/>
      <protection/>
    </xf>
    <xf numFmtId="1" fontId="15" fillId="0" borderId="0" xfId="125" applyNumberFormat="1" applyFont="1" applyFill="1" applyBorder="1" applyAlignment="1" applyProtection="1">
      <alignment vertical="top"/>
      <protection/>
    </xf>
    <xf numFmtId="1" fontId="15" fillId="0" borderId="0" xfId="125" applyNumberFormat="1" applyFont="1" applyFill="1" applyBorder="1" applyAlignment="1" applyProtection="1">
      <alignment vertical="top" wrapText="1"/>
      <protection/>
    </xf>
    <xf numFmtId="166" fontId="20" fillId="0" borderId="25" xfId="125" applyNumberFormat="1" applyFont="1" applyFill="1" applyBorder="1" applyAlignment="1" applyProtection="1">
      <alignment vertical="top" wrapText="1"/>
      <protection/>
    </xf>
    <xf numFmtId="1" fontId="18" fillId="0" borderId="19" xfId="125" applyNumberFormat="1" applyFont="1" applyFill="1" applyBorder="1" applyAlignment="1" applyProtection="1">
      <alignment vertical="top" wrapText="1"/>
      <protection/>
    </xf>
    <xf numFmtId="1" fontId="18" fillId="0" borderId="26" xfId="125" applyNumberFormat="1" applyFont="1" applyFill="1" applyBorder="1" applyAlignment="1" applyProtection="1">
      <alignment vertical="top" wrapText="1"/>
      <protection/>
    </xf>
    <xf numFmtId="0" fontId="15" fillId="0" borderId="18" xfId="121" applyFont="1" applyFill="1" applyBorder="1" applyAlignment="1" applyProtection="1">
      <alignment horizontal="centerContinuous" vertical="top"/>
      <protection/>
    </xf>
    <xf numFmtId="0" fontId="20" fillId="0" borderId="14" xfId="121" applyFont="1" applyFill="1" applyBorder="1" applyAlignment="1" applyProtection="1">
      <alignment horizontal="centerContinuous" vertical="top"/>
      <protection/>
    </xf>
    <xf numFmtId="0" fontId="20" fillId="0" borderId="5" xfId="121" applyFont="1" applyFill="1" applyBorder="1" applyAlignment="1" applyProtection="1">
      <alignment horizontal="centerContinuous" vertical="top"/>
      <protection/>
    </xf>
    <xf numFmtId="0" fontId="20" fillId="0" borderId="15" xfId="121" applyFont="1" applyFill="1" applyBorder="1" applyAlignment="1" applyProtection="1">
      <alignment horizontal="center" vertical="top" wrapText="1"/>
      <protection/>
    </xf>
    <xf numFmtId="0" fontId="20" fillId="0" borderId="16" xfId="121" applyFont="1" applyFill="1" applyBorder="1" applyAlignment="1" applyProtection="1">
      <alignment horizontal="center" vertical="top" wrapText="1"/>
      <protection/>
    </xf>
    <xf numFmtId="0" fontId="20" fillId="0" borderId="5" xfId="121" applyFont="1" applyFill="1" applyBorder="1" applyAlignment="1" applyProtection="1">
      <alignment horizontal="center" vertical="top" wrapText="1"/>
      <protection/>
    </xf>
    <xf numFmtId="0" fontId="20" fillId="0" borderId="18" xfId="121" applyFont="1" applyFill="1" applyBorder="1" applyAlignment="1" applyProtection="1">
      <alignment horizontal="center" vertical="top" wrapText="1"/>
      <protection/>
    </xf>
    <xf numFmtId="0" fontId="80" fillId="0" borderId="0" xfId="0" applyFont="1" applyAlignment="1">
      <alignment/>
    </xf>
    <xf numFmtId="1" fontId="18" fillId="0" borderId="0" xfId="125" applyNumberFormat="1" applyFont="1" applyFill="1" applyBorder="1" applyAlignment="1" applyProtection="1">
      <alignment vertical="top"/>
      <protection/>
    </xf>
    <xf numFmtId="1" fontId="18" fillId="0" borderId="25" xfId="125" applyNumberFormat="1" applyFont="1" applyFill="1" applyBorder="1" applyAlignment="1" applyProtection="1">
      <alignment vertical="top"/>
      <protection/>
    </xf>
    <xf numFmtId="1" fontId="18" fillId="0" borderId="27" xfId="125" applyNumberFormat="1" applyFont="1" applyFill="1" applyBorder="1" applyAlignment="1" applyProtection="1">
      <alignment vertical="top"/>
      <protection/>
    </xf>
    <xf numFmtId="1" fontId="18" fillId="0" borderId="28" xfId="125" applyNumberFormat="1" applyFont="1" applyFill="1" applyBorder="1" applyAlignment="1" applyProtection="1">
      <alignment vertical="top"/>
      <protection/>
    </xf>
    <xf numFmtId="0" fontId="20" fillId="0" borderId="17" xfId="121" applyFont="1" applyFill="1" applyBorder="1" applyAlignment="1" applyProtection="1">
      <alignment horizontal="center" vertical="top" wrapText="1"/>
      <protection/>
    </xf>
    <xf numFmtId="179" fontId="18" fillId="39" borderId="20" xfId="125" applyNumberFormat="1" applyFont="1" applyFill="1" applyBorder="1" applyAlignment="1" applyProtection="1">
      <alignment vertical="top"/>
      <protection/>
    </xf>
    <xf numFmtId="179" fontId="18" fillId="39" borderId="29" xfId="125" applyNumberFormat="1" applyFont="1" applyFill="1" applyBorder="1" applyAlignment="1" applyProtection="1">
      <alignment vertical="top"/>
      <protection/>
    </xf>
    <xf numFmtId="0" fontId="15" fillId="0" borderId="18" xfId="121" applyFont="1" applyFill="1" applyBorder="1" applyAlignment="1" applyProtection="1">
      <alignment horizontal="center" vertical="top" wrapText="1"/>
      <protection/>
    </xf>
    <xf numFmtId="1" fontId="22" fillId="0" borderId="0" xfId="125" applyNumberFormat="1" applyFont="1" applyFill="1" applyBorder="1" applyAlignment="1" applyProtection="1">
      <alignment vertical="top"/>
      <protection/>
    </xf>
    <xf numFmtId="0" fontId="15" fillId="0" borderId="9" xfId="121" applyFont="1" applyFill="1" applyBorder="1" applyAlignment="1" applyProtection="1">
      <alignment horizontal="center" vertical="top" wrapText="1"/>
      <protection/>
    </xf>
    <xf numFmtId="0" fontId="20" fillId="0" borderId="9" xfId="121" applyFont="1" applyFill="1" applyBorder="1" applyAlignment="1" applyProtection="1">
      <alignment horizontal="center" vertical="top" wrapText="1"/>
      <protection/>
    </xf>
    <xf numFmtId="166" fontId="17" fillId="38" borderId="9" xfId="125" applyNumberFormat="1" applyFont="1" applyFill="1" applyBorder="1" applyAlignment="1" applyProtection="1">
      <alignment vertical="top" wrapText="1"/>
      <protection/>
    </xf>
    <xf numFmtId="166" fontId="20" fillId="0" borderId="30" xfId="125" applyNumberFormat="1" applyFont="1" applyFill="1" applyBorder="1" applyAlignment="1" applyProtection="1">
      <alignment vertical="top" wrapText="1"/>
      <protection/>
    </xf>
    <xf numFmtId="166" fontId="20" fillId="0" borderId="31" xfId="125" applyNumberFormat="1" applyFont="1" applyFill="1" applyBorder="1" applyAlignment="1" applyProtection="1">
      <alignment vertical="top" wrapText="1"/>
      <protection/>
    </xf>
    <xf numFmtId="179" fontId="18" fillId="39" borderId="32" xfId="125" applyNumberFormat="1" applyFont="1" applyFill="1" applyBorder="1" applyAlignment="1" applyProtection="1">
      <alignment vertical="top"/>
      <protection/>
    </xf>
    <xf numFmtId="179" fontId="18" fillId="39" borderId="33" xfId="125" applyNumberFormat="1" applyFont="1" applyFill="1" applyBorder="1" applyAlignment="1" applyProtection="1">
      <alignment vertical="top"/>
      <protection/>
    </xf>
    <xf numFmtId="179" fontId="18" fillId="39" borderId="31" xfId="125" applyNumberFormat="1" applyFont="1" applyFill="1" applyBorder="1" applyAlignment="1" applyProtection="1">
      <alignment vertical="top"/>
      <protection/>
    </xf>
    <xf numFmtId="179" fontId="18" fillId="39" borderId="34" xfId="125" applyNumberFormat="1" applyFont="1" applyFill="1" applyBorder="1" applyAlignment="1" applyProtection="1">
      <alignment vertical="top"/>
      <protection/>
    </xf>
    <xf numFmtId="179" fontId="18" fillId="40" borderId="20" xfId="125" applyNumberFormat="1" applyFont="1" applyFill="1" applyBorder="1" applyAlignment="1" applyProtection="1">
      <alignment vertical="top"/>
      <protection locked="0"/>
    </xf>
    <xf numFmtId="0" fontId="15" fillId="0" borderId="5" xfId="121" applyFont="1" applyFill="1" applyBorder="1" applyAlignment="1" applyProtection="1">
      <alignment horizontal="center" vertical="top" wrapText="1"/>
      <protection/>
    </xf>
    <xf numFmtId="166" fontId="20" fillId="0" borderId="35" xfId="125" applyNumberFormat="1" applyFont="1" applyFill="1" applyBorder="1" applyAlignment="1" applyProtection="1">
      <alignment vertical="top" wrapText="1"/>
      <protection/>
    </xf>
    <xf numFmtId="166" fontId="20" fillId="0" borderId="0" xfId="125" applyNumberFormat="1" applyFont="1" applyFill="1" applyBorder="1" applyAlignment="1" applyProtection="1">
      <alignment vertical="top" wrapText="1"/>
      <protection/>
    </xf>
    <xf numFmtId="179" fontId="18" fillId="41" borderId="20" xfId="125" applyNumberFormat="1" applyFont="1" applyFill="1" applyBorder="1" applyAlignment="1" applyProtection="1">
      <alignment vertical="top"/>
      <protection locked="0"/>
    </xf>
    <xf numFmtId="179" fontId="18" fillId="42" borderId="20" xfId="125" applyNumberFormat="1" applyFont="1" applyFill="1" applyBorder="1" applyAlignment="1" applyProtection="1">
      <alignment vertical="top"/>
      <protection locked="0"/>
    </xf>
    <xf numFmtId="179" fontId="18" fillId="43" borderId="32" xfId="125" applyNumberFormat="1" applyFont="1" applyFill="1" applyBorder="1" applyAlignment="1" applyProtection="1">
      <alignment vertical="top"/>
      <protection locked="0"/>
    </xf>
    <xf numFmtId="1" fontId="23" fillId="0" borderId="0" xfId="121" applyNumberFormat="1" applyFont="1" applyFill="1" applyBorder="1" applyAlignment="1" applyProtection="1">
      <alignment/>
      <protection hidden="1"/>
    </xf>
    <xf numFmtId="1" fontId="23" fillId="0" borderId="0" xfId="121" applyNumberFormat="1" applyFont="1" applyFill="1" applyBorder="1" applyAlignment="1" applyProtection="1">
      <alignment vertical="center"/>
      <protection hidden="1"/>
    </xf>
    <xf numFmtId="0" fontId="18" fillId="0" borderId="0" xfId="121" applyFont="1" applyBorder="1">
      <alignment/>
      <protection/>
    </xf>
    <xf numFmtId="1" fontId="24" fillId="0" borderId="0" xfId="103" applyNumberFormat="1" applyFont="1" applyBorder="1" applyAlignment="1" applyProtection="1">
      <alignment/>
      <protection hidden="1"/>
    </xf>
    <xf numFmtId="1" fontId="24" fillId="0" borderId="0" xfId="103" applyNumberFormat="1" applyFont="1" applyBorder="1" applyAlignment="1" applyProtection="1">
      <alignment vertical="center"/>
      <protection hidden="1"/>
    </xf>
    <xf numFmtId="0" fontId="23" fillId="0" borderId="0" xfId="121" applyNumberFormat="1" applyFont="1" applyFill="1" applyBorder="1" applyAlignment="1" applyProtection="1">
      <alignment/>
      <protection hidden="1"/>
    </xf>
    <xf numFmtId="179" fontId="18" fillId="44" borderId="32" xfId="125" applyNumberFormat="1" applyFont="1" applyFill="1" applyBorder="1" applyAlignment="1" applyProtection="1">
      <alignment vertical="top"/>
      <protection locked="0"/>
    </xf>
    <xf numFmtId="166" fontId="20" fillId="0" borderId="32" xfId="125" applyNumberFormat="1" applyFont="1" applyFill="1" applyBorder="1" applyAlignment="1" applyProtection="1">
      <alignment vertical="top" wrapText="1"/>
      <protection/>
    </xf>
    <xf numFmtId="179" fontId="13" fillId="0" borderId="20" xfId="125" applyNumberFormat="1" applyFont="1" applyFill="1" applyBorder="1" applyAlignment="1" applyProtection="1">
      <alignment vertical="top" wrapText="1"/>
      <protection/>
    </xf>
    <xf numFmtId="179" fontId="13" fillId="0" borderId="23" xfId="125" applyNumberFormat="1" applyFont="1" applyFill="1" applyBorder="1" applyAlignment="1" applyProtection="1">
      <alignment vertical="top" wrapText="1"/>
      <protection/>
    </xf>
    <xf numFmtId="0" fontId="63" fillId="0" borderId="9" xfId="0" applyFont="1" applyBorder="1" applyAlignment="1">
      <alignment wrapText="1"/>
    </xf>
    <xf numFmtId="0" fontId="63" fillId="0" borderId="36" xfId="0" applyFont="1" applyBorder="1" applyAlignment="1">
      <alignment horizontal="right" wrapText="1"/>
    </xf>
    <xf numFmtId="0" fontId="53" fillId="0" borderId="0" xfId="0" applyFont="1" applyAlignment="1">
      <alignment/>
    </xf>
    <xf numFmtId="0" fontId="81" fillId="0" borderId="37" xfId="0" applyFont="1" applyBorder="1" applyAlignment="1">
      <alignment wrapText="1"/>
    </xf>
    <xf numFmtId="0" fontId="81" fillId="0" borderId="38" xfId="0" applyFont="1" applyBorder="1" applyAlignment="1">
      <alignment wrapText="1"/>
    </xf>
    <xf numFmtId="0" fontId="81" fillId="0" borderId="39" xfId="0" applyFont="1" applyBorder="1" applyAlignment="1">
      <alignment horizontal="right" wrapText="1"/>
    </xf>
    <xf numFmtId="0" fontId="63" fillId="0" borderId="40" xfId="0" applyFont="1" applyBorder="1" applyAlignment="1">
      <alignment horizontal="right" wrapText="1"/>
    </xf>
    <xf numFmtId="1" fontId="27" fillId="0" borderId="19" xfId="103" applyNumberFormat="1" applyFont="1" applyFill="1" applyBorder="1" applyAlignment="1" applyProtection="1">
      <alignment horizontal="left" vertical="top" indent="1"/>
      <protection/>
    </xf>
    <xf numFmtId="1" fontId="18" fillId="39" borderId="19" xfId="125" applyNumberFormat="1" applyFont="1" applyFill="1" applyBorder="1" applyAlignment="1" applyProtection="1">
      <alignment vertical="top" wrapText="1"/>
      <protection/>
    </xf>
    <xf numFmtId="179" fontId="18" fillId="39" borderId="20" xfId="125" applyNumberFormat="1" applyFont="1" applyFill="1" applyBorder="1" applyAlignment="1" applyProtection="1">
      <alignment vertical="top"/>
      <protection locked="0"/>
    </xf>
    <xf numFmtId="179" fontId="18" fillId="39" borderId="32" xfId="125" applyNumberFormat="1" applyFont="1" applyFill="1" applyBorder="1" applyAlignment="1" applyProtection="1">
      <alignment vertical="top"/>
      <protection locked="0"/>
    </xf>
    <xf numFmtId="0" fontId="0" fillId="39" borderId="0" xfId="0" applyFont="1" applyFill="1" applyAlignment="1">
      <alignment/>
    </xf>
    <xf numFmtId="179" fontId="18" fillId="39" borderId="29" xfId="125" applyNumberFormat="1" applyFont="1" applyFill="1" applyBorder="1" applyAlignment="1" applyProtection="1">
      <alignment vertical="top"/>
      <protection locked="0"/>
    </xf>
    <xf numFmtId="179" fontId="18" fillId="39" borderId="33" xfId="125" applyNumberFormat="1" applyFont="1" applyFill="1" applyBorder="1" applyAlignment="1" applyProtection="1">
      <alignment vertical="top"/>
      <protection locked="0"/>
    </xf>
    <xf numFmtId="1" fontId="28" fillId="0" borderId="0" xfId="121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82" fillId="0" borderId="9" xfId="0" applyFont="1" applyBorder="1" applyAlignment="1">
      <alignment horizontal="center" wrapText="1"/>
    </xf>
    <xf numFmtId="0" fontId="11" fillId="0" borderId="0" xfId="121" applyNumberFormat="1" applyFont="1" applyFill="1" applyBorder="1" applyAlignment="1" applyProtection="1">
      <alignment vertical="top"/>
      <protection hidden="1"/>
    </xf>
    <xf numFmtId="0" fontId="83" fillId="0" borderId="0" xfId="103" applyFont="1" applyFill="1" applyBorder="1" applyAlignment="1" applyProtection="1">
      <alignment vertical="top"/>
      <protection hidden="1"/>
    </xf>
    <xf numFmtId="0" fontId="83" fillId="0" borderId="0" xfId="0" applyFont="1" applyAlignment="1">
      <alignment/>
    </xf>
    <xf numFmtId="0" fontId="13" fillId="0" borderId="0" xfId="121" applyFont="1" applyFill="1" applyBorder="1" applyAlignment="1" applyProtection="1">
      <alignment vertical="top" wrapText="1"/>
      <protection hidden="1"/>
    </xf>
    <xf numFmtId="0" fontId="28" fillId="0" borderId="0" xfId="0" applyFont="1" applyAlignment="1">
      <alignment wrapText="1"/>
    </xf>
    <xf numFmtId="1" fontId="28" fillId="0" borderId="0" xfId="121" applyNumberFormat="1" applyFont="1" applyFill="1" applyBorder="1" applyAlignment="1" applyProtection="1">
      <alignment vertical="center" wrapText="1"/>
      <protection hidden="1"/>
    </xf>
    <xf numFmtId="1" fontId="28" fillId="39" borderId="0" xfId="121" applyNumberFormat="1" applyFont="1" applyFill="1" applyBorder="1" applyAlignment="1" applyProtection="1">
      <alignment vertical="center" wrapText="1"/>
      <protection hidden="1"/>
    </xf>
    <xf numFmtId="0" fontId="13" fillId="0" borderId="31" xfId="121" applyFont="1" applyFill="1" applyBorder="1" applyAlignment="1" applyProtection="1">
      <alignment vertical="top" wrapText="1"/>
      <protection hidden="1"/>
    </xf>
    <xf numFmtId="0" fontId="18" fillId="0" borderId="31" xfId="125" applyFont="1" applyBorder="1" applyAlignment="1">
      <alignment wrapText="1"/>
      <protection/>
    </xf>
    <xf numFmtId="0" fontId="18" fillId="0" borderId="0" xfId="125" applyFont="1" applyBorder="1">
      <alignment/>
      <protection/>
    </xf>
    <xf numFmtId="0" fontId="82" fillId="0" borderId="9" xfId="0" applyFont="1" applyBorder="1" applyAlignment="1" applyProtection="1">
      <alignment horizontal="center" wrapText="1"/>
      <protection locked="0"/>
    </xf>
    <xf numFmtId="0" fontId="18" fillId="0" borderId="9" xfId="121" applyFont="1" applyBorder="1" applyProtection="1">
      <alignment/>
      <protection locked="0"/>
    </xf>
    <xf numFmtId="0" fontId="18" fillId="0" borderId="31" xfId="125" applyFont="1" applyBorder="1" applyAlignment="1" applyProtection="1">
      <alignment wrapText="1"/>
      <protection locked="0"/>
    </xf>
    <xf numFmtId="0" fontId="18" fillId="39" borderId="31" xfId="125" applyFont="1" applyFill="1" applyBorder="1" applyAlignment="1" applyProtection="1">
      <alignment wrapText="1"/>
      <protection locked="0"/>
    </xf>
    <xf numFmtId="0" fontId="0" fillId="0" borderId="31" xfId="0" applyFont="1" applyBorder="1" applyAlignment="1" applyProtection="1">
      <alignment wrapText="1"/>
      <protection locked="0"/>
    </xf>
    <xf numFmtId="0" fontId="0" fillId="0" borderId="34" xfId="0" applyFont="1" applyBorder="1" applyAlignment="1" applyProtection="1">
      <alignment wrapText="1"/>
      <protection locked="0"/>
    </xf>
    <xf numFmtId="0" fontId="18" fillId="0" borderId="9" xfId="121" applyFont="1" applyBorder="1" applyAlignment="1" applyProtection="1">
      <alignment wrapText="1"/>
      <protection locked="0"/>
    </xf>
    <xf numFmtId="179" fontId="18" fillId="0" borderId="20" xfId="125" applyNumberFormat="1" applyFont="1" applyFill="1" applyBorder="1" applyAlignment="1" applyProtection="1">
      <alignment vertical="top"/>
      <protection locked="0"/>
    </xf>
    <xf numFmtId="179" fontId="18" fillId="0" borderId="32" xfId="125" applyNumberFormat="1" applyFont="1" applyFill="1" applyBorder="1" applyAlignment="1" applyProtection="1">
      <alignment vertical="top"/>
      <protection locked="0"/>
    </xf>
    <xf numFmtId="0" fontId="18" fillId="39" borderId="0" xfId="125" applyFont="1" applyFill="1">
      <alignment/>
      <protection/>
    </xf>
    <xf numFmtId="1" fontId="18" fillId="0" borderId="0" xfId="125" applyNumberFormat="1" applyFont="1" applyFill="1" applyBorder="1" applyAlignment="1" applyProtection="1">
      <alignment vertical="top" wrapText="1"/>
      <protection/>
    </xf>
    <xf numFmtId="1" fontId="18" fillId="0" borderId="0" xfId="125" applyNumberFormat="1" applyFont="1" applyFill="1" applyBorder="1" applyAlignment="1" applyProtection="1">
      <alignment horizontal="left" vertical="top" wrapText="1"/>
      <protection/>
    </xf>
    <xf numFmtId="1" fontId="18" fillId="0" borderId="25" xfId="125" applyNumberFormat="1" applyFont="1" applyFill="1" applyBorder="1" applyAlignment="1" applyProtection="1">
      <alignment horizontal="left" vertical="top" wrapText="1"/>
      <protection/>
    </xf>
    <xf numFmtId="1" fontId="19" fillId="0" borderId="19" xfId="103" applyNumberFormat="1" applyFont="1" applyFill="1" applyBorder="1" applyAlignment="1" applyProtection="1">
      <alignment horizontal="left" vertical="top"/>
      <protection/>
    </xf>
    <xf numFmtId="1" fontId="19" fillId="0" borderId="0" xfId="103" applyNumberFormat="1" applyFont="1" applyFill="1" applyBorder="1" applyAlignment="1" applyProtection="1">
      <alignment horizontal="left" vertical="top"/>
      <protection/>
    </xf>
    <xf numFmtId="1" fontId="19" fillId="0" borderId="25" xfId="103" applyNumberFormat="1" applyFont="1" applyFill="1" applyBorder="1" applyAlignment="1" applyProtection="1">
      <alignment horizontal="left" vertical="top"/>
      <protection/>
    </xf>
    <xf numFmtId="1" fontId="18" fillId="0" borderId="0" xfId="125" applyNumberFormat="1" applyFont="1" applyFill="1" applyBorder="1" applyAlignment="1" applyProtection="1">
      <alignment horizontal="left" vertical="top"/>
      <protection/>
    </xf>
    <xf numFmtId="0" fontId="81" fillId="0" borderId="25" xfId="0" applyFont="1" applyBorder="1" applyAlignment="1">
      <alignment wrapText="1"/>
    </xf>
    <xf numFmtId="0" fontId="81" fillId="0" borderId="31" xfId="0" applyFont="1" applyBorder="1" applyAlignment="1">
      <alignment wrapText="1"/>
    </xf>
    <xf numFmtId="179" fontId="13" fillId="39" borderId="20" xfId="125" applyNumberFormat="1" applyFont="1" applyFill="1" applyBorder="1" applyAlignment="1" applyProtection="1">
      <alignment vertical="top" wrapText="1"/>
      <protection/>
    </xf>
    <xf numFmtId="179" fontId="18" fillId="39" borderId="0" xfId="125" applyNumberFormat="1" applyFont="1" applyFill="1" applyBorder="1" applyAlignment="1" applyProtection="1">
      <alignment vertical="top"/>
      <protection/>
    </xf>
    <xf numFmtId="179" fontId="18" fillId="39" borderId="31" xfId="125" applyNumberFormat="1" applyFont="1" applyFill="1" applyBorder="1" applyAlignment="1" applyProtection="1">
      <alignment vertical="top"/>
      <protection locked="0"/>
    </xf>
    <xf numFmtId="1" fontId="18" fillId="0" borderId="0" xfId="125" applyNumberFormat="1" applyFont="1" applyFill="1" applyBorder="1" applyAlignment="1" applyProtection="1">
      <alignment vertical="top" wrapText="1"/>
      <protection/>
    </xf>
    <xf numFmtId="1" fontId="19" fillId="0" borderId="19" xfId="103" applyNumberFormat="1" applyFont="1" applyFill="1" applyBorder="1" applyAlignment="1" applyProtection="1">
      <alignment horizontal="left" vertical="top"/>
      <protection/>
    </xf>
    <xf numFmtId="1" fontId="19" fillId="0" borderId="0" xfId="103" applyNumberFormat="1" applyFont="1" applyFill="1" applyBorder="1" applyAlignment="1" applyProtection="1">
      <alignment horizontal="left" vertical="top"/>
      <protection/>
    </xf>
    <xf numFmtId="1" fontId="19" fillId="0" borderId="25" xfId="103" applyNumberFormat="1" applyFont="1" applyFill="1" applyBorder="1" applyAlignment="1" applyProtection="1">
      <alignment horizontal="left" vertical="top"/>
      <protection/>
    </xf>
    <xf numFmtId="1" fontId="18" fillId="0" borderId="0" xfId="125" applyNumberFormat="1" applyFont="1" applyFill="1" applyBorder="1" applyAlignment="1" applyProtection="1">
      <alignment horizontal="left" vertical="top" wrapText="1"/>
      <protection/>
    </xf>
    <xf numFmtId="1" fontId="18" fillId="0" borderId="25" xfId="125" applyNumberFormat="1" applyFont="1" applyFill="1" applyBorder="1" applyAlignment="1" applyProtection="1">
      <alignment horizontal="left" vertical="top" wrapText="1"/>
      <protection/>
    </xf>
    <xf numFmtId="1" fontId="18" fillId="0" borderId="0" xfId="125" applyNumberFormat="1" applyFont="1" applyFill="1" applyBorder="1" applyAlignment="1" applyProtection="1">
      <alignment horizontal="left" vertical="top"/>
      <protection/>
    </xf>
    <xf numFmtId="186" fontId="84" fillId="45" borderId="41" xfId="126" applyNumberFormat="1" applyFont="1" applyFill="1" applyBorder="1" applyAlignment="1" applyProtection="1">
      <alignment vertical="top"/>
      <protection locked="0"/>
    </xf>
    <xf numFmtId="186" fontId="84" fillId="45" borderId="41" xfId="126" applyNumberFormat="1" applyFont="1" applyFill="1" applyBorder="1" applyAlignment="1" applyProtection="1">
      <alignment vertical="top"/>
      <protection locked="0"/>
    </xf>
    <xf numFmtId="186" fontId="84" fillId="45" borderId="41" xfId="126" applyNumberFormat="1" applyFont="1" applyFill="1" applyBorder="1" applyAlignment="1" applyProtection="1">
      <alignment vertical="top"/>
      <protection locked="0"/>
    </xf>
    <xf numFmtId="0" fontId="18" fillId="0" borderId="9" xfId="121" applyFont="1" applyBorder="1" applyProtection="1">
      <alignment/>
      <protection locked="0"/>
    </xf>
    <xf numFmtId="0" fontId="18" fillId="0" borderId="9" xfId="121" applyFont="1" applyBorder="1" applyAlignment="1" applyProtection="1">
      <alignment wrapText="1"/>
      <protection locked="0"/>
    </xf>
    <xf numFmtId="1" fontId="18" fillId="0" borderId="9" xfId="121" applyNumberFormat="1" applyFont="1" applyBorder="1" applyAlignment="1" applyProtection="1">
      <alignment horizontal="right"/>
      <protection locked="0"/>
    </xf>
    <xf numFmtId="179" fontId="18" fillId="39" borderId="20" xfId="125" applyNumberFormat="1" applyFont="1" applyFill="1" applyBorder="1" applyAlignment="1" applyProtection="1">
      <alignment vertical="top"/>
      <protection/>
    </xf>
    <xf numFmtId="179" fontId="18" fillId="39" borderId="32" xfId="125" applyNumberFormat="1" applyFont="1" applyFill="1" applyBorder="1" applyAlignment="1" applyProtection="1">
      <alignment vertical="top"/>
      <protection/>
    </xf>
    <xf numFmtId="179" fontId="18" fillId="40" borderId="20" xfId="125" applyNumberFormat="1" applyFont="1" applyFill="1" applyBorder="1" applyAlignment="1" applyProtection="1">
      <alignment vertical="top"/>
      <protection locked="0"/>
    </xf>
    <xf numFmtId="179" fontId="18" fillId="42" borderId="20" xfId="125" applyNumberFormat="1" applyFont="1" applyFill="1" applyBorder="1" applyAlignment="1" applyProtection="1">
      <alignment vertical="top"/>
      <protection locked="0"/>
    </xf>
    <xf numFmtId="179" fontId="18" fillId="43" borderId="32" xfId="125" applyNumberFormat="1" applyFont="1" applyFill="1" applyBorder="1" applyAlignment="1" applyProtection="1">
      <alignment vertical="top"/>
      <protection locked="0"/>
    </xf>
    <xf numFmtId="179" fontId="18" fillId="39" borderId="20" xfId="125" applyNumberFormat="1" applyFont="1" applyFill="1" applyBorder="1" applyAlignment="1" applyProtection="1">
      <alignment vertical="top"/>
      <protection locked="0"/>
    </xf>
    <xf numFmtId="179" fontId="18" fillId="39" borderId="32" xfId="125" applyNumberFormat="1" applyFont="1" applyFill="1" applyBorder="1" applyAlignment="1" applyProtection="1">
      <alignment vertical="top"/>
      <protection locked="0"/>
    </xf>
    <xf numFmtId="179" fontId="18" fillId="0" borderId="20" xfId="125" applyNumberFormat="1" applyFont="1" applyFill="1" applyBorder="1" applyAlignment="1" applyProtection="1">
      <alignment vertical="top"/>
      <protection locked="0"/>
    </xf>
    <xf numFmtId="179" fontId="18" fillId="0" borderId="32" xfId="125" applyNumberFormat="1" applyFont="1" applyFill="1" applyBorder="1" applyAlignment="1" applyProtection="1">
      <alignment vertical="top"/>
      <protection locked="0"/>
    </xf>
    <xf numFmtId="3" fontId="18" fillId="0" borderId="9" xfId="121" applyNumberFormat="1" applyFont="1" applyBorder="1" applyAlignment="1" applyProtection="1">
      <alignment wrapText="1"/>
      <protection locked="0"/>
    </xf>
    <xf numFmtId="3" fontId="82" fillId="0" borderId="9" xfId="0" applyNumberFormat="1" applyFont="1" applyBorder="1" applyAlignment="1" applyProtection="1">
      <alignment horizontal="center" wrapText="1"/>
      <protection locked="0"/>
    </xf>
    <xf numFmtId="3" fontId="18" fillId="0" borderId="9" xfId="121" applyNumberFormat="1" applyFont="1" applyBorder="1" applyProtection="1">
      <alignment/>
      <protection locked="0"/>
    </xf>
    <xf numFmtId="3" fontId="18" fillId="41" borderId="20" xfId="125" applyNumberFormat="1" applyFont="1" applyFill="1" applyBorder="1" applyAlignment="1" applyProtection="1">
      <alignment vertical="top"/>
      <protection locked="0"/>
    </xf>
    <xf numFmtId="0" fontId="37" fillId="0" borderId="9" xfId="121" applyFont="1" applyBorder="1" applyAlignment="1" applyProtection="1">
      <alignment horizontal="center" vertical="center" wrapText="1"/>
      <protection locked="0"/>
    </xf>
    <xf numFmtId="0" fontId="37" fillId="0" borderId="9" xfId="125" applyFont="1" applyBorder="1" applyAlignment="1" applyProtection="1">
      <alignment vertical="center" wrapText="1"/>
      <protection locked="0"/>
    </xf>
    <xf numFmtId="1" fontId="18" fillId="0" borderId="0" xfId="125" applyNumberFormat="1" applyFont="1" applyFill="1" applyBorder="1" applyAlignment="1" applyProtection="1">
      <alignment horizontal="left" vertical="top" wrapText="1"/>
      <protection/>
    </xf>
    <xf numFmtId="1" fontId="18" fillId="0" borderId="25" xfId="125" applyNumberFormat="1" applyFont="1" applyFill="1" applyBorder="1" applyAlignment="1" applyProtection="1">
      <alignment horizontal="left" vertical="top" wrapText="1"/>
      <protection/>
    </xf>
    <xf numFmtId="1" fontId="85" fillId="0" borderId="0" xfId="125" applyNumberFormat="1" applyFont="1" applyFill="1" applyBorder="1" applyAlignment="1" applyProtection="1">
      <alignment horizontal="left" vertical="top" wrapText="1"/>
      <protection/>
    </xf>
    <xf numFmtId="1" fontId="85" fillId="0" borderId="25" xfId="125" applyNumberFormat="1" applyFont="1" applyFill="1" applyBorder="1" applyAlignment="1" applyProtection="1">
      <alignment horizontal="left" vertical="top" wrapText="1"/>
      <protection/>
    </xf>
    <xf numFmtId="1" fontId="19" fillId="0" borderId="19" xfId="103" applyNumberFormat="1" applyFont="1" applyFill="1" applyBorder="1" applyAlignment="1" applyProtection="1">
      <alignment horizontal="left" vertical="top"/>
      <protection/>
    </xf>
    <xf numFmtId="1" fontId="19" fillId="0" borderId="0" xfId="103" applyNumberFormat="1" applyFont="1" applyFill="1" applyBorder="1" applyAlignment="1" applyProtection="1">
      <alignment horizontal="left" vertical="top"/>
      <protection/>
    </xf>
    <xf numFmtId="1" fontId="19" fillId="0" borderId="25" xfId="103" applyNumberFormat="1" applyFont="1" applyFill="1" applyBorder="1" applyAlignment="1" applyProtection="1">
      <alignment horizontal="left" vertical="top"/>
      <protection/>
    </xf>
    <xf numFmtId="1" fontId="19" fillId="0" borderId="42" xfId="103" applyNumberFormat="1" applyFont="1" applyFill="1" applyBorder="1" applyAlignment="1" applyProtection="1">
      <alignment horizontal="left" vertical="top"/>
      <protection/>
    </xf>
    <xf numFmtId="1" fontId="19" fillId="0" borderId="35" xfId="103" applyNumberFormat="1" applyFont="1" applyFill="1" applyBorder="1" applyAlignment="1" applyProtection="1">
      <alignment horizontal="left" vertical="top"/>
      <protection/>
    </xf>
    <xf numFmtId="1" fontId="19" fillId="0" borderId="24" xfId="103" applyNumberFormat="1" applyFont="1" applyFill="1" applyBorder="1" applyAlignment="1" applyProtection="1">
      <alignment horizontal="left" vertical="top"/>
      <protection/>
    </xf>
    <xf numFmtId="1" fontId="18" fillId="46" borderId="0" xfId="125" applyNumberFormat="1" applyFont="1" applyFill="1" applyBorder="1" applyAlignment="1" applyProtection="1">
      <alignment horizontal="left" vertical="top" wrapText="1"/>
      <protection/>
    </xf>
    <xf numFmtId="1" fontId="18" fillId="46" borderId="25" xfId="125" applyNumberFormat="1" applyFont="1" applyFill="1" applyBorder="1" applyAlignment="1" applyProtection="1">
      <alignment horizontal="left" vertical="top" wrapText="1"/>
      <protection/>
    </xf>
    <xf numFmtId="1" fontId="85" fillId="39" borderId="0" xfId="125" applyNumberFormat="1" applyFont="1" applyFill="1" applyBorder="1" applyAlignment="1" applyProtection="1">
      <alignment horizontal="left" vertical="top" wrapText="1"/>
      <protection/>
    </xf>
    <xf numFmtId="1" fontId="85" fillId="39" borderId="25" xfId="125" applyNumberFormat="1" applyFont="1" applyFill="1" applyBorder="1" applyAlignment="1" applyProtection="1">
      <alignment horizontal="left" vertical="top" wrapText="1"/>
      <protection/>
    </xf>
    <xf numFmtId="1" fontId="18" fillId="0" borderId="0" xfId="125" applyNumberFormat="1" applyFont="1" applyFill="1" applyBorder="1" applyAlignment="1" applyProtection="1">
      <alignment horizontal="left" vertical="top"/>
      <protection/>
    </xf>
    <xf numFmtId="1" fontId="18" fillId="0" borderId="25" xfId="125" applyNumberFormat="1" applyFont="1" applyFill="1" applyBorder="1" applyAlignment="1" applyProtection="1">
      <alignment horizontal="left" vertical="top"/>
      <protection/>
    </xf>
    <xf numFmtId="1" fontId="18" fillId="0" borderId="0" xfId="125" applyNumberFormat="1" applyFont="1" applyFill="1" applyBorder="1" applyAlignment="1" applyProtection="1">
      <alignment vertical="top" wrapText="1"/>
      <protection/>
    </xf>
    <xf numFmtId="0" fontId="0" fillId="0" borderId="25" xfId="0" applyBorder="1" applyAlignment="1">
      <alignment vertical="top"/>
    </xf>
  </cellXfs>
  <cellStyles count="1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0) 2" xfId="41"/>
    <cellStyle name="Calc Currency (2)" xfId="42"/>
    <cellStyle name="Calc Currency (2) 2" xfId="43"/>
    <cellStyle name="Calc Percent (0)" xfId="44"/>
    <cellStyle name="Calc Percent (0) 2" xfId="45"/>
    <cellStyle name="Calc Percent (1)" xfId="46"/>
    <cellStyle name="Calc Percent (1) 2" xfId="47"/>
    <cellStyle name="Calc Percent (2)" xfId="48"/>
    <cellStyle name="Calc Percent (2) 2" xfId="49"/>
    <cellStyle name="Calc Units (0)" xfId="50"/>
    <cellStyle name="Calc Units (0) 2" xfId="51"/>
    <cellStyle name="Calc Units (1)" xfId="52"/>
    <cellStyle name="Calc Units (1) 2" xfId="53"/>
    <cellStyle name="Calc Units (2)" xfId="54"/>
    <cellStyle name="Calc Units (2) 2" xfId="55"/>
    <cellStyle name="Calculation" xfId="56"/>
    <cellStyle name="Check Cell" xfId="57"/>
    <cellStyle name="Comma" xfId="58"/>
    <cellStyle name="Comma [0]" xfId="59"/>
    <cellStyle name="Comma [00]" xfId="60"/>
    <cellStyle name="Comma [00] 2" xfId="61"/>
    <cellStyle name="Comma0" xfId="62"/>
    <cellStyle name="Comma0 2" xfId="63"/>
    <cellStyle name="Currency" xfId="64"/>
    <cellStyle name="Currency [0]" xfId="65"/>
    <cellStyle name="Currency [00]" xfId="66"/>
    <cellStyle name="Currency [00] 2" xfId="67"/>
    <cellStyle name="Currency0" xfId="68"/>
    <cellStyle name="Currency0 2" xfId="69"/>
    <cellStyle name="Date" xfId="70"/>
    <cellStyle name="Date 2" xfId="71"/>
    <cellStyle name="Date Short" xfId="72"/>
    <cellStyle name="Date Short 2" xfId="73"/>
    <cellStyle name="Dezimal [0]_Compiling Utility Macros" xfId="74"/>
    <cellStyle name="Dezimal_Compiling Utility Macros" xfId="75"/>
    <cellStyle name="Enter Currency (0)" xfId="76"/>
    <cellStyle name="Enter Currency (0) 2" xfId="77"/>
    <cellStyle name="Enter Currency (2)" xfId="78"/>
    <cellStyle name="Enter Currency (2) 2" xfId="79"/>
    <cellStyle name="Enter Units (0)" xfId="80"/>
    <cellStyle name="Enter Units (0) 2" xfId="81"/>
    <cellStyle name="Enter Units (1)" xfId="82"/>
    <cellStyle name="Enter Units (1) 2" xfId="83"/>
    <cellStyle name="Enter Units (2)" xfId="84"/>
    <cellStyle name="Enter Units (2) 2" xfId="85"/>
    <cellStyle name="Excel Built-in Hyperlink" xfId="86"/>
    <cellStyle name="Explanatory Text" xfId="87"/>
    <cellStyle name="Fixed" xfId="88"/>
    <cellStyle name="Fixed 2" xfId="89"/>
    <cellStyle name="Good" xfId="90"/>
    <cellStyle name="Grey" xfId="91"/>
    <cellStyle name="Grey 2" xfId="92"/>
    <cellStyle name="Header1" xfId="93"/>
    <cellStyle name="Header1 2" xfId="94"/>
    <cellStyle name="Header2" xfId="95"/>
    <cellStyle name="Header2 2" xfId="96"/>
    <cellStyle name="Heading" xfId="97"/>
    <cellStyle name="Heading 1" xfId="98"/>
    <cellStyle name="Heading 2" xfId="99"/>
    <cellStyle name="Heading 3" xfId="100"/>
    <cellStyle name="Heading 4" xfId="101"/>
    <cellStyle name="Heading1" xfId="102"/>
    <cellStyle name="Hyperlink" xfId="103"/>
    <cellStyle name="Input" xfId="104"/>
    <cellStyle name="Input [yellow]" xfId="105"/>
    <cellStyle name="Input [yellow] 2" xfId="106"/>
    <cellStyle name="Link Currency (0)" xfId="107"/>
    <cellStyle name="Link Currency (0) 2" xfId="108"/>
    <cellStyle name="Link Currency (2)" xfId="109"/>
    <cellStyle name="Link Currency (2) 2" xfId="110"/>
    <cellStyle name="Link Units (0)" xfId="111"/>
    <cellStyle name="Link Units (0) 2" xfId="112"/>
    <cellStyle name="Link Units (1)" xfId="113"/>
    <cellStyle name="Link Units (1) 2" xfId="114"/>
    <cellStyle name="Link Units (2)" xfId="115"/>
    <cellStyle name="Link Units (2) 2" xfId="116"/>
    <cellStyle name="Linked Cell" xfId="117"/>
    <cellStyle name="Neutral" xfId="118"/>
    <cellStyle name="Normal - Style1" xfId="119"/>
    <cellStyle name="Normal - Style1 2" xfId="120"/>
    <cellStyle name="Normal 2" xfId="121"/>
    <cellStyle name="Normal 2 2" xfId="122"/>
    <cellStyle name="Normal 3" xfId="123"/>
    <cellStyle name="Normal 3 2" xfId="124"/>
    <cellStyle name="Normal 4" xfId="125"/>
    <cellStyle name="Normal 4 2" xfId="126"/>
    <cellStyle name="Normal 5" xfId="127"/>
    <cellStyle name="Normal 6" xfId="128"/>
    <cellStyle name="Normal 7" xfId="129"/>
    <cellStyle name="Normal 8" xfId="130"/>
    <cellStyle name="Normal 9" xfId="131"/>
    <cellStyle name="Note" xfId="132"/>
    <cellStyle name="Output" xfId="133"/>
    <cellStyle name="Percent" xfId="134"/>
    <cellStyle name="Percent [0]" xfId="135"/>
    <cellStyle name="Percent [0] 2" xfId="136"/>
    <cellStyle name="Percent [00]" xfId="137"/>
    <cellStyle name="Percent [00] 2" xfId="138"/>
    <cellStyle name="Percent [2]" xfId="139"/>
    <cellStyle name="Percent [2] 2" xfId="140"/>
    <cellStyle name="PrePop Currency (0)" xfId="141"/>
    <cellStyle name="PrePop Currency (0) 2" xfId="142"/>
    <cellStyle name="PrePop Currency (2)" xfId="143"/>
    <cellStyle name="PrePop Currency (2) 2" xfId="144"/>
    <cellStyle name="PrePop Units (0)" xfId="145"/>
    <cellStyle name="PrePop Units (0) 2" xfId="146"/>
    <cellStyle name="PrePop Units (1)" xfId="147"/>
    <cellStyle name="PrePop Units (1) 2" xfId="148"/>
    <cellStyle name="PrePop Units (2)" xfId="149"/>
    <cellStyle name="PrePop Units (2) 2" xfId="150"/>
    <cellStyle name="Result" xfId="151"/>
    <cellStyle name="Result2" xfId="152"/>
    <cellStyle name="Standard_Anpassen der Amortisation" xfId="153"/>
    <cellStyle name="Text Indent A" xfId="154"/>
    <cellStyle name="Text Indent A 2" xfId="155"/>
    <cellStyle name="Text Indent B" xfId="156"/>
    <cellStyle name="Text Indent B 2" xfId="157"/>
    <cellStyle name="Text Indent C" xfId="158"/>
    <cellStyle name="Text Indent C 2" xfId="159"/>
    <cellStyle name="Title" xfId="160"/>
    <cellStyle name="Total" xfId="161"/>
    <cellStyle name="Währung [0]_Compiling Utility Macros" xfId="162"/>
    <cellStyle name="Währung_Compiling Utility Macros" xfId="163"/>
    <cellStyle name="Warning Tex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zoomScalePageLayoutView="0" workbookViewId="0" topLeftCell="A19">
      <selection activeCell="C42" sqref="C42"/>
    </sheetView>
  </sheetViews>
  <sheetFormatPr defaultColWidth="104.7109375" defaultRowHeight="15"/>
  <cols>
    <col min="1" max="1" width="11.140625" style="0" bestFit="1" customWidth="1"/>
    <col min="2" max="2" width="7.140625" style="0" customWidth="1"/>
    <col min="3" max="3" width="18.57421875" style="0" customWidth="1"/>
    <col min="4" max="4" width="7.28125" style="0" bestFit="1" customWidth="1"/>
  </cols>
  <sheetData>
    <row r="1" spans="1:4" ht="24" thickBot="1">
      <c r="A1" s="75"/>
      <c r="B1" s="76" t="s">
        <v>22</v>
      </c>
      <c r="C1" s="76" t="s">
        <v>23</v>
      </c>
      <c r="D1" s="77" t="s">
        <v>24</v>
      </c>
    </row>
    <row r="2" spans="1:4" ht="15" thickBot="1">
      <c r="A2" s="116" t="s">
        <v>168</v>
      </c>
      <c r="B2" s="117"/>
      <c r="C2" s="117" t="s">
        <v>169</v>
      </c>
      <c r="D2" s="77"/>
    </row>
    <row r="3" spans="1:4" ht="14.25">
      <c r="A3" s="72" t="str">
        <f>B3</f>
        <v>BUF</v>
      </c>
      <c r="B3" s="72" t="s">
        <v>86</v>
      </c>
      <c r="C3" s="72" t="s">
        <v>87</v>
      </c>
      <c r="D3" s="78">
        <v>1</v>
      </c>
    </row>
    <row r="4" spans="1:4" ht="14.25">
      <c r="A4" s="72" t="str">
        <f aca="true" t="shared" si="0" ref="A4:A43">B4</f>
        <v>NMA</v>
      </c>
      <c r="B4" s="72" t="s">
        <v>88</v>
      </c>
      <c r="C4" s="72" t="s">
        <v>89</v>
      </c>
      <c r="D4" s="73">
        <v>2</v>
      </c>
    </row>
    <row r="5" spans="1:4" ht="14.25">
      <c r="A5" s="72" t="str">
        <f t="shared" si="0"/>
        <v>EC101</v>
      </c>
      <c r="B5" s="72" t="s">
        <v>90</v>
      </c>
      <c r="C5" s="72" t="s">
        <v>164</v>
      </c>
      <c r="D5" s="73">
        <v>3</v>
      </c>
    </row>
    <row r="6" spans="1:4" ht="14.25">
      <c r="A6" s="72" t="str">
        <f t="shared" si="0"/>
        <v>EC102</v>
      </c>
      <c r="B6" s="72" t="s">
        <v>91</v>
      </c>
      <c r="C6" s="72" t="s">
        <v>92</v>
      </c>
      <c r="D6" s="73">
        <v>4</v>
      </c>
    </row>
    <row r="7" spans="1:4" ht="14.25">
      <c r="A7" s="72" t="str">
        <f t="shared" si="0"/>
        <v>EC104</v>
      </c>
      <c r="B7" s="72" t="s">
        <v>93</v>
      </c>
      <c r="C7" s="72" t="s">
        <v>94</v>
      </c>
      <c r="D7" s="73">
        <v>5</v>
      </c>
    </row>
    <row r="8" spans="1:4" ht="14.25">
      <c r="A8" s="72" t="str">
        <f t="shared" si="0"/>
        <v>EC105</v>
      </c>
      <c r="B8" s="72" t="s">
        <v>95</v>
      </c>
      <c r="C8" s="72" t="s">
        <v>96</v>
      </c>
      <c r="D8" s="73">
        <v>6</v>
      </c>
    </row>
    <row r="9" spans="1:4" ht="14.25">
      <c r="A9" s="72" t="str">
        <f t="shared" si="0"/>
        <v>EC106</v>
      </c>
      <c r="B9" s="72" t="s">
        <v>97</v>
      </c>
      <c r="C9" s="72" t="s">
        <v>98</v>
      </c>
      <c r="D9" s="73">
        <v>7</v>
      </c>
    </row>
    <row r="10" spans="1:4" ht="14.25">
      <c r="A10" s="72" t="str">
        <f t="shared" si="0"/>
        <v>EC108</v>
      </c>
      <c r="B10" s="72" t="s">
        <v>99</v>
      </c>
      <c r="C10" s="72" t="s">
        <v>100</v>
      </c>
      <c r="D10" s="73">
        <v>8</v>
      </c>
    </row>
    <row r="11" spans="1:4" ht="14.25">
      <c r="A11" s="72" t="str">
        <f t="shared" si="0"/>
        <v>EC109</v>
      </c>
      <c r="B11" s="72" t="s">
        <v>101</v>
      </c>
      <c r="C11" s="72" t="s">
        <v>102</v>
      </c>
      <c r="D11" s="73">
        <v>9</v>
      </c>
    </row>
    <row r="12" spans="1:4" ht="14.25">
      <c r="A12" s="72" t="str">
        <f t="shared" si="0"/>
        <v>DC10</v>
      </c>
      <c r="B12" s="72" t="s">
        <v>103</v>
      </c>
      <c r="C12" s="72" t="s">
        <v>104</v>
      </c>
      <c r="D12" s="73">
        <v>10</v>
      </c>
    </row>
    <row r="13" spans="1:4" ht="14.25">
      <c r="A13" s="72" t="str">
        <f t="shared" si="0"/>
        <v>EC121</v>
      </c>
      <c r="B13" s="72" t="s">
        <v>105</v>
      </c>
      <c r="C13" s="72" t="s">
        <v>106</v>
      </c>
      <c r="D13" s="73">
        <v>11</v>
      </c>
    </row>
    <row r="14" spans="1:4" ht="14.25">
      <c r="A14" s="72" t="str">
        <f t="shared" si="0"/>
        <v>EC122</v>
      </c>
      <c r="B14" s="72" t="s">
        <v>107</v>
      </c>
      <c r="C14" s="72" t="s">
        <v>108</v>
      </c>
      <c r="D14" s="73">
        <v>12</v>
      </c>
    </row>
    <row r="15" spans="1:4" ht="14.25">
      <c r="A15" s="72" t="str">
        <f t="shared" si="0"/>
        <v>EC123</v>
      </c>
      <c r="B15" s="72" t="s">
        <v>109</v>
      </c>
      <c r="C15" s="72" t="s">
        <v>110</v>
      </c>
      <c r="D15" s="73">
        <v>13</v>
      </c>
    </row>
    <row r="16" spans="1:4" ht="14.25">
      <c r="A16" s="72" t="str">
        <f t="shared" si="0"/>
        <v>EC124</v>
      </c>
      <c r="B16" s="72" t="s">
        <v>111</v>
      </c>
      <c r="C16" s="72" t="s">
        <v>112</v>
      </c>
      <c r="D16" s="73">
        <v>14</v>
      </c>
    </row>
    <row r="17" spans="1:4" ht="14.25">
      <c r="A17" s="72" t="str">
        <f t="shared" si="0"/>
        <v>EC126</v>
      </c>
      <c r="B17" s="72" t="s">
        <v>113</v>
      </c>
      <c r="C17" s="72" t="s">
        <v>114</v>
      </c>
      <c r="D17" s="73">
        <v>15</v>
      </c>
    </row>
    <row r="18" spans="1:4" ht="14.25">
      <c r="A18" s="72" t="str">
        <f t="shared" si="0"/>
        <v>EC129</v>
      </c>
      <c r="B18" s="72" t="s">
        <v>161</v>
      </c>
      <c r="C18" s="72" t="s">
        <v>165</v>
      </c>
      <c r="D18" s="73">
        <v>16</v>
      </c>
    </row>
    <row r="19" spans="1:4" ht="14.25">
      <c r="A19" s="72" t="str">
        <f t="shared" si="0"/>
        <v>DC12</v>
      </c>
      <c r="B19" s="72" t="s">
        <v>115</v>
      </c>
      <c r="C19" s="72" t="s">
        <v>116</v>
      </c>
      <c r="D19" s="73">
        <v>17</v>
      </c>
    </row>
    <row r="20" spans="1:4" ht="14.25">
      <c r="A20" s="72" t="str">
        <f t="shared" si="0"/>
        <v>EC131</v>
      </c>
      <c r="B20" s="72" t="s">
        <v>117</v>
      </c>
      <c r="C20" s="72" t="s">
        <v>118</v>
      </c>
      <c r="D20" s="73">
        <v>18</v>
      </c>
    </row>
    <row r="21" spans="1:4" ht="14.25">
      <c r="A21" s="72" t="str">
        <f t="shared" si="0"/>
        <v>EC135</v>
      </c>
      <c r="B21" s="72" t="s">
        <v>119</v>
      </c>
      <c r="C21" s="72" t="s">
        <v>120</v>
      </c>
      <c r="D21" s="73">
        <v>19</v>
      </c>
    </row>
    <row r="22" spans="1:4" ht="14.25">
      <c r="A22" s="72" t="str">
        <f t="shared" si="0"/>
        <v>EC136</v>
      </c>
      <c r="B22" s="72" t="s">
        <v>121</v>
      </c>
      <c r="C22" s="72" t="s">
        <v>122</v>
      </c>
      <c r="D22" s="73">
        <v>20</v>
      </c>
    </row>
    <row r="23" spans="1:4" ht="14.25">
      <c r="A23" s="72" t="str">
        <f t="shared" si="0"/>
        <v>EC137</v>
      </c>
      <c r="B23" s="72" t="s">
        <v>123</v>
      </c>
      <c r="C23" s="72" t="s">
        <v>124</v>
      </c>
      <c r="D23" s="73">
        <v>21</v>
      </c>
    </row>
    <row r="24" spans="1:4" ht="14.25">
      <c r="A24" s="72" t="str">
        <f t="shared" si="0"/>
        <v>EC138</v>
      </c>
      <c r="B24" s="72" t="s">
        <v>125</v>
      </c>
      <c r="C24" s="72" t="s">
        <v>126</v>
      </c>
      <c r="D24" s="73">
        <v>22</v>
      </c>
    </row>
    <row r="25" spans="1:4" ht="14.25">
      <c r="A25" s="72" t="str">
        <f t="shared" si="0"/>
        <v>EC139</v>
      </c>
      <c r="B25" s="72" t="s">
        <v>162</v>
      </c>
      <c r="C25" s="72" t="s">
        <v>166</v>
      </c>
      <c r="D25" s="73">
        <v>23</v>
      </c>
    </row>
    <row r="26" spans="1:4" ht="14.25">
      <c r="A26" s="72" t="str">
        <f t="shared" si="0"/>
        <v>DC13</v>
      </c>
      <c r="B26" s="72" t="s">
        <v>127</v>
      </c>
      <c r="C26" s="72" t="s">
        <v>128</v>
      </c>
      <c r="D26" s="73">
        <v>24</v>
      </c>
    </row>
    <row r="27" spans="1:4" ht="14.25">
      <c r="A27" s="72" t="str">
        <f t="shared" si="0"/>
        <v>EC141</v>
      </c>
      <c r="B27" s="72" t="s">
        <v>129</v>
      </c>
      <c r="C27" s="72" t="s">
        <v>130</v>
      </c>
      <c r="D27" s="73">
        <v>25</v>
      </c>
    </row>
    <row r="28" spans="1:4" ht="14.25">
      <c r="A28" s="72" t="str">
        <f t="shared" si="0"/>
        <v>EC142</v>
      </c>
      <c r="B28" s="72" t="s">
        <v>131</v>
      </c>
      <c r="C28" s="72" t="s">
        <v>132</v>
      </c>
      <c r="D28" s="73">
        <v>26</v>
      </c>
    </row>
    <row r="29" spans="1:4" ht="14.25">
      <c r="A29" s="72" t="str">
        <f t="shared" si="0"/>
        <v>EC143</v>
      </c>
      <c r="B29" s="72" t="s">
        <v>133</v>
      </c>
      <c r="C29" s="72" t="s">
        <v>134</v>
      </c>
      <c r="D29" s="73">
        <v>27</v>
      </c>
    </row>
    <row r="30" spans="1:4" ht="14.25">
      <c r="A30" s="72" t="str">
        <f t="shared" si="0"/>
        <v>EC144</v>
      </c>
      <c r="B30" s="72" t="s">
        <v>135</v>
      </c>
      <c r="C30" s="72" t="s">
        <v>136</v>
      </c>
      <c r="D30" s="73">
        <v>28</v>
      </c>
    </row>
    <row r="31" spans="1:4" ht="14.25">
      <c r="A31" s="72" t="str">
        <f t="shared" si="0"/>
        <v>EC145</v>
      </c>
      <c r="B31" s="72" t="s">
        <v>163</v>
      </c>
      <c r="C31" s="72" t="s">
        <v>167</v>
      </c>
      <c r="D31" s="73">
        <v>29</v>
      </c>
    </row>
    <row r="32" spans="1:4" ht="14.25">
      <c r="A32" s="72" t="str">
        <f t="shared" si="0"/>
        <v>DC14</v>
      </c>
      <c r="B32" s="72" t="s">
        <v>137</v>
      </c>
      <c r="C32" s="72" t="s">
        <v>138</v>
      </c>
      <c r="D32" s="73">
        <v>30</v>
      </c>
    </row>
    <row r="33" spans="1:4" ht="14.25">
      <c r="A33" s="72" t="str">
        <f t="shared" si="0"/>
        <v>EC153</v>
      </c>
      <c r="B33" s="72" t="s">
        <v>139</v>
      </c>
      <c r="C33" s="72" t="s">
        <v>140</v>
      </c>
      <c r="D33" s="73">
        <v>31</v>
      </c>
    </row>
    <row r="34" spans="1:4" ht="14.25">
      <c r="A34" s="72" t="str">
        <f t="shared" si="0"/>
        <v>EC154</v>
      </c>
      <c r="B34" s="72" t="s">
        <v>141</v>
      </c>
      <c r="C34" s="72" t="s">
        <v>142</v>
      </c>
      <c r="D34" s="73">
        <v>32</v>
      </c>
    </row>
    <row r="35" spans="1:4" ht="14.25">
      <c r="A35" s="72" t="str">
        <f t="shared" si="0"/>
        <v>EC155</v>
      </c>
      <c r="B35" s="72" t="s">
        <v>143</v>
      </c>
      <c r="C35" s="72" t="s">
        <v>144</v>
      </c>
      <c r="D35" s="73">
        <v>33</v>
      </c>
    </row>
    <row r="36" spans="1:4" ht="14.25">
      <c r="A36" s="72" t="str">
        <f t="shared" si="0"/>
        <v>EC156</v>
      </c>
      <c r="B36" s="72" t="s">
        <v>145</v>
      </c>
      <c r="C36" s="72" t="s">
        <v>146</v>
      </c>
      <c r="D36" s="73">
        <v>34</v>
      </c>
    </row>
    <row r="37" spans="1:4" ht="14.25">
      <c r="A37" s="72" t="str">
        <f t="shared" si="0"/>
        <v>EC157</v>
      </c>
      <c r="B37" s="72" t="s">
        <v>147</v>
      </c>
      <c r="C37" s="72" t="s">
        <v>148</v>
      </c>
      <c r="D37" s="73">
        <v>35</v>
      </c>
    </row>
    <row r="38" spans="1:4" ht="14.25">
      <c r="A38" s="72" t="str">
        <f t="shared" si="0"/>
        <v>DC15</v>
      </c>
      <c r="B38" s="72" t="s">
        <v>149</v>
      </c>
      <c r="C38" s="72" t="s">
        <v>150</v>
      </c>
      <c r="D38" s="73">
        <v>36</v>
      </c>
    </row>
    <row r="39" spans="1:4" ht="14.25">
      <c r="A39" s="72" t="str">
        <f t="shared" si="0"/>
        <v>EC441</v>
      </c>
      <c r="B39" s="72" t="s">
        <v>151</v>
      </c>
      <c r="C39" s="72" t="s">
        <v>152</v>
      </c>
      <c r="D39" s="73">
        <v>37</v>
      </c>
    </row>
    <row r="40" spans="1:4" ht="14.25">
      <c r="A40" s="72" t="str">
        <f t="shared" si="0"/>
        <v>EC442</v>
      </c>
      <c r="B40" s="72" t="s">
        <v>153</v>
      </c>
      <c r="C40" s="72" t="s">
        <v>154</v>
      </c>
      <c r="D40" s="73">
        <v>38</v>
      </c>
    </row>
    <row r="41" spans="1:4" ht="14.25">
      <c r="A41" s="72" t="str">
        <f t="shared" si="0"/>
        <v>EC443</v>
      </c>
      <c r="B41" s="72" t="s">
        <v>155</v>
      </c>
      <c r="C41" s="72" t="s">
        <v>156</v>
      </c>
      <c r="D41" s="73">
        <v>39</v>
      </c>
    </row>
    <row r="42" spans="1:4" ht="14.25">
      <c r="A42" s="72" t="str">
        <f t="shared" si="0"/>
        <v>EC444</v>
      </c>
      <c r="B42" s="72" t="s">
        <v>157</v>
      </c>
      <c r="C42" s="72" t="s">
        <v>158</v>
      </c>
      <c r="D42" s="73">
        <v>40</v>
      </c>
    </row>
    <row r="43" spans="1:4" ht="14.25">
      <c r="A43" s="72" t="str">
        <f t="shared" si="0"/>
        <v>DC44</v>
      </c>
      <c r="B43" s="72" t="s">
        <v>159</v>
      </c>
      <c r="C43" s="72" t="s">
        <v>160</v>
      </c>
      <c r="D43" s="73">
        <v>41</v>
      </c>
    </row>
    <row r="44" spans="1:4" ht="14.25">
      <c r="A44" s="72"/>
      <c r="B44" s="72"/>
      <c r="C44" s="72"/>
      <c r="D44" s="73"/>
    </row>
    <row r="45" spans="1:4" ht="14.25">
      <c r="A45" s="72"/>
      <c r="B45" s="72"/>
      <c r="C45" s="72"/>
      <c r="D45" s="73"/>
    </row>
    <row r="46" spans="1:4" ht="14.25">
      <c r="A46" s="72"/>
      <c r="B46" s="72"/>
      <c r="C46" s="72"/>
      <c r="D46" s="73"/>
    </row>
    <row r="47" spans="1:4" ht="14.25">
      <c r="A47" s="72"/>
      <c r="B47" s="72"/>
      <c r="C47" s="72"/>
      <c r="D47" s="7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1">
      <selection activeCell="D5" sqref="D5:D15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EC108 - Kouga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43">
        <v>29911</v>
      </c>
      <c r="E5" s="91" t="s">
        <v>36</v>
      </c>
    </row>
    <row r="6" spans="3:5" ht="14.25">
      <c r="C6" s="93" t="s">
        <v>29</v>
      </c>
      <c r="D6" s="144">
        <v>13000</v>
      </c>
      <c r="E6" s="90" t="s">
        <v>32</v>
      </c>
    </row>
    <row r="7" spans="1:20" ht="28.5">
      <c r="A7" s="67"/>
      <c r="B7" s="62"/>
      <c r="C7" s="94" t="s">
        <v>63</v>
      </c>
      <c r="D7" s="100">
        <v>65</v>
      </c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45">
        <v>29911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45">
        <v>5345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45">
        <v>29911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43">
        <v>7939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45">
        <v>29911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45">
        <v>7939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45">
        <v>29911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45">
        <v>7939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80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10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116</v>
      </c>
      <c r="E30" s="60">
        <v>237</v>
      </c>
      <c r="F30" s="55">
        <v>0</v>
      </c>
      <c r="G30" s="61">
        <v>0</v>
      </c>
      <c r="H30" s="55">
        <v>0</v>
      </c>
      <c r="I30" s="61">
        <v>0</v>
      </c>
      <c r="J30" s="55">
        <v>114</v>
      </c>
      <c r="K30" s="61">
        <v>0</v>
      </c>
      <c r="L30" s="55">
        <v>123</v>
      </c>
      <c r="M30" s="61">
        <v>0</v>
      </c>
      <c r="N30" s="70">
        <f t="shared" si="1"/>
        <v>237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1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146">
        <v>29911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146">
        <v>1827</v>
      </c>
      <c r="E36" s="60">
        <v>1827</v>
      </c>
      <c r="F36" s="55">
        <v>165</v>
      </c>
      <c r="G36" s="61">
        <v>661</v>
      </c>
      <c r="H36" s="55">
        <v>165</v>
      </c>
      <c r="I36" s="61">
        <v>425</v>
      </c>
      <c r="J36" s="55">
        <v>165</v>
      </c>
      <c r="K36" s="61">
        <v>0</v>
      </c>
      <c r="L36" s="55">
        <v>166</v>
      </c>
      <c r="M36" s="61">
        <v>0</v>
      </c>
      <c r="N36" s="70">
        <f t="shared" si="1"/>
        <v>661</v>
      </c>
      <c r="O36" s="71">
        <f t="shared" si="2"/>
        <v>1086</v>
      </c>
      <c r="P36" s="68">
        <v>0</v>
      </c>
      <c r="Q36" s="53">
        <f t="shared" si="3"/>
        <v>-1086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87</v>
      </c>
      <c r="E40" s="60">
        <v>2</v>
      </c>
      <c r="F40" s="55">
        <v>0</v>
      </c>
      <c r="G40" s="61"/>
      <c r="H40" s="55">
        <v>1</v>
      </c>
      <c r="I40" s="61">
        <v>1</v>
      </c>
      <c r="J40" s="55">
        <v>1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2</v>
      </c>
      <c r="O40" s="71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10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5</v>
      </c>
      <c r="E42" s="60">
        <v>5</v>
      </c>
      <c r="F42" s="55"/>
      <c r="G42" s="61"/>
      <c r="H42" s="55">
        <v>2</v>
      </c>
      <c r="I42" s="61">
        <v>2</v>
      </c>
      <c r="J42" s="55">
        <v>3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5</v>
      </c>
      <c r="O42" s="71">
        <f>IF(ISERROR(G42+I42+K42+M42),"Invalid Input",G42+I42+K42+M42)</f>
        <v>2</v>
      </c>
      <c r="P42" s="68">
        <v>0</v>
      </c>
      <c r="Q42" s="53">
        <f>IF(ISERROR(P42-O42),"Invalid Input",(P42-O42))</f>
        <v>-2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1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25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10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5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10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237</v>
      </c>
      <c r="E54" s="60"/>
      <c r="F54" s="55"/>
      <c r="G54" s="61"/>
      <c r="H54" s="55">
        <v>0</v>
      </c>
      <c r="I54" s="61">
        <v>0</v>
      </c>
      <c r="J54" s="55">
        <v>114</v>
      </c>
      <c r="K54" s="61">
        <v>0</v>
      </c>
      <c r="L54" s="55">
        <v>123</v>
      </c>
      <c r="M54" s="61">
        <v>0</v>
      </c>
      <c r="N54" s="70">
        <f>IF(ISERROR(L54+J54+H54+F54),"Invalid Input",L54+J54+H54+F54)</f>
        <v>237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-237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237</v>
      </c>
      <c r="E61" s="60">
        <v>237</v>
      </c>
      <c r="F61" s="55"/>
      <c r="G61" s="61"/>
      <c r="H61" s="55">
        <v>0</v>
      </c>
      <c r="I61" s="61">
        <v>0</v>
      </c>
      <c r="J61" s="55">
        <v>114</v>
      </c>
      <c r="K61" s="61">
        <v>0</v>
      </c>
      <c r="L61" s="55">
        <v>123</v>
      </c>
      <c r="M61" s="61">
        <v>0</v>
      </c>
      <c r="N61" s="70">
        <f>IF(ISERROR(L61+J61+H61+F61),"Invalid Input",L61+J61+H61+F61)</f>
        <v>237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7939</v>
      </c>
      <c r="E63" s="60">
        <v>8335</v>
      </c>
      <c r="F63" s="55"/>
      <c r="G63" s="61"/>
      <c r="H63" s="55">
        <v>0</v>
      </c>
      <c r="I63" s="61">
        <v>0</v>
      </c>
      <c r="J63" s="55">
        <v>4000</v>
      </c>
      <c r="K63" s="61">
        <v>0</v>
      </c>
      <c r="L63" s="55">
        <v>4335</v>
      </c>
      <c r="M63" s="61">
        <v>0</v>
      </c>
      <c r="N63" s="70">
        <f>IF(ISERROR(L63+J63+H63+F63),"Invalid Input",L63+J63+H63+F63)</f>
        <v>8335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237</v>
      </c>
      <c r="E66" s="60">
        <v>237</v>
      </c>
      <c r="F66" s="55"/>
      <c r="G66" s="61"/>
      <c r="H66" s="55">
        <v>0</v>
      </c>
      <c r="I66" s="61">
        <v>0</v>
      </c>
      <c r="J66" s="55">
        <v>114</v>
      </c>
      <c r="K66" s="61">
        <v>0</v>
      </c>
      <c r="L66" s="55">
        <v>123</v>
      </c>
      <c r="M66" s="61">
        <v>0</v>
      </c>
      <c r="N66" s="70">
        <f>IF(ISERROR(L66+J66+H66+F66),"Invalid Input",L66+J66+H66+F66)</f>
        <v>237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2</v>
      </c>
      <c r="E72" s="60">
        <v>2</v>
      </c>
      <c r="F72" s="55">
        <v>1</v>
      </c>
      <c r="G72" s="61">
        <v>1</v>
      </c>
      <c r="H72" s="55">
        <v>0</v>
      </c>
      <c r="I72" s="61">
        <v>0</v>
      </c>
      <c r="J72" s="55">
        <v>1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2</v>
      </c>
      <c r="O72" s="71">
        <f aca="true" t="shared" si="5" ref="O72:O83">IF(ISERROR(G72+I72+K72+M72),"Invalid Input",G72+I72+K72+M72)</f>
        <v>1</v>
      </c>
      <c r="P72" s="68">
        <v>0</v>
      </c>
      <c r="Q72" s="53">
        <f aca="true" t="shared" si="6" ref="Q72:Q83">IF(ISERROR(P72-O72),"Invalid Input",(P72-O72))</f>
        <v>-1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2</v>
      </c>
      <c r="E73" s="60">
        <v>2</v>
      </c>
      <c r="F73" s="55">
        <v>1</v>
      </c>
      <c r="G73" s="61">
        <v>1</v>
      </c>
      <c r="H73" s="55">
        <v>0</v>
      </c>
      <c r="I73" s="61">
        <v>0</v>
      </c>
      <c r="J73" s="55">
        <v>1</v>
      </c>
      <c r="K73" s="61">
        <v>0</v>
      </c>
      <c r="L73" s="55">
        <v>0</v>
      </c>
      <c r="M73" s="61">
        <v>0</v>
      </c>
      <c r="N73" s="70">
        <f t="shared" si="4"/>
        <v>2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2</v>
      </c>
      <c r="E74" s="60">
        <v>2</v>
      </c>
      <c r="F74" s="55">
        <v>1</v>
      </c>
      <c r="G74" s="61">
        <v>1</v>
      </c>
      <c r="H74" s="55">
        <v>0</v>
      </c>
      <c r="I74" s="61">
        <v>0</v>
      </c>
      <c r="J74" s="55">
        <v>1</v>
      </c>
      <c r="K74" s="61">
        <v>0</v>
      </c>
      <c r="L74" s="55">
        <v>0</v>
      </c>
      <c r="M74" s="61">
        <v>0</v>
      </c>
      <c r="N74" s="70">
        <f t="shared" si="4"/>
        <v>2</v>
      </c>
      <c r="O74" s="71">
        <f t="shared" si="5"/>
        <v>1</v>
      </c>
      <c r="P74" s="68">
        <v>0</v>
      </c>
      <c r="Q74" s="53">
        <f t="shared" si="6"/>
        <v>-1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12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500</v>
      </c>
      <c r="E86" s="60">
        <v>500</v>
      </c>
      <c r="F86" s="55">
        <v>25</v>
      </c>
      <c r="G86" s="61">
        <v>301</v>
      </c>
      <c r="H86" s="55">
        <v>250</v>
      </c>
      <c r="I86" s="61">
        <v>0</v>
      </c>
      <c r="J86" s="55">
        <v>100</v>
      </c>
      <c r="K86" s="61">
        <v>0</v>
      </c>
      <c r="L86" s="55">
        <v>125</v>
      </c>
      <c r="M86" s="61">
        <v>0</v>
      </c>
      <c r="N86" s="70">
        <f>IF(ISERROR(L86+J86+H86+F86),"Invalid Input",L86+J86+H86+F86)</f>
        <v>500</v>
      </c>
      <c r="O86" s="71">
        <f>IF(ISERROR(G86+I86+K86+M86),"Invalid Input",G86+I86+K86+M86)</f>
        <v>301</v>
      </c>
      <c r="P86" s="68">
        <v>0</v>
      </c>
      <c r="Q86" s="53">
        <f>IF(ISERROR(P86-O86),"Invalid Input",(P86-O86))</f>
        <v>-301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SheetNames!A10</f>
        <v>EC108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1">
      <selection activeCell="S19" sqref="S19:T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EC109 - Kou-Kamma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>
        <v>11098</v>
      </c>
      <c r="E5" s="91" t="s">
        <v>36</v>
      </c>
    </row>
    <row r="6" spans="3:5" ht="14.25">
      <c r="C6" s="93" t="s">
        <v>29</v>
      </c>
      <c r="D6" s="99">
        <v>1026</v>
      </c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>
        <v>9608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>
        <v>20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>
        <v>9887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>
        <v>166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>
        <v>9887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>
        <v>0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>
        <v>11261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>
        <v>516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1.5</v>
      </c>
      <c r="F40" s="55">
        <v>0</v>
      </c>
      <c r="G40" s="61">
        <v>0</v>
      </c>
      <c r="H40" s="55">
        <v>0</v>
      </c>
      <c r="I40" s="61">
        <v>0.5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0.5</v>
      </c>
      <c r="P40" s="68">
        <v>0</v>
      </c>
      <c r="Q40" s="53">
        <f>IF(ISERROR(P40-O40),"Invalid Input",(P40-O40))</f>
        <v>-0.5</v>
      </c>
      <c r="R40" s="16" t="b">
        <v>1</v>
      </c>
      <c r="S40" s="101" t="s">
        <v>180</v>
      </c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/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/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/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/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/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/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/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/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/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/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/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86.25">
      <c r="A62" s="27"/>
      <c r="B62" s="163" t="s">
        <v>79</v>
      </c>
      <c r="C62" s="164"/>
      <c r="D62" s="59">
        <v>0</v>
      </c>
      <c r="E62" s="60">
        <v>3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 t="s">
        <v>181</v>
      </c>
      <c r="T62" s="103" t="s">
        <v>182</v>
      </c>
    </row>
    <row r="63" spans="1:20" ht="14.25">
      <c r="A63" s="27"/>
      <c r="B63" s="163" t="s">
        <v>81</v>
      </c>
      <c r="C63" s="164"/>
      <c r="D63" s="59">
        <v>0</v>
      </c>
      <c r="E63" s="60"/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/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/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/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/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3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 t="s">
        <v>183</v>
      </c>
      <c r="T72" s="103" t="s">
        <v>184</v>
      </c>
    </row>
    <row r="73" spans="1:20" ht="14.25">
      <c r="A73" s="27"/>
      <c r="B73" s="163" t="s">
        <v>48</v>
      </c>
      <c r="C73" s="164"/>
      <c r="D73" s="59">
        <v>0</v>
      </c>
      <c r="E73" s="60"/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/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/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/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/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/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/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29">
      <c r="A80" s="27"/>
      <c r="B80" s="163" t="s">
        <v>55</v>
      </c>
      <c r="C80" s="164"/>
      <c r="D80" s="59">
        <v>0</v>
      </c>
      <c r="E80" s="60">
        <v>4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 t="s">
        <v>183</v>
      </c>
      <c r="T80" s="103" t="s">
        <v>184</v>
      </c>
    </row>
    <row r="81" spans="1:20" ht="14.25">
      <c r="A81" s="27"/>
      <c r="B81" s="163" t="s">
        <v>56</v>
      </c>
      <c r="C81" s="164"/>
      <c r="D81" s="59">
        <v>0</v>
      </c>
      <c r="E81" s="60"/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/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/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40</v>
      </c>
      <c r="F86" s="55">
        <v>40</v>
      </c>
      <c r="G86" s="61">
        <v>40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40</v>
      </c>
      <c r="O86" s="71">
        <f>IF(ISERROR(G86+I86+K86+M86),"Invalid Input",G86+I86+K86+M86)</f>
        <v>40</v>
      </c>
      <c r="P86" s="68">
        <v>0</v>
      </c>
      <c r="Q86" s="53">
        <f>IF(ISERROR(P86-O86),"Invalid Input",(P86-O86))</f>
        <v>-40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SheetNames!A11</f>
        <v>EC109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8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DC10 - Sarah Baartman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SheetNames!A12</f>
        <v>DC10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5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EC121 - Mbhashe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SheetNames!A13</f>
        <v>EC121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5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EC122 - Mnquma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SheetNames!A14</f>
        <v>EC122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2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EC123 - Great Kei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SheetNames!A15</f>
        <v>EC123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5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EC124 - Amahlathi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SheetNames!A16</f>
        <v>EC124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zoomScale="85" zoomScaleNormal="85" zoomScalePageLayoutView="0" workbookViewId="0" topLeftCell="A1">
      <selection activeCell="D24" sqref="D24:I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EC126 - Ngqushwa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320</v>
      </c>
      <c r="E66" s="60">
        <v>320</v>
      </c>
      <c r="F66" s="55"/>
      <c r="G66" s="61">
        <v>160</v>
      </c>
      <c r="H66" s="55"/>
      <c r="I66" s="61">
        <v>160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320</v>
      </c>
      <c r="P66" s="68">
        <v>0</v>
      </c>
      <c r="Q66" s="53">
        <f>IF(ISERROR(P66-O66),"Invalid Input",(P66-O66))</f>
        <v>-320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6200</v>
      </c>
      <c r="E68" s="60">
        <v>6200</v>
      </c>
      <c r="F68" s="55"/>
      <c r="G68" s="61">
        <v>4200</v>
      </c>
      <c r="H68" s="55"/>
      <c r="I68" s="61">
        <v>1700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5900</v>
      </c>
      <c r="P68" s="68">
        <v>0</v>
      </c>
      <c r="Q68" s="53">
        <f>IF(ISERROR(P68-O68),"Invalid Input",(P68-O68))</f>
        <v>-5900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3</v>
      </c>
      <c r="E72" s="60">
        <v>3</v>
      </c>
      <c r="F72" s="55"/>
      <c r="G72" s="61">
        <v>2</v>
      </c>
      <c r="H72" s="55"/>
      <c r="I72" s="61">
        <v>1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3</v>
      </c>
      <c r="P72" s="68">
        <v>0</v>
      </c>
      <c r="Q72" s="53">
        <f aca="true" t="shared" si="6" ref="Q72:Q83">IF(ISERROR(P72-O72),"Invalid Input",(P72-O72))</f>
        <v>-3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89</v>
      </c>
      <c r="E86" s="60">
        <v>89</v>
      </c>
      <c r="F86" s="55">
        <v>0</v>
      </c>
      <c r="G86" s="61">
        <v>49</v>
      </c>
      <c r="H86" s="55">
        <v>0</v>
      </c>
      <c r="I86" s="61">
        <v>40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89</v>
      </c>
      <c r="P86" s="68">
        <v>0</v>
      </c>
      <c r="Q86" s="53">
        <f>IF(ISERROR(P86-O86),"Invalid Input",(P86-O86))</f>
        <v>-89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SheetNames!A17</f>
        <v>EC126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5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EC129 - Raymond Mhlaba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SheetNames!A18</f>
        <v>EC129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2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DC12 - Amathole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>
        <v>226984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>
        <v>177202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137"/>
      <c r="F24" s="136">
        <v>0</v>
      </c>
      <c r="G24" s="138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137"/>
      <c r="F25" s="136">
        <v>0</v>
      </c>
      <c r="G25" s="138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137"/>
      <c r="F26" s="136">
        <v>0</v>
      </c>
      <c r="G26" s="138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137"/>
      <c r="F27" s="136">
        <v>0</v>
      </c>
      <c r="G27" s="138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137"/>
      <c r="F28" s="136">
        <v>0</v>
      </c>
      <c r="G28" s="138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137"/>
      <c r="F29" s="136">
        <v>0</v>
      </c>
      <c r="G29" s="138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137"/>
      <c r="F30" s="136">
        <v>0</v>
      </c>
      <c r="G30" s="138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137"/>
      <c r="F31" s="136">
        <v>0</v>
      </c>
      <c r="G31" s="138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137"/>
      <c r="F32" s="136">
        <v>0</v>
      </c>
      <c r="G32" s="138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137"/>
      <c r="F33" s="136">
        <v>0</v>
      </c>
      <c r="G33" s="138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137"/>
      <c r="F34" s="136">
        <v>0</v>
      </c>
      <c r="G34" s="138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137"/>
      <c r="F35" s="136">
        <v>0</v>
      </c>
      <c r="G35" s="138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137"/>
      <c r="F36" s="136">
        <v>0</v>
      </c>
      <c r="G36" s="138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139"/>
      <c r="F37" s="139"/>
      <c r="G37" s="140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139"/>
      <c r="F38" s="139"/>
      <c r="G38" s="140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139"/>
      <c r="F39" s="139"/>
      <c r="G39" s="140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137"/>
      <c r="F40" s="136"/>
      <c r="G40" s="138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137"/>
      <c r="F41" s="136"/>
      <c r="G41" s="138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137"/>
      <c r="F42" s="136"/>
      <c r="G42" s="138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137"/>
      <c r="F43" s="136"/>
      <c r="G43" s="138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41"/>
      <c r="F44" s="141"/>
      <c r="G44" s="142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41"/>
      <c r="F45" s="141"/>
      <c r="G45" s="142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41"/>
      <c r="F46" s="141"/>
      <c r="G46" s="142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137"/>
      <c r="F47" s="136"/>
      <c r="G47" s="138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137"/>
      <c r="F48" s="136"/>
      <c r="G48" s="138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137"/>
      <c r="F49" s="136"/>
      <c r="G49" s="138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139"/>
      <c r="F50" s="139"/>
      <c r="G50" s="140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139"/>
      <c r="F51" s="139"/>
      <c r="G51" s="140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139"/>
      <c r="F52" s="139"/>
      <c r="G52" s="140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137"/>
      <c r="F53" s="136"/>
      <c r="G53" s="138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14122</v>
      </c>
      <c r="E54" s="137">
        <v>4999</v>
      </c>
      <c r="F54" s="136">
        <v>1484</v>
      </c>
      <c r="G54" s="138">
        <v>3868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1484</v>
      </c>
      <c r="O54" s="71">
        <f>IF(ISERROR(G54+I54+K54+M54),"Invalid Input",G54+I54+K54+M54)</f>
        <v>3868</v>
      </c>
      <c r="P54" s="68">
        <v>0</v>
      </c>
      <c r="Q54" s="53">
        <f>IF(ISERROR(P54-O54),"Invalid Input",(P54-O54))</f>
        <v>-3868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139"/>
      <c r="F55" s="139"/>
      <c r="G55" s="140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139"/>
      <c r="F56" s="139"/>
      <c r="G56" s="140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137"/>
      <c r="F57" s="136"/>
      <c r="G57" s="138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60104</v>
      </c>
      <c r="E58" s="137">
        <v>8000</v>
      </c>
      <c r="F58" s="136">
        <v>1000</v>
      </c>
      <c r="G58" s="138">
        <v>7292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1000</v>
      </c>
      <c r="O58" s="71">
        <f>IF(ISERROR(G58+I58+K58+M58),"Invalid Input",G58+I58+K58+M58)</f>
        <v>7292</v>
      </c>
      <c r="P58" s="68">
        <v>0</v>
      </c>
      <c r="Q58" s="53">
        <f>IF(ISERROR(P58-O58),"Invalid Input",(P58-O58))</f>
        <v>-7292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134"/>
      <c r="F59" s="134"/>
      <c r="G59" s="135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134"/>
      <c r="F60" s="134"/>
      <c r="G60" s="135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137"/>
      <c r="F61" s="136"/>
      <c r="G61" s="138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137"/>
      <c r="F62" s="136"/>
      <c r="G62" s="138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137"/>
      <c r="F63" s="136"/>
      <c r="G63" s="138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134"/>
      <c r="F64" s="134"/>
      <c r="G64" s="135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139"/>
      <c r="F65" s="139"/>
      <c r="G65" s="140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137"/>
      <c r="F66" s="136"/>
      <c r="G66" s="138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137"/>
      <c r="F67" s="136"/>
      <c r="G67" s="138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137"/>
      <c r="F68" s="136"/>
      <c r="G68" s="138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137"/>
      <c r="F69" s="136"/>
      <c r="G69" s="138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134"/>
      <c r="F70" s="134"/>
      <c r="G70" s="135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139"/>
      <c r="F71" s="139"/>
      <c r="G71" s="140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137"/>
      <c r="F72" s="136"/>
      <c r="G72" s="138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137"/>
      <c r="F73" s="136"/>
      <c r="G73" s="138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137"/>
      <c r="F74" s="136"/>
      <c r="G74" s="138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137"/>
      <c r="F75" s="136"/>
      <c r="G75" s="138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137"/>
      <c r="F76" s="136"/>
      <c r="G76" s="138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137"/>
      <c r="F77" s="136"/>
      <c r="G77" s="138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137"/>
      <c r="F78" s="136"/>
      <c r="G78" s="138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137"/>
      <c r="F79" s="136"/>
      <c r="G79" s="138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137"/>
      <c r="F80" s="136"/>
      <c r="G80" s="138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137"/>
      <c r="F81" s="136"/>
      <c r="G81" s="138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137"/>
      <c r="F82" s="136"/>
      <c r="G82" s="138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137"/>
      <c r="F83" s="136"/>
      <c r="G83" s="138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134"/>
      <c r="F84" s="134"/>
      <c r="G84" s="135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134"/>
      <c r="F85" s="134"/>
      <c r="G85" s="135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137"/>
      <c r="F86" s="136"/>
      <c r="G86" s="138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SheetNames!A19</f>
        <v>DC12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88"/>
  <sheetViews>
    <sheetView showGridLines="0" tabSelected="1" view="pageBreakPreview" zoomScale="85" zoomScaleNormal="85" zoomScaleSheetLayoutView="85" zoomScalePageLayoutView="0" workbookViewId="0" topLeftCell="A1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Summary - Eastern Cape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>
        <f>SUM(BUF:DC44!D5)</f>
        <v>73635</v>
      </c>
      <c r="E5" s="91" t="s">
        <v>36</v>
      </c>
    </row>
    <row r="6" spans="3:5" ht="14.25">
      <c r="C6" s="93" t="s">
        <v>29</v>
      </c>
      <c r="D6" s="105">
        <f>SUM(BUF:DC44!D6)</f>
        <v>15713</v>
      </c>
      <c r="E6" s="90" t="s">
        <v>32</v>
      </c>
    </row>
    <row r="7" spans="1:20" ht="28.5">
      <c r="A7" s="67"/>
      <c r="B7" s="62"/>
      <c r="C7" s="94" t="s">
        <v>63</v>
      </c>
      <c r="D7" s="105">
        <f>SUM(BUF:DC44!D7)</f>
        <v>9373.2872</v>
      </c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09" t="s">
        <v>64</v>
      </c>
      <c r="D8" s="105">
        <f>SUM(BUF:DC44!D8)</f>
        <v>389663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5">
        <f>SUM(BUF:DC44!D9)</f>
        <v>321617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5">
        <f>SUM(BUF:DC44!D10)</f>
        <v>741327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>
        <f>SUM(BUF:DC44!D11)</f>
        <v>368665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5">
        <f>SUM(BUF:DC44!D12)</f>
        <v>707745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5">
        <f>SUM(BUF:DC44!D13)</f>
        <v>331262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5">
        <f>SUM(BUF:DC44!D14)</f>
        <v>364851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5">
        <f>SUM(BUF:DC44!D15)</f>
        <v>324707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f>SUM(BUF:DC44!D24)</f>
        <v>80</v>
      </c>
      <c r="E24" s="60">
        <f>SUM(BUF:DC44!E24)</f>
        <v>600</v>
      </c>
      <c r="F24" s="55">
        <f>SUM(BUF:DC44!F24)</f>
        <v>100</v>
      </c>
      <c r="G24" s="61">
        <f>SUM(BUF:DC44!G24)</f>
        <v>218</v>
      </c>
      <c r="H24" s="55">
        <f>SUM(BUF:DC44!H24)</f>
        <v>150</v>
      </c>
      <c r="I24" s="61">
        <f>SUM(BUF:DC44!I24)</f>
        <v>66</v>
      </c>
      <c r="J24" s="55">
        <f>SUM(BUF:DC44!J24)</f>
        <v>0</v>
      </c>
      <c r="K24" s="61">
        <f>SUM(BUF:DC44!K24)</f>
        <v>0</v>
      </c>
      <c r="L24" s="55">
        <f>SUM(BUF:DC44!L24)</f>
        <v>0</v>
      </c>
      <c r="M24" s="61">
        <f>SUM(BUF:DC44!M24)</f>
        <v>0</v>
      </c>
      <c r="N24" s="70">
        <f aca="true" t="shared" si="1" ref="N24:N36">IF(ISERROR(L24+J24+H24+F24),"Invalid Input",L24+J24+H24+F24)</f>
        <v>250</v>
      </c>
      <c r="O24" s="71">
        <f aca="true" t="shared" si="2" ref="O24:O36">IF(ISERROR(G24+I24+K24+M24),"Invalid Input",G24+I24+K24+M24)</f>
        <v>284</v>
      </c>
      <c r="P24" s="68">
        <f>SUM(BUF:DC44!P24)</f>
        <v>0</v>
      </c>
      <c r="Q24" s="53">
        <f aca="true" t="shared" si="3" ref="Q24:Q36">IF(ISERROR(P24-O24),"Invalid Input",(P24-O24))</f>
        <v>-284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f>SUM(BUF:DC44!D25)</f>
        <v>0</v>
      </c>
      <c r="E25" s="60">
        <f>SUM(BUF:DC44!E25)</f>
        <v>0</v>
      </c>
      <c r="F25" s="55">
        <f>SUM(BUF:DC44!F25)</f>
        <v>0</v>
      </c>
      <c r="G25" s="61">
        <f>SUM(BUF:DC44!G25)</f>
        <v>0</v>
      </c>
      <c r="H25" s="55">
        <f>SUM(BUF:DC44!H25)</f>
        <v>0</v>
      </c>
      <c r="I25" s="61">
        <f>SUM(BUF:DC44!I25)</f>
        <v>0</v>
      </c>
      <c r="J25" s="55">
        <f>SUM(BUF:DC44!J25)</f>
        <v>0</v>
      </c>
      <c r="K25" s="61">
        <f>SUM(BUF:DC44!K25)</f>
        <v>0</v>
      </c>
      <c r="L25" s="55">
        <f>SUM(BUF:DC44!L25)</f>
        <v>0</v>
      </c>
      <c r="M25" s="61">
        <f>SUM(BUF:DC44!M25)</f>
        <v>0</v>
      </c>
      <c r="N25" s="70">
        <f t="shared" si="1"/>
        <v>0</v>
      </c>
      <c r="O25" s="71">
        <f t="shared" si="2"/>
        <v>0</v>
      </c>
      <c r="P25" s="68">
        <f>SUM(BUF:DC44!P25)</f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f>SUM(BUF:DC44!D26)</f>
        <v>0</v>
      </c>
      <c r="E26" s="60">
        <f>SUM(BUF:DC44!E26)</f>
        <v>0</v>
      </c>
      <c r="F26" s="55">
        <f>SUM(BUF:DC44!F26)</f>
        <v>0</v>
      </c>
      <c r="G26" s="61">
        <f>SUM(BUF:DC44!G26)</f>
        <v>0</v>
      </c>
      <c r="H26" s="55">
        <f>SUM(BUF:DC44!H26)</f>
        <v>0</v>
      </c>
      <c r="I26" s="61">
        <f>SUM(BUF:DC44!I26)</f>
        <v>0</v>
      </c>
      <c r="J26" s="55">
        <f>SUM(BUF:DC44!J26)</f>
        <v>0</v>
      </c>
      <c r="K26" s="61">
        <f>SUM(BUF:DC44!K26)</f>
        <v>0</v>
      </c>
      <c r="L26" s="55">
        <f>SUM(BUF:DC44!L26)</f>
        <v>0</v>
      </c>
      <c r="M26" s="61">
        <f>SUM(BUF:DC44!M26)</f>
        <v>0</v>
      </c>
      <c r="N26" s="70">
        <f t="shared" si="1"/>
        <v>0</v>
      </c>
      <c r="O26" s="71">
        <f t="shared" si="2"/>
        <v>0</v>
      </c>
      <c r="P26" s="68">
        <f>SUM(BUF:DC44!P26)</f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f>SUM(BUF:DC44!D27)</f>
        <v>0</v>
      </c>
      <c r="E27" s="60">
        <f>SUM(BUF:DC44!E27)</f>
        <v>0</v>
      </c>
      <c r="F27" s="55">
        <f>SUM(BUF:DC44!F27)</f>
        <v>0</v>
      </c>
      <c r="G27" s="61">
        <f>SUM(BUF:DC44!G27)</f>
        <v>0</v>
      </c>
      <c r="H27" s="55">
        <f>SUM(BUF:DC44!H27)</f>
        <v>0</v>
      </c>
      <c r="I27" s="61">
        <f>SUM(BUF:DC44!I27)</f>
        <v>0</v>
      </c>
      <c r="J27" s="55">
        <f>SUM(BUF:DC44!J27)</f>
        <v>0</v>
      </c>
      <c r="K27" s="61">
        <f>SUM(BUF:DC44!K27)</f>
        <v>0</v>
      </c>
      <c r="L27" s="55">
        <f>SUM(BUF:DC44!L27)</f>
        <v>0</v>
      </c>
      <c r="M27" s="61">
        <f>SUM(BUF:DC44!M27)</f>
        <v>0</v>
      </c>
      <c r="N27" s="70">
        <f t="shared" si="1"/>
        <v>0</v>
      </c>
      <c r="O27" s="71">
        <f t="shared" si="2"/>
        <v>0</v>
      </c>
      <c r="P27" s="68">
        <f>SUM(BUF:DC44!P27)</f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172</v>
      </c>
      <c r="C28" s="160"/>
      <c r="D28" s="59">
        <f>SUM(BUF:DC44!D28)</f>
        <v>0</v>
      </c>
      <c r="E28" s="60">
        <f>SUM(BUF:DC44!E28)</f>
        <v>0</v>
      </c>
      <c r="F28" s="55">
        <f>SUM(BUF:DC44!F28)</f>
        <v>0</v>
      </c>
      <c r="G28" s="61">
        <f>SUM(BUF:DC44!G28)</f>
        <v>0</v>
      </c>
      <c r="H28" s="55">
        <f>SUM(BUF:DC44!H28)</f>
        <v>0</v>
      </c>
      <c r="I28" s="61">
        <f>SUM(BUF:DC44!I28)</f>
        <v>0</v>
      </c>
      <c r="J28" s="55">
        <f>SUM(BUF:DC44!J28)</f>
        <v>0</v>
      </c>
      <c r="K28" s="61">
        <f>SUM(BUF:DC44!K28)</f>
        <v>0</v>
      </c>
      <c r="L28" s="55">
        <f>SUM(BUF:DC44!L28)</f>
        <v>0</v>
      </c>
      <c r="M28" s="61">
        <f>SUM(BUF:DC44!M28)</f>
        <v>0</v>
      </c>
      <c r="N28" s="70">
        <f t="shared" si="1"/>
        <v>0</v>
      </c>
      <c r="O28" s="71">
        <f t="shared" si="2"/>
        <v>0</v>
      </c>
      <c r="P28" s="68">
        <f>SUM(BUF:DC44!P28)</f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f>SUM(BUF:DC44!D29)</f>
        <v>164</v>
      </c>
      <c r="E29" s="60">
        <f>SUM(BUF:DC44!E29)</f>
        <v>0</v>
      </c>
      <c r="F29" s="55">
        <f>SUM(BUF:DC44!F29)</f>
        <v>0</v>
      </c>
      <c r="G29" s="61">
        <f>SUM(BUF:DC44!G29)</f>
        <v>0</v>
      </c>
      <c r="H29" s="55">
        <f>SUM(BUF:DC44!H29)</f>
        <v>0</v>
      </c>
      <c r="I29" s="61">
        <f>SUM(BUF:DC44!I29)</f>
        <v>0</v>
      </c>
      <c r="J29" s="55">
        <f>SUM(BUF:DC44!J29)</f>
        <v>0</v>
      </c>
      <c r="K29" s="61">
        <f>SUM(BUF:DC44!K29)</f>
        <v>0</v>
      </c>
      <c r="L29" s="55">
        <f>SUM(BUF:DC44!L29)</f>
        <v>0</v>
      </c>
      <c r="M29" s="61">
        <f>SUM(BUF:DC44!M29)</f>
        <v>0</v>
      </c>
      <c r="N29" s="70">
        <f t="shared" si="1"/>
        <v>0</v>
      </c>
      <c r="O29" s="71">
        <f t="shared" si="2"/>
        <v>0</v>
      </c>
      <c r="P29" s="68">
        <f>SUM(BUF:DC44!P29)</f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f>SUM(BUF:DC44!D30)</f>
        <v>40481</v>
      </c>
      <c r="E30" s="60">
        <f>SUM(BUF:DC44!E30)</f>
        <v>237</v>
      </c>
      <c r="F30" s="55">
        <f>SUM(BUF:DC44!F30)</f>
        <v>0</v>
      </c>
      <c r="G30" s="61">
        <f>SUM(BUF:DC44!G30)</f>
        <v>0</v>
      </c>
      <c r="H30" s="55">
        <f>SUM(BUF:DC44!H30)</f>
        <v>0</v>
      </c>
      <c r="I30" s="61">
        <f>SUM(BUF:DC44!I30)</f>
        <v>0</v>
      </c>
      <c r="J30" s="55">
        <f>SUM(BUF:DC44!J30)</f>
        <v>114</v>
      </c>
      <c r="K30" s="61">
        <f>SUM(BUF:DC44!K30)</f>
        <v>0</v>
      </c>
      <c r="L30" s="55">
        <f>SUM(BUF:DC44!L30)</f>
        <v>123</v>
      </c>
      <c r="M30" s="61">
        <f>SUM(BUF:DC44!M30)</f>
        <v>0</v>
      </c>
      <c r="N30" s="70">
        <f t="shared" si="1"/>
        <v>237</v>
      </c>
      <c r="O30" s="71">
        <f t="shared" si="2"/>
        <v>0</v>
      </c>
      <c r="P30" s="68">
        <f>SUM(BUF:DC44!P30)</f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5" t="s">
        <v>170</v>
      </c>
      <c r="C31" s="111"/>
      <c r="D31" s="59">
        <f>SUM(BUF:DC44!D31)</f>
        <v>1</v>
      </c>
      <c r="E31" s="60">
        <f>SUM(BUF:DC44!E31)</f>
        <v>0</v>
      </c>
      <c r="F31" s="55">
        <f>SUM(BUF:DC44!F31)</f>
        <v>0</v>
      </c>
      <c r="G31" s="61">
        <f>SUM(BUF:DC44!G31)</f>
        <v>0</v>
      </c>
      <c r="H31" s="55">
        <f>SUM(BUF:DC44!H31)</f>
        <v>0</v>
      </c>
      <c r="I31" s="61">
        <f>SUM(BUF:DC44!I31)</f>
        <v>0</v>
      </c>
      <c r="J31" s="55">
        <f>SUM(BUF:DC44!J31)</f>
        <v>0</v>
      </c>
      <c r="K31" s="61">
        <f>SUM(BUF:DC44!K31)</f>
        <v>0</v>
      </c>
      <c r="L31" s="55">
        <f>SUM(BUF:DC44!L31)</f>
        <v>0</v>
      </c>
      <c r="M31" s="61">
        <f>SUM(BUF:DC44!M31)</f>
        <v>0</v>
      </c>
      <c r="N31" s="70">
        <f t="shared" si="1"/>
        <v>0</v>
      </c>
      <c r="O31" s="71">
        <f t="shared" si="2"/>
        <v>0</v>
      </c>
      <c r="P31" s="68">
        <f>SUM(BUF:DC44!P31)</f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f>SUM(BUF:DC44!D32)</f>
        <v>0</v>
      </c>
      <c r="E32" s="60">
        <f>SUM(BUF:DC44!E32)</f>
        <v>0</v>
      </c>
      <c r="F32" s="55">
        <f>SUM(BUF:DC44!F32)</f>
        <v>0</v>
      </c>
      <c r="G32" s="61">
        <f>SUM(BUF:DC44!G32)</f>
        <v>0</v>
      </c>
      <c r="H32" s="55">
        <f>SUM(BUF:DC44!H32)</f>
        <v>0</v>
      </c>
      <c r="I32" s="61">
        <f>SUM(BUF:DC44!I32)</f>
        <v>0</v>
      </c>
      <c r="J32" s="55">
        <f>SUM(BUF:DC44!J32)</f>
        <v>0</v>
      </c>
      <c r="K32" s="61">
        <f>SUM(BUF:DC44!K32)</f>
        <v>0</v>
      </c>
      <c r="L32" s="55">
        <f>SUM(BUF:DC44!L32)</f>
        <v>0</v>
      </c>
      <c r="M32" s="61">
        <f>SUM(BUF:DC44!M32)</f>
        <v>0</v>
      </c>
      <c r="N32" s="70">
        <f t="shared" si="1"/>
        <v>0</v>
      </c>
      <c r="O32" s="71">
        <f t="shared" si="2"/>
        <v>0</v>
      </c>
      <c r="P32" s="68">
        <f>SUM(BUF:DC44!P32)</f>
        <v>0</v>
      </c>
      <c r="Q32" s="53">
        <f t="shared" si="3"/>
        <v>0</v>
      </c>
      <c r="R32" s="16" t="b">
        <v>1</v>
      </c>
      <c r="S32" s="101"/>
      <c r="T32" s="101"/>
    </row>
    <row r="33" spans="1:20" ht="14.25">
      <c r="A33" s="23"/>
      <c r="B33" s="149" t="s">
        <v>74</v>
      </c>
      <c r="C33" s="150">
        <v>0</v>
      </c>
      <c r="D33" s="59">
        <f>SUM(BUF:DC44!D33)</f>
        <v>0</v>
      </c>
      <c r="E33" s="60">
        <f>SUM(BUF:DC44!E33)</f>
        <v>0</v>
      </c>
      <c r="F33" s="55">
        <f>SUM(BUF:DC44!F33)</f>
        <v>0</v>
      </c>
      <c r="G33" s="61">
        <f>SUM(BUF:DC44!G33)</f>
        <v>0</v>
      </c>
      <c r="H33" s="55">
        <f>SUM(BUF:DC44!H33)</f>
        <v>0</v>
      </c>
      <c r="I33" s="61">
        <f>SUM(BUF:DC44!I33)</f>
        <v>0</v>
      </c>
      <c r="J33" s="55">
        <f>SUM(BUF:DC44!J33)</f>
        <v>0</v>
      </c>
      <c r="K33" s="61">
        <f>SUM(BUF:DC44!K33)</f>
        <v>0</v>
      </c>
      <c r="L33" s="55">
        <f>SUM(BUF:DC44!L33)</f>
        <v>0</v>
      </c>
      <c r="M33" s="61">
        <f>SUM(BUF:DC44!M33)</f>
        <v>0</v>
      </c>
      <c r="N33" s="70">
        <f t="shared" si="1"/>
        <v>0</v>
      </c>
      <c r="O33" s="71">
        <f t="shared" si="2"/>
        <v>0</v>
      </c>
      <c r="P33" s="68">
        <f>SUM(BUF:DC44!P33)</f>
        <v>0</v>
      </c>
      <c r="Q33" s="53">
        <f t="shared" si="3"/>
        <v>0</v>
      </c>
      <c r="R33" s="16"/>
      <c r="S33" s="101"/>
      <c r="T33" s="101"/>
    </row>
    <row r="34" spans="1:20" ht="14.25">
      <c r="A34" s="23"/>
      <c r="B34" s="149" t="s">
        <v>75</v>
      </c>
      <c r="C34" s="150"/>
      <c r="D34" s="59">
        <f>SUM(BUF:DC44!D34)</f>
        <v>0</v>
      </c>
      <c r="E34" s="60">
        <f>SUM(BUF:DC44!E34)</f>
        <v>0</v>
      </c>
      <c r="F34" s="55">
        <f>SUM(BUF:DC44!F34)</f>
        <v>0</v>
      </c>
      <c r="G34" s="61">
        <f>SUM(BUF:DC44!G34)</f>
        <v>0</v>
      </c>
      <c r="H34" s="55">
        <f>SUM(BUF:DC44!H34)</f>
        <v>0</v>
      </c>
      <c r="I34" s="61">
        <f>SUM(BUF:DC44!I34)</f>
        <v>0</v>
      </c>
      <c r="J34" s="55">
        <f>SUM(BUF:DC44!J34)</f>
        <v>0</v>
      </c>
      <c r="K34" s="61">
        <f>SUM(BUF:DC44!K34)</f>
        <v>0</v>
      </c>
      <c r="L34" s="55">
        <f>SUM(BUF:DC44!L34)</f>
        <v>0</v>
      </c>
      <c r="M34" s="61">
        <f>SUM(BUF:DC44!M34)</f>
        <v>0</v>
      </c>
      <c r="N34" s="70">
        <f t="shared" si="1"/>
        <v>0</v>
      </c>
      <c r="O34" s="71">
        <f t="shared" si="2"/>
        <v>0</v>
      </c>
      <c r="P34" s="68">
        <f>SUM(BUF:DC44!P34)</f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15" t="s">
        <v>171</v>
      </c>
      <c r="C35" s="111"/>
      <c r="D35" s="59">
        <f>SUM(BUF:DC44!D35)</f>
        <v>30777</v>
      </c>
      <c r="E35" s="60">
        <f>SUM(BUF:DC44!E35)</f>
        <v>2500</v>
      </c>
      <c r="F35" s="55">
        <f>SUM(BUF:DC44!F35)</f>
        <v>400</v>
      </c>
      <c r="G35" s="61">
        <f>SUM(BUF:DC44!G35)</f>
        <v>363</v>
      </c>
      <c r="H35" s="55">
        <f>SUM(BUF:DC44!H35)</f>
        <v>400</v>
      </c>
      <c r="I35" s="61">
        <f>SUM(BUF:DC44!I35)</f>
        <v>270</v>
      </c>
      <c r="J35" s="55">
        <f>SUM(BUF:DC44!J35)</f>
        <v>0</v>
      </c>
      <c r="K35" s="61">
        <f>SUM(BUF:DC44!K35)</f>
        <v>0</v>
      </c>
      <c r="L35" s="55">
        <f>SUM(BUF:DC44!L35)</f>
        <v>0</v>
      </c>
      <c r="M35" s="61">
        <f>SUM(BUF:DC44!M35)</f>
        <v>0</v>
      </c>
      <c r="N35" s="70">
        <f t="shared" si="1"/>
        <v>800</v>
      </c>
      <c r="O35" s="71">
        <f t="shared" si="2"/>
        <v>633</v>
      </c>
      <c r="P35" s="68">
        <f>SUM(BUF:DC44!P35)</f>
        <v>0</v>
      </c>
      <c r="Q35" s="53">
        <f t="shared" si="3"/>
        <v>-633</v>
      </c>
      <c r="R35" s="16"/>
      <c r="S35" s="101"/>
      <c r="T35" s="101"/>
    </row>
    <row r="36" spans="1:20" ht="14.25">
      <c r="A36" s="23"/>
      <c r="B36" s="149" t="s">
        <v>76</v>
      </c>
      <c r="C36" s="150"/>
      <c r="D36" s="59">
        <f>SUM(BUF:DC44!D36)</f>
        <v>1827</v>
      </c>
      <c r="E36" s="60">
        <f>SUM(BUF:DC44!E36)</f>
        <v>3577</v>
      </c>
      <c r="F36" s="55">
        <f>SUM(BUF:DC44!F36)</f>
        <v>565</v>
      </c>
      <c r="G36" s="61">
        <f>SUM(BUF:DC44!G36)</f>
        <v>1158</v>
      </c>
      <c r="H36" s="55">
        <f>SUM(BUF:DC44!H36)</f>
        <v>615</v>
      </c>
      <c r="I36" s="61">
        <f>SUM(BUF:DC44!I36)</f>
        <v>780</v>
      </c>
      <c r="J36" s="55">
        <f>SUM(BUF:DC44!J36)</f>
        <v>165</v>
      </c>
      <c r="K36" s="61">
        <f>SUM(BUF:DC44!K36)</f>
        <v>0</v>
      </c>
      <c r="L36" s="55">
        <f>SUM(BUF:DC44!L36)</f>
        <v>166</v>
      </c>
      <c r="M36" s="61">
        <f>SUM(BUF:DC44!M36)</f>
        <v>0</v>
      </c>
      <c r="N36" s="70">
        <f t="shared" si="1"/>
        <v>1511</v>
      </c>
      <c r="O36" s="71">
        <f t="shared" si="2"/>
        <v>1938</v>
      </c>
      <c r="P36" s="68">
        <f>SUM(BUF:DC44!P36)</f>
        <v>0</v>
      </c>
      <c r="Q36" s="53">
        <f t="shared" si="3"/>
        <v>-1938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119"/>
      <c r="P37" s="120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119"/>
      <c r="P38" s="120"/>
      <c r="Q38" s="53"/>
      <c r="R38" s="16" t="b">
        <v>1</v>
      </c>
      <c r="S38" s="101"/>
      <c r="T38" s="101"/>
    </row>
    <row r="39" spans="1:20" ht="7.5" customHeight="1">
      <c r="A39" s="112"/>
      <c r="B39" s="113"/>
      <c r="C39" s="114"/>
      <c r="D39" s="81">
        <f>SUM(BUF:DC44!D39)</f>
        <v>0</v>
      </c>
      <c r="E39" s="81">
        <f>SUM(BUF:DC44!E39)</f>
        <v>0</v>
      </c>
      <c r="F39" s="81">
        <f>SUM(BUF:DC44!F39)</f>
        <v>0</v>
      </c>
      <c r="G39" s="82">
        <f>SUM(BUF:DC44!G39)</f>
        <v>0</v>
      </c>
      <c r="H39" s="81">
        <f>SUM(BUF:DC44!H39)</f>
        <v>0</v>
      </c>
      <c r="I39" s="82">
        <f>SUM(BUF:DC44!I39)</f>
        <v>0</v>
      </c>
      <c r="J39" s="81">
        <f>SUM(BUF:DC44!J39)</f>
        <v>0</v>
      </c>
      <c r="K39" s="82">
        <f>SUM(BUF:DC44!K39)</f>
        <v>0</v>
      </c>
      <c r="L39" s="81">
        <f>SUM(BUF:DC44!L39)</f>
        <v>0</v>
      </c>
      <c r="M39" s="82">
        <f>SUM(BUF:DC44!M39)</f>
        <v>0</v>
      </c>
      <c r="N39" s="42"/>
      <c r="O39" s="119"/>
      <c r="P39" s="120">
        <f>SUM(BUF:DC44!P39)</f>
        <v>0</v>
      </c>
      <c r="Q39" s="53"/>
      <c r="R39" s="16" t="b">
        <v>1</v>
      </c>
      <c r="S39" s="101"/>
      <c r="T39" s="101"/>
    </row>
    <row r="40" spans="1:20" ht="14.25">
      <c r="A40" s="27"/>
      <c r="B40" s="149" t="s">
        <v>43</v>
      </c>
      <c r="C40" s="150">
        <v>0</v>
      </c>
      <c r="D40" s="59">
        <f>SUM(BUF:DC44!D40)</f>
        <v>87</v>
      </c>
      <c r="E40" s="60">
        <f>SUM(BUF:DC44!E40)</f>
        <v>3.5</v>
      </c>
      <c r="F40" s="55">
        <f>SUM(BUF:DC44!F40)</f>
        <v>0</v>
      </c>
      <c r="G40" s="61">
        <f>SUM(BUF:DC44!G40)</f>
        <v>0</v>
      </c>
      <c r="H40" s="55">
        <f>SUM(BUF:DC44!H40)</f>
        <v>1</v>
      </c>
      <c r="I40" s="61">
        <f>SUM(BUF:DC44!I40)</f>
        <v>1.5</v>
      </c>
      <c r="J40" s="55">
        <f>SUM(BUF:DC44!J40)</f>
        <v>1</v>
      </c>
      <c r="K40" s="61">
        <f>SUM(BUF:DC44!K40)</f>
        <v>0</v>
      </c>
      <c r="L40" s="55">
        <f>SUM(BUF:DC44!L40)</f>
        <v>0</v>
      </c>
      <c r="M40" s="61">
        <f>SUM(BUF:DC44!M40)</f>
        <v>0</v>
      </c>
      <c r="N40" s="70">
        <f>IF(ISERROR(L40+J40+H40+F40),"Invalid Input",L40+J40+H40+F40)</f>
        <v>2</v>
      </c>
      <c r="O40" s="71">
        <f>IF(ISERROR(G40+I40+K40+M40),"Invalid Input",G40+I40+K40+M40)</f>
        <v>1.5</v>
      </c>
      <c r="P40" s="68">
        <f>SUM(BUF:DC44!P40)</f>
        <v>0</v>
      </c>
      <c r="Q40" s="53">
        <f>IF(ISERROR(P40-O40),"Invalid Input",(P40-O40))</f>
        <v>-1.5</v>
      </c>
      <c r="R40" s="16" t="b">
        <v>1</v>
      </c>
      <c r="S40" s="101"/>
      <c r="T40" s="101"/>
    </row>
    <row r="41" spans="1:20" ht="14.25">
      <c r="A41" s="27"/>
      <c r="B41" s="149" t="s">
        <v>42</v>
      </c>
      <c r="C41" s="150">
        <v>0</v>
      </c>
      <c r="D41" s="59">
        <f>SUM(BUF:DC44!D41)</f>
        <v>10</v>
      </c>
      <c r="E41" s="60">
        <f>SUM(BUF:DC44!E41)</f>
        <v>34.2</v>
      </c>
      <c r="F41" s="55">
        <f>SUM(BUF:DC44!F41)</f>
        <v>0</v>
      </c>
      <c r="G41" s="61">
        <f>SUM(BUF:DC44!G41)</f>
        <v>12.2</v>
      </c>
      <c r="H41" s="55">
        <f>SUM(BUF:DC44!H41)</f>
        <v>0</v>
      </c>
      <c r="I41" s="61">
        <f>SUM(BUF:DC44!I41)</f>
        <v>0</v>
      </c>
      <c r="J41" s="55">
        <f>SUM(BUF:DC44!J41)</f>
        <v>0</v>
      </c>
      <c r="K41" s="61">
        <f>SUM(BUF:DC44!K41)</f>
        <v>0</v>
      </c>
      <c r="L41" s="55">
        <f>SUM(BUF:DC44!L41)</f>
        <v>0</v>
      </c>
      <c r="M41" s="61">
        <f>SUM(BUF:DC44!M41)</f>
        <v>0</v>
      </c>
      <c r="N41" s="70">
        <f>IF(ISERROR(L41+J41+H41+F41),"Invalid Input",L41+J41+H41+F41)</f>
        <v>0</v>
      </c>
      <c r="O41" s="71">
        <f>IF(ISERROR(G41+I41+K41+M41),"Invalid Input",G41+I41+K41+M41)</f>
        <v>12.2</v>
      </c>
      <c r="P41" s="68">
        <f>SUM(BUF:DC44!P41)</f>
        <v>0</v>
      </c>
      <c r="Q41" s="53">
        <f>IF(ISERROR(P41-O41),"Invalid Input",(P41-O41))</f>
        <v>-12.2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f>SUM(BUF:DC44!D42)</f>
        <v>5</v>
      </c>
      <c r="E42" s="60">
        <f>SUM(BUF:DC44!E42)</f>
        <v>2812.1</v>
      </c>
      <c r="F42" s="55">
        <f>SUM(BUF:DC44!F42)</f>
        <v>700</v>
      </c>
      <c r="G42" s="61">
        <f>SUM(BUF:DC44!G42)</f>
        <v>755</v>
      </c>
      <c r="H42" s="55">
        <f>SUM(BUF:DC44!H42)</f>
        <v>702</v>
      </c>
      <c r="I42" s="61">
        <f>SUM(BUF:DC44!I42)</f>
        <v>467</v>
      </c>
      <c r="J42" s="55">
        <f>SUM(BUF:DC44!J42)</f>
        <v>3</v>
      </c>
      <c r="K42" s="61">
        <f>SUM(BUF:DC44!K42)</f>
        <v>0</v>
      </c>
      <c r="L42" s="55">
        <f>SUM(BUF:DC44!L42)</f>
        <v>0</v>
      </c>
      <c r="M42" s="61">
        <f>SUM(BUF:DC44!M42)</f>
        <v>0</v>
      </c>
      <c r="N42" s="70">
        <f>IF(ISERROR(L42+J42+H42+F42),"Invalid Input",L42+J42+H42+F42)</f>
        <v>1405</v>
      </c>
      <c r="O42" s="71">
        <f>IF(ISERROR(G42+I42+K42+M42),"Invalid Input",G42+I42+K42+M42)</f>
        <v>1222</v>
      </c>
      <c r="P42" s="68">
        <f>SUM(BUF:DC44!P42)</f>
        <v>0</v>
      </c>
      <c r="Q42" s="53">
        <f>IF(ISERROR(P42-O42),"Invalid Input",(P42-O42))</f>
        <v>-1222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f>SUM(BUF:DC44!D43)</f>
        <v>1</v>
      </c>
      <c r="E43" s="60">
        <f>SUM(BUF:DC44!E43)</f>
        <v>0</v>
      </c>
      <c r="F43" s="55">
        <f>SUM(BUF:DC44!F43)</f>
        <v>0</v>
      </c>
      <c r="G43" s="61">
        <f>SUM(BUF:DC44!G43)</f>
        <v>0</v>
      </c>
      <c r="H43" s="55">
        <f>SUM(BUF:DC44!H43)</f>
        <v>0</v>
      </c>
      <c r="I43" s="61">
        <f>SUM(BUF:DC44!I43)</f>
        <v>0</v>
      </c>
      <c r="J43" s="55">
        <f>SUM(BUF:DC44!J43)</f>
        <v>0</v>
      </c>
      <c r="K43" s="61">
        <f>SUM(BUF:DC44!K43)</f>
        <v>0</v>
      </c>
      <c r="L43" s="55">
        <f>SUM(BUF:DC44!L43)</f>
        <v>0</v>
      </c>
      <c r="M43" s="61">
        <f>SUM(BUF:DC44!M43)</f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f>SUM(BUF:DC44!P43)</f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10"/>
      <c r="C44" s="111"/>
      <c r="D44" s="81"/>
      <c r="E44" s="81"/>
      <c r="F44" s="81"/>
      <c r="G44" s="82"/>
      <c r="H44" s="81"/>
      <c r="I44" s="82"/>
      <c r="J44" s="81"/>
      <c r="K44" s="82"/>
      <c r="L44" s="81"/>
      <c r="M44" s="82"/>
      <c r="N44" s="118"/>
      <c r="O44" s="71"/>
      <c r="P44" s="82">
        <f>SUM(BUF:DC44!P44)</f>
        <v>0</v>
      </c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81"/>
      <c r="E45" s="81"/>
      <c r="F45" s="81"/>
      <c r="G45" s="82"/>
      <c r="H45" s="81"/>
      <c r="I45" s="82"/>
      <c r="J45" s="81"/>
      <c r="K45" s="82"/>
      <c r="L45" s="81"/>
      <c r="M45" s="82"/>
      <c r="N45" s="118"/>
      <c r="O45" s="71"/>
      <c r="P45" s="82">
        <f>SUM(BUF:DC44!P45)</f>
        <v>0</v>
      </c>
      <c r="Q45" s="53"/>
      <c r="R45" s="16"/>
      <c r="S45" s="101"/>
      <c r="T45" s="101"/>
    </row>
    <row r="46" spans="1:20" ht="6.75" customHeight="1">
      <c r="A46" s="112"/>
      <c r="B46" s="113"/>
      <c r="C46" s="114"/>
      <c r="D46" s="81"/>
      <c r="E46" s="81"/>
      <c r="F46" s="81"/>
      <c r="G46" s="82"/>
      <c r="H46" s="81"/>
      <c r="I46" s="82"/>
      <c r="J46" s="81"/>
      <c r="K46" s="82"/>
      <c r="L46" s="81"/>
      <c r="M46" s="82"/>
      <c r="N46" s="118"/>
      <c r="O46" s="71"/>
      <c r="P46" s="82">
        <f>SUM(BUF:DC44!P46)</f>
        <v>0</v>
      </c>
      <c r="Q46" s="53"/>
      <c r="R46" s="16"/>
      <c r="S46" s="101"/>
      <c r="T46" s="101"/>
    </row>
    <row r="47" spans="1:20" ht="14.25">
      <c r="A47" s="27"/>
      <c r="B47" s="149" t="s">
        <v>39</v>
      </c>
      <c r="C47" s="150">
        <v>0</v>
      </c>
      <c r="D47" s="59">
        <f>SUM(BUF:DC44!D47)</f>
        <v>25</v>
      </c>
      <c r="E47" s="60">
        <f>SUM(BUF:DC44!E47)</f>
        <v>0</v>
      </c>
      <c r="F47" s="55">
        <f>SUM(BUF:DC44!F47)</f>
        <v>0</v>
      </c>
      <c r="G47" s="61">
        <f>SUM(BUF:DC44!G47)</f>
        <v>0</v>
      </c>
      <c r="H47" s="55">
        <f>SUM(BUF:DC44!H47)</f>
        <v>0</v>
      </c>
      <c r="I47" s="61">
        <f>SUM(BUF:DC44!I47)</f>
        <v>0</v>
      </c>
      <c r="J47" s="55">
        <f>SUM(BUF:DC44!J47)</f>
        <v>0</v>
      </c>
      <c r="K47" s="61">
        <f>SUM(BUF:DC44!K47)</f>
        <v>0</v>
      </c>
      <c r="L47" s="55">
        <f>SUM(BUF:DC44!L47)</f>
        <v>0</v>
      </c>
      <c r="M47" s="61">
        <f>SUM(BUF:DC44!M47)</f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f>SUM(BUF:DC44!P47)</f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>
      <c r="A48" s="27"/>
      <c r="B48" s="149" t="s">
        <v>40</v>
      </c>
      <c r="C48" s="150">
        <v>0</v>
      </c>
      <c r="D48" s="59">
        <f>SUM(BUF:DC44!D48)</f>
        <v>10</v>
      </c>
      <c r="E48" s="60">
        <f>SUM(BUF:DC44!E48)</f>
        <v>0</v>
      </c>
      <c r="F48" s="55">
        <f>SUM(BUF:DC44!F48)</f>
        <v>0</v>
      </c>
      <c r="G48" s="61">
        <f>SUM(BUF:DC44!G48)</f>
        <v>0</v>
      </c>
      <c r="H48" s="55">
        <f>SUM(BUF:DC44!H48)</f>
        <v>0</v>
      </c>
      <c r="I48" s="61">
        <f>SUM(BUF:DC44!I48)</f>
        <v>0</v>
      </c>
      <c r="J48" s="55">
        <f>SUM(BUF:DC44!J48)</f>
        <v>0</v>
      </c>
      <c r="K48" s="61">
        <f>SUM(BUF:DC44!K48)</f>
        <v>0</v>
      </c>
      <c r="L48" s="55">
        <f>SUM(BUF:DC44!L48)</f>
        <v>0</v>
      </c>
      <c r="M48" s="61">
        <f>SUM(BUF:DC44!M48)</f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f>SUM(BUF:DC44!P48)</f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4.25">
      <c r="A49" s="17"/>
      <c r="B49" s="149" t="s">
        <v>41</v>
      </c>
      <c r="C49" s="150">
        <v>0</v>
      </c>
      <c r="D49" s="59">
        <f>SUM(BUF:DC44!D49)</f>
        <v>5</v>
      </c>
      <c r="E49" s="60">
        <f>SUM(BUF:DC44!E49)</f>
        <v>0</v>
      </c>
      <c r="F49" s="55">
        <f>SUM(BUF:DC44!F49)</f>
        <v>0</v>
      </c>
      <c r="G49" s="61">
        <f>SUM(BUF:DC44!G49)</f>
        <v>0</v>
      </c>
      <c r="H49" s="55">
        <f>SUM(BUF:DC44!H49)</f>
        <v>0</v>
      </c>
      <c r="I49" s="61">
        <f>SUM(BUF:DC44!I49)</f>
        <v>0</v>
      </c>
      <c r="J49" s="55">
        <f>SUM(BUF:DC44!J49)</f>
        <v>0</v>
      </c>
      <c r="K49" s="61">
        <f>SUM(BUF:DC44!K49)</f>
        <v>0</v>
      </c>
      <c r="L49" s="55">
        <f>SUM(BUF:DC44!L49)</f>
        <v>0</v>
      </c>
      <c r="M49" s="61">
        <f>SUM(BUF:DC44!M49)</f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f>SUM(BUF:DC44!P49)</f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>
        <f>SUM(BUF:DC44!D50)</f>
        <v>0</v>
      </c>
      <c r="E50" s="81">
        <f>SUM(BUF:DC44!E50)</f>
        <v>0</v>
      </c>
      <c r="F50" s="81">
        <f>SUM(BUF:DC44!F50)</f>
        <v>0</v>
      </c>
      <c r="G50" s="82">
        <f>SUM(BUF:DC44!G50)</f>
        <v>0</v>
      </c>
      <c r="H50" s="81">
        <f>SUM(BUF:DC44!H50)</f>
        <v>0</v>
      </c>
      <c r="I50" s="82">
        <f>SUM(BUF:DC44!I50)</f>
        <v>0</v>
      </c>
      <c r="J50" s="81">
        <f>SUM(BUF:DC44!J50)</f>
        <v>0</v>
      </c>
      <c r="K50" s="82">
        <f>SUM(BUF:DC44!K50)</f>
        <v>0</v>
      </c>
      <c r="L50" s="81">
        <f>SUM(BUF:DC44!L50)</f>
        <v>0</v>
      </c>
      <c r="M50" s="82">
        <f>SUM(BUF:DC44!M50)</f>
        <v>0</v>
      </c>
      <c r="N50" s="42"/>
      <c r="O50" s="119"/>
      <c r="P50" s="120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119"/>
      <c r="P51" s="120"/>
      <c r="Q51" s="53"/>
      <c r="R51" s="16"/>
      <c r="S51" s="103"/>
      <c r="T51" s="103"/>
    </row>
    <row r="52" spans="1:20" ht="14.25">
      <c r="A52" s="79" t="s">
        <v>15</v>
      </c>
      <c r="B52" s="113"/>
      <c r="C52" s="11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119"/>
      <c r="P52" s="120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f>SUM(BUF:DC44!D53)</f>
        <v>27577</v>
      </c>
      <c r="E53" s="60">
        <f>SUM(BUF:DC44!E53)</f>
        <v>352</v>
      </c>
      <c r="F53" s="55">
        <f>SUM(BUF:DC44!F53)</f>
        <v>0</v>
      </c>
      <c r="G53" s="61">
        <f>SUM(BUF:DC44!G53)</f>
        <v>0</v>
      </c>
      <c r="H53" s="55">
        <f>SUM(BUF:DC44!H53)</f>
        <v>50</v>
      </c>
      <c r="I53" s="61">
        <f>SUM(BUF:DC44!I53)</f>
        <v>272</v>
      </c>
      <c r="J53" s="55">
        <f>SUM(BUF:DC44!J53)</f>
        <v>50</v>
      </c>
      <c r="K53" s="61">
        <f>SUM(BUF:DC44!K53)</f>
        <v>105</v>
      </c>
      <c r="L53" s="55">
        <f>SUM(BUF:DC44!L53)</f>
        <v>52</v>
      </c>
      <c r="M53" s="61">
        <f>SUM(BUF:DC44!M53)</f>
        <v>45</v>
      </c>
      <c r="N53" s="70">
        <f>IF(ISERROR(L53+J53+H53+F53),"Invalid Input",L53+J53+H53+F53)</f>
        <v>152</v>
      </c>
      <c r="O53" s="71">
        <f>IF(ISERROR(G53+I53+K53+M53),"Invalid Input",G53+I53+K53+M53)</f>
        <v>422</v>
      </c>
      <c r="P53" s="68">
        <f>SUM(BUF:DC44!P53)</f>
        <v>0</v>
      </c>
      <c r="Q53" s="53">
        <f>IF(ISERROR(P53-O53),"Invalid Input",(P53-O53))</f>
        <v>-422</v>
      </c>
      <c r="R53" s="16" t="b">
        <v>1</v>
      </c>
      <c r="S53" s="103"/>
      <c r="T53" s="103"/>
    </row>
    <row r="54" spans="1:20" ht="14.25">
      <c r="A54" s="27"/>
      <c r="B54" s="149" t="s">
        <v>44</v>
      </c>
      <c r="C54" s="150">
        <v>0</v>
      </c>
      <c r="D54" s="59">
        <f>SUM(BUF:DC44!D54)</f>
        <v>68436</v>
      </c>
      <c r="E54" s="60">
        <f>SUM(BUF:DC44!E54)</f>
        <v>17508</v>
      </c>
      <c r="F54" s="55">
        <f>SUM(BUF:DC44!F54)</f>
        <v>1484</v>
      </c>
      <c r="G54" s="61">
        <f>SUM(BUF:DC44!G54)</f>
        <v>3868</v>
      </c>
      <c r="H54" s="55">
        <f>SUM(BUF:DC44!H54)</f>
        <v>4169</v>
      </c>
      <c r="I54" s="61">
        <f>SUM(BUF:DC44!I54)</f>
        <v>0</v>
      </c>
      <c r="J54" s="55">
        <f>SUM(BUF:DC44!J54)</f>
        <v>4283</v>
      </c>
      <c r="K54" s="61">
        <f>SUM(BUF:DC44!K54)</f>
        <v>9980</v>
      </c>
      <c r="L54" s="55">
        <f>SUM(BUF:DC44!L54)</f>
        <v>4294</v>
      </c>
      <c r="M54" s="61">
        <f>SUM(BUF:DC44!M54)</f>
        <v>2300</v>
      </c>
      <c r="N54" s="70">
        <f>IF(ISERROR(L54+J54+H54+F54),"Invalid Input",L54+J54+H54+F54)</f>
        <v>14230</v>
      </c>
      <c r="O54" s="71">
        <f>IF(ISERROR(G54+I54+K54+M54),"Invalid Input",G54+I54+K54+M54)</f>
        <v>16148</v>
      </c>
      <c r="P54" s="68">
        <f>SUM(BUF:DC44!P54)</f>
        <v>0</v>
      </c>
      <c r="Q54" s="53">
        <f>IF(ISERROR(P54-O54),"Invalid Input",(P54-O54))</f>
        <v>-16148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119"/>
      <c r="P55" s="120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119"/>
      <c r="P56" s="120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f>SUM(BUF:DC44!D57)</f>
        <v>11451</v>
      </c>
      <c r="E57" s="60">
        <f>SUM(BUF:DC44!E57)</f>
        <v>2032</v>
      </c>
      <c r="F57" s="55">
        <f>SUM(BUF:DC44!F57)</f>
        <v>0</v>
      </c>
      <c r="G57" s="61">
        <f>SUM(BUF:DC44!G57)</f>
        <v>0</v>
      </c>
      <c r="H57" s="55">
        <f>SUM(BUF:DC44!H57)</f>
        <v>10</v>
      </c>
      <c r="I57" s="61">
        <f>SUM(BUF:DC44!I57)</f>
        <v>0</v>
      </c>
      <c r="J57" s="55">
        <f>SUM(BUF:DC44!J57)</f>
        <v>10</v>
      </c>
      <c r="K57" s="61">
        <f>SUM(BUF:DC44!K57)</f>
        <v>40</v>
      </c>
      <c r="L57" s="55">
        <f>SUM(BUF:DC44!L57)</f>
        <v>12</v>
      </c>
      <c r="M57" s="61">
        <f>SUM(BUF:DC44!M57)</f>
        <v>24</v>
      </c>
      <c r="N57" s="70">
        <f>IF(ISERROR(L57+J57+H57+F57),"Invalid Input",L57+J57+H57+F57)</f>
        <v>32</v>
      </c>
      <c r="O57" s="71">
        <f>IF(ISERROR(G57+I57+K57+M57),"Invalid Input",G57+I57+K57+M57)</f>
        <v>64</v>
      </c>
      <c r="P57" s="68">
        <f>SUM(BUF:DC44!P57)</f>
        <v>0</v>
      </c>
      <c r="Q57" s="53">
        <f>IF(ISERROR(P57-O57),"Invalid Input",(P57-O57))</f>
        <v>-64</v>
      </c>
      <c r="R57" s="16" t="b">
        <v>1</v>
      </c>
      <c r="S57" s="103"/>
      <c r="T57" s="103"/>
    </row>
    <row r="58" spans="1:20" ht="14.25">
      <c r="A58" s="27"/>
      <c r="B58" s="165" t="s">
        <v>46</v>
      </c>
      <c r="C58" s="166"/>
      <c r="D58" s="59">
        <f>SUM(BUF:DC44!D58)</f>
        <v>76628</v>
      </c>
      <c r="E58" s="60">
        <f>SUM(BUF:DC44!E58)</f>
        <v>10647</v>
      </c>
      <c r="F58" s="55">
        <f>SUM(BUF:DC44!F58)</f>
        <v>1000</v>
      </c>
      <c r="G58" s="61">
        <f>SUM(BUF:DC44!G58)</f>
        <v>7292</v>
      </c>
      <c r="H58" s="55">
        <f>SUM(BUF:DC44!H58)</f>
        <v>882</v>
      </c>
      <c r="I58" s="61">
        <f>SUM(BUF:DC44!I58)</f>
        <v>0</v>
      </c>
      <c r="J58" s="55">
        <f>SUM(BUF:DC44!J58)</f>
        <v>882</v>
      </c>
      <c r="K58" s="61">
        <f>SUM(BUF:DC44!K58)</f>
        <v>1500</v>
      </c>
      <c r="L58" s="55">
        <f>SUM(BUF:DC44!L58)</f>
        <v>884</v>
      </c>
      <c r="M58" s="61">
        <f>SUM(BUF:DC44!M58)</f>
        <v>950</v>
      </c>
      <c r="N58" s="70">
        <f>IF(ISERROR(L58+J58+H58+F58),"Invalid Input",L58+J58+H58+F58)</f>
        <v>3648</v>
      </c>
      <c r="O58" s="71">
        <f>IF(ISERROR(G58+I58+K58+M58),"Invalid Input",G58+I58+K58+M58)</f>
        <v>9742</v>
      </c>
      <c r="P58" s="68">
        <f>SUM(BUF:DC44!P58)</f>
        <v>0</v>
      </c>
      <c r="Q58" s="53">
        <f>IF(ISERROR(P58-O58),"Invalid Input",(P58-O58))</f>
        <v>-9742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81"/>
      <c r="E59" s="81"/>
      <c r="F59" s="81"/>
      <c r="G59" s="82"/>
      <c r="H59" s="81"/>
      <c r="I59" s="82"/>
      <c r="J59" s="81"/>
      <c r="K59" s="82"/>
      <c r="L59" s="81"/>
      <c r="M59" s="82"/>
      <c r="N59" s="42"/>
      <c r="O59" s="119"/>
      <c r="P59" s="120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81"/>
      <c r="E60" s="81"/>
      <c r="F60" s="81"/>
      <c r="G60" s="82"/>
      <c r="H60" s="81"/>
      <c r="I60" s="82"/>
      <c r="J60" s="81"/>
      <c r="K60" s="82"/>
      <c r="L60" s="81"/>
      <c r="M60" s="82"/>
      <c r="N60" s="42"/>
      <c r="O60" s="119"/>
      <c r="P60" s="120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f>SUM(BUF:DC44!D61)</f>
        <v>237</v>
      </c>
      <c r="E61" s="60">
        <f>SUM(BUF:DC44!E61)</f>
        <v>7664</v>
      </c>
      <c r="F61" s="55">
        <f>SUM(BUF:DC44!F61)</f>
        <v>7427</v>
      </c>
      <c r="G61" s="61">
        <f>SUM(BUF:DC44!G61)</f>
        <v>7427</v>
      </c>
      <c r="H61" s="55">
        <f>SUM(BUF:DC44!H61)</f>
        <v>7472</v>
      </c>
      <c r="I61" s="61">
        <f>SUM(BUF:DC44!I61)</f>
        <v>0</v>
      </c>
      <c r="J61" s="55">
        <f>SUM(BUF:DC44!J61)</f>
        <v>114</v>
      </c>
      <c r="K61" s="61">
        <f>SUM(BUF:DC44!K61)</f>
        <v>0</v>
      </c>
      <c r="L61" s="55">
        <f>SUM(BUF:DC44!L61)</f>
        <v>123</v>
      </c>
      <c r="M61" s="61">
        <f>SUM(BUF:DC44!M61)</f>
        <v>0</v>
      </c>
      <c r="N61" s="70">
        <f>IF(ISERROR(L61+J61+H61+F61),"Invalid Input",L61+J61+H61+F61)</f>
        <v>15136</v>
      </c>
      <c r="O61" s="71">
        <f>IF(ISERROR(G61+I61+K61+M61),"Invalid Input",G61+I61+K61+M61)</f>
        <v>7427</v>
      </c>
      <c r="P61" s="68">
        <f>SUM(BUF:DC44!P61)</f>
        <v>0</v>
      </c>
      <c r="Q61" s="53">
        <f>IF(ISERROR(P61-O61),"Invalid Input",(P61-O61))</f>
        <v>-7427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f>SUM(BUF:DC44!D62)</f>
        <v>0</v>
      </c>
      <c r="E62" s="60">
        <f>SUM(BUF:DC44!E62)</f>
        <v>3</v>
      </c>
      <c r="F62" s="55">
        <f>SUM(BUF:DC44!F62)</f>
        <v>0</v>
      </c>
      <c r="G62" s="61">
        <f>SUM(BUF:DC44!G62)</f>
        <v>0</v>
      </c>
      <c r="H62" s="55">
        <f>SUM(BUF:DC44!H62)</f>
        <v>0</v>
      </c>
      <c r="I62" s="61">
        <f>SUM(BUF:DC44!I62)</f>
        <v>0</v>
      </c>
      <c r="J62" s="55">
        <f>SUM(BUF:DC44!J62)</f>
        <v>0</v>
      </c>
      <c r="K62" s="61">
        <f>SUM(BUF:DC44!K62)</f>
        <v>0</v>
      </c>
      <c r="L62" s="55">
        <f>SUM(BUF:DC44!L62)</f>
        <v>0</v>
      </c>
      <c r="M62" s="61">
        <f>SUM(BUF:DC44!M62)</f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f>SUM(BUF:DC44!P62)</f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f>SUM(BUF:DC44!D63)</f>
        <v>7939</v>
      </c>
      <c r="E63" s="60">
        <f>SUM(BUF:DC44!E63)</f>
        <v>8335</v>
      </c>
      <c r="F63" s="55">
        <f>SUM(BUF:DC44!F63)</f>
        <v>0</v>
      </c>
      <c r="G63" s="61">
        <f>SUM(BUF:DC44!G63)</f>
        <v>0</v>
      </c>
      <c r="H63" s="55">
        <f>SUM(BUF:DC44!H63)</f>
        <v>0</v>
      </c>
      <c r="I63" s="61">
        <f>SUM(BUF:DC44!I63)</f>
        <v>0</v>
      </c>
      <c r="J63" s="55">
        <f>SUM(BUF:DC44!J63)</f>
        <v>4000</v>
      </c>
      <c r="K63" s="61">
        <f>SUM(BUF:DC44!K63)</f>
        <v>0</v>
      </c>
      <c r="L63" s="55">
        <f>SUM(BUF:DC44!L63)</f>
        <v>4335</v>
      </c>
      <c r="M63" s="61">
        <f>SUM(BUF:DC44!M63)</f>
        <v>0</v>
      </c>
      <c r="N63" s="70">
        <f>IF(ISERROR(L63+J63+H63+F63),"Invalid Input",L63+J63+H63+F63)</f>
        <v>8335</v>
      </c>
      <c r="O63" s="71">
        <f>IF(ISERROR(G63+I63+K63+M63),"Invalid Input",G63+I63+K63+M63)</f>
        <v>0</v>
      </c>
      <c r="P63" s="68">
        <f>SUM(BUF:DC44!P63)</f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81"/>
      <c r="E64" s="81"/>
      <c r="F64" s="81"/>
      <c r="G64" s="82"/>
      <c r="H64" s="81"/>
      <c r="I64" s="82"/>
      <c r="J64" s="81"/>
      <c r="K64" s="82"/>
      <c r="L64" s="81"/>
      <c r="M64" s="82"/>
      <c r="N64" s="42"/>
      <c r="O64" s="119"/>
      <c r="P64" s="120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119"/>
      <c r="P65" s="120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f>SUM(BUF:DC44!D66)</f>
        <v>34937</v>
      </c>
      <c r="E66" s="60">
        <f>SUM(BUF:DC44!E66)</f>
        <v>3990</v>
      </c>
      <c r="F66" s="55">
        <f>SUM(BUF:DC44!F66)</f>
        <v>205</v>
      </c>
      <c r="G66" s="61">
        <f>SUM(BUF:DC44!G66)</f>
        <v>358</v>
      </c>
      <c r="H66" s="55">
        <f>SUM(BUF:DC44!H66)</f>
        <v>445</v>
      </c>
      <c r="I66" s="61">
        <f>SUM(BUF:DC44!I66)</f>
        <v>269</v>
      </c>
      <c r="J66" s="55">
        <f>SUM(BUF:DC44!J66)</f>
        <v>114</v>
      </c>
      <c r="K66" s="61">
        <f>SUM(BUF:DC44!K66)</f>
        <v>0</v>
      </c>
      <c r="L66" s="55">
        <f>SUM(BUF:DC44!L66)</f>
        <v>123</v>
      </c>
      <c r="M66" s="61">
        <f>SUM(BUF:DC44!M66)</f>
        <v>0</v>
      </c>
      <c r="N66" s="70">
        <f>IF(ISERROR(L66+J66+H66+F66),"Invalid Input",L66+J66+H66+F66)</f>
        <v>887</v>
      </c>
      <c r="O66" s="71">
        <f>IF(ISERROR(G66+I66+K66+M66),"Invalid Input",G66+I66+K66+M66)</f>
        <v>627</v>
      </c>
      <c r="P66" s="68">
        <f>SUM(BUF:DC44!P66)</f>
        <v>0</v>
      </c>
      <c r="Q66" s="53">
        <f>IF(ISERROR(P66-O66),"Invalid Input",(P66-O66))</f>
        <v>-627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f>SUM(BUF:DC44!D67)</f>
        <v>28</v>
      </c>
      <c r="E67" s="60">
        <f>SUM(BUF:DC44!E67)</f>
        <v>6</v>
      </c>
      <c r="F67" s="55">
        <f>SUM(BUF:DC44!F67)</f>
        <v>0</v>
      </c>
      <c r="G67" s="61">
        <f>SUM(BUF:DC44!G67)</f>
        <v>0</v>
      </c>
      <c r="H67" s="55">
        <f>SUM(BUF:DC44!H67)</f>
        <v>0</v>
      </c>
      <c r="I67" s="61">
        <f>SUM(BUF:DC44!I67)</f>
        <v>0</v>
      </c>
      <c r="J67" s="55">
        <f>SUM(BUF:DC44!J67)</f>
        <v>0</v>
      </c>
      <c r="K67" s="61">
        <f>SUM(BUF:DC44!K67)</f>
        <v>0</v>
      </c>
      <c r="L67" s="55">
        <f>SUM(BUF:DC44!L67)</f>
        <v>0</v>
      </c>
      <c r="M67" s="61">
        <f>SUM(BUF:DC44!M67)</f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f>SUM(BUF:DC44!P67)</f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f>SUM(BUF:DC44!D68)</f>
        <v>6200</v>
      </c>
      <c r="E68" s="60">
        <f>SUM(BUF:DC44!E68)</f>
        <v>10651</v>
      </c>
      <c r="F68" s="55">
        <f>SUM(BUF:DC44!F68)</f>
        <v>4451</v>
      </c>
      <c r="G68" s="61">
        <f>SUM(BUF:DC44!G68)</f>
        <v>8651</v>
      </c>
      <c r="H68" s="55">
        <f>SUM(BUF:DC44!H68)</f>
        <v>4451</v>
      </c>
      <c r="I68" s="61">
        <f>SUM(BUF:DC44!I68)</f>
        <v>1700</v>
      </c>
      <c r="J68" s="55">
        <f>SUM(BUF:DC44!J68)</f>
        <v>0</v>
      </c>
      <c r="K68" s="61">
        <f>SUM(BUF:DC44!K68)</f>
        <v>0</v>
      </c>
      <c r="L68" s="55">
        <f>SUM(BUF:DC44!L68)</f>
        <v>0</v>
      </c>
      <c r="M68" s="61">
        <f>SUM(BUF:DC44!M68)</f>
        <v>0</v>
      </c>
      <c r="N68" s="70">
        <f>IF(ISERROR(L68+J68+H68+F68),"Invalid Input",L68+J68+H68+F68)</f>
        <v>8902</v>
      </c>
      <c r="O68" s="71">
        <f>IF(ISERROR(G68+I68+K68+M68),"Invalid Input",G68+I68+K68+M68)</f>
        <v>10351</v>
      </c>
      <c r="P68" s="68">
        <f>SUM(BUF:DC44!P68)</f>
        <v>0</v>
      </c>
      <c r="Q68" s="53">
        <f>IF(ISERROR(P68-O68),"Invalid Input",(P68-O68))</f>
        <v>-10351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f>SUM(BUF:DC44!D69)</f>
        <v>133</v>
      </c>
      <c r="E69" s="60">
        <f>SUM(BUF:DC44!E69)</f>
        <v>175</v>
      </c>
      <c r="F69" s="55">
        <f>SUM(BUF:DC44!F69)</f>
        <v>30</v>
      </c>
      <c r="G69" s="61">
        <f>SUM(BUF:DC44!G69)</f>
        <v>80</v>
      </c>
      <c r="H69" s="55">
        <f>SUM(BUF:DC44!H69)</f>
        <v>30</v>
      </c>
      <c r="I69" s="61">
        <f>SUM(BUF:DC44!I69)</f>
        <v>41</v>
      </c>
      <c r="J69" s="55">
        <f>SUM(BUF:DC44!J69)</f>
        <v>0</v>
      </c>
      <c r="K69" s="61">
        <f>SUM(BUF:DC44!K69)</f>
        <v>0</v>
      </c>
      <c r="L69" s="55">
        <f>SUM(BUF:DC44!L69)</f>
        <v>0</v>
      </c>
      <c r="M69" s="61">
        <f>SUM(BUF:DC44!M69)</f>
        <v>0</v>
      </c>
      <c r="N69" s="70">
        <f>IF(ISERROR(L69+J69+H69+F69),"Invalid Input",L69+J69+H69+F69)</f>
        <v>60</v>
      </c>
      <c r="O69" s="71">
        <f>IF(ISERROR(G69+I69+K69+M69),"Invalid Input",G69+I69+K69+M69)</f>
        <v>121</v>
      </c>
      <c r="P69" s="68">
        <f>SUM(BUF:DC44!P69)</f>
        <v>0</v>
      </c>
      <c r="Q69" s="53">
        <f>IF(ISERROR(P69-O69),"Invalid Input",(P69-O69))</f>
        <v>-121</v>
      </c>
      <c r="R69" s="16" t="b">
        <v>1</v>
      </c>
      <c r="S69" s="103"/>
      <c r="T69" s="103"/>
    </row>
    <row r="70" spans="4:20" ht="14.25">
      <c r="D70" s="81"/>
      <c r="E70" s="81"/>
      <c r="F70" s="81"/>
      <c r="G70" s="82"/>
      <c r="H70" s="81"/>
      <c r="I70" s="82"/>
      <c r="J70" s="81"/>
      <c r="K70" s="82"/>
      <c r="L70" s="81"/>
      <c r="M70" s="82"/>
      <c r="N70" s="42"/>
      <c r="O70" s="119"/>
      <c r="P70" s="120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119"/>
      <c r="P71" s="120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f>SUM(BUF:DC44!D72)</f>
        <v>49</v>
      </c>
      <c r="E72" s="60">
        <f>SUM(BUF:DC44!E72)</f>
        <v>13</v>
      </c>
      <c r="F72" s="55">
        <f>SUM(BUF:DC44!F72)</f>
        <v>1</v>
      </c>
      <c r="G72" s="61">
        <f>SUM(BUF:DC44!G72)</f>
        <v>3</v>
      </c>
      <c r="H72" s="55">
        <f>SUM(BUF:DC44!H72)</f>
        <v>0</v>
      </c>
      <c r="I72" s="61">
        <f>SUM(BUF:DC44!I72)</f>
        <v>1</v>
      </c>
      <c r="J72" s="55">
        <f>SUM(BUF:DC44!J72)</f>
        <v>1</v>
      </c>
      <c r="K72" s="61">
        <f>SUM(BUF:DC44!K72)</f>
        <v>0</v>
      </c>
      <c r="L72" s="55">
        <f>SUM(BUF:DC44!L72)</f>
        <v>0</v>
      </c>
      <c r="M72" s="61">
        <f>SUM(BUF:DC44!M72)</f>
        <v>0</v>
      </c>
      <c r="N72" s="70">
        <f aca="true" t="shared" si="4" ref="N72:N83">IF(ISERROR(L72+J72+H72+F72),"Invalid Input",L72+J72+H72+F72)</f>
        <v>2</v>
      </c>
      <c r="O72" s="71">
        <f aca="true" t="shared" si="5" ref="O72:O83">IF(ISERROR(G72+I72+K72+M72),"Invalid Input",G72+I72+K72+M72)</f>
        <v>4</v>
      </c>
      <c r="P72" s="68">
        <f>SUM(BUF:DC44!P72)</f>
        <v>0</v>
      </c>
      <c r="Q72" s="53">
        <f aca="true" t="shared" si="6" ref="Q72:Q83">IF(ISERROR(P72-O72),"Invalid Input",(P72-O72))</f>
        <v>-4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f>SUM(BUF:DC44!D73)</f>
        <v>8</v>
      </c>
      <c r="E73" s="60">
        <f>SUM(BUF:DC44!E73)</f>
        <v>9</v>
      </c>
      <c r="F73" s="55">
        <f>SUM(BUF:DC44!F73)</f>
        <v>1</v>
      </c>
      <c r="G73" s="61">
        <f>SUM(BUF:DC44!G73)</f>
        <v>1</v>
      </c>
      <c r="H73" s="55">
        <f>SUM(BUF:DC44!H73)</f>
        <v>0</v>
      </c>
      <c r="I73" s="61">
        <f>SUM(BUF:DC44!I73)</f>
        <v>0</v>
      </c>
      <c r="J73" s="55">
        <f>SUM(BUF:DC44!J73)</f>
        <v>1</v>
      </c>
      <c r="K73" s="61">
        <f>SUM(BUF:DC44!K73)</f>
        <v>0</v>
      </c>
      <c r="L73" s="55">
        <f>SUM(BUF:DC44!L73)</f>
        <v>0</v>
      </c>
      <c r="M73" s="61">
        <f>SUM(BUF:DC44!M73)</f>
        <v>0</v>
      </c>
      <c r="N73" s="70">
        <f t="shared" si="4"/>
        <v>2</v>
      </c>
      <c r="O73" s="71">
        <f t="shared" si="5"/>
        <v>1</v>
      </c>
      <c r="P73" s="68">
        <f>SUM(BUF:DC44!P73)</f>
        <v>0</v>
      </c>
      <c r="Q73" s="53">
        <f t="shared" si="6"/>
        <v>-1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f>SUM(BUF:DC44!D74)</f>
        <v>13</v>
      </c>
      <c r="E74" s="60">
        <f>SUM(BUF:DC44!E74)</f>
        <v>2</v>
      </c>
      <c r="F74" s="55">
        <f>SUM(BUF:DC44!F74)</f>
        <v>1</v>
      </c>
      <c r="G74" s="61">
        <f>SUM(BUF:DC44!G74)</f>
        <v>1</v>
      </c>
      <c r="H74" s="55">
        <f>SUM(BUF:DC44!H74)</f>
        <v>0</v>
      </c>
      <c r="I74" s="61">
        <f>SUM(BUF:DC44!I74)</f>
        <v>0</v>
      </c>
      <c r="J74" s="55">
        <f>SUM(BUF:DC44!J74)</f>
        <v>1</v>
      </c>
      <c r="K74" s="61">
        <f>SUM(BUF:DC44!K74)</f>
        <v>0</v>
      </c>
      <c r="L74" s="55">
        <f>SUM(BUF:DC44!L74)</f>
        <v>0</v>
      </c>
      <c r="M74" s="61">
        <f>SUM(BUF:DC44!M74)</f>
        <v>0</v>
      </c>
      <c r="N74" s="70">
        <f t="shared" si="4"/>
        <v>2</v>
      </c>
      <c r="O74" s="71">
        <f t="shared" si="5"/>
        <v>1</v>
      </c>
      <c r="P74" s="68">
        <f>SUM(BUF:DC44!P74)</f>
        <v>0</v>
      </c>
      <c r="Q74" s="53">
        <f t="shared" si="6"/>
        <v>-1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f>SUM(BUF:DC44!D75)</f>
        <v>0</v>
      </c>
      <c r="E75" s="60">
        <f>SUM(BUF:DC44!E75)</f>
        <v>0</v>
      </c>
      <c r="F75" s="55">
        <f>SUM(BUF:DC44!F75)</f>
        <v>0</v>
      </c>
      <c r="G75" s="61">
        <f>SUM(BUF:DC44!G75)</f>
        <v>0</v>
      </c>
      <c r="H75" s="55">
        <f>SUM(BUF:DC44!H75)</f>
        <v>0</v>
      </c>
      <c r="I75" s="61">
        <f>SUM(BUF:DC44!I75)</f>
        <v>0</v>
      </c>
      <c r="J75" s="55">
        <f>SUM(BUF:DC44!J75)</f>
        <v>0</v>
      </c>
      <c r="K75" s="61">
        <f>SUM(BUF:DC44!K75)</f>
        <v>0</v>
      </c>
      <c r="L75" s="55">
        <f>SUM(BUF:DC44!L75)</f>
        <v>0</v>
      </c>
      <c r="M75" s="61">
        <f>SUM(BUF:DC44!M75)</f>
        <v>0</v>
      </c>
      <c r="N75" s="70">
        <f t="shared" si="4"/>
        <v>0</v>
      </c>
      <c r="O75" s="71">
        <f t="shared" si="5"/>
        <v>0</v>
      </c>
      <c r="P75" s="68">
        <f>SUM(BUF:DC44!P75)</f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f>SUM(BUF:DC44!D76)</f>
        <v>0</v>
      </c>
      <c r="E76" s="60">
        <f>SUM(BUF:DC44!E76)</f>
        <v>5</v>
      </c>
      <c r="F76" s="55">
        <f>SUM(BUF:DC44!F76)</f>
        <v>0</v>
      </c>
      <c r="G76" s="61">
        <f>SUM(BUF:DC44!G76)</f>
        <v>0</v>
      </c>
      <c r="H76" s="55">
        <f>SUM(BUF:DC44!H76)</f>
        <v>0</v>
      </c>
      <c r="I76" s="61">
        <f>SUM(BUF:DC44!I76)</f>
        <v>0</v>
      </c>
      <c r="J76" s="55">
        <f>SUM(BUF:DC44!J76)</f>
        <v>0</v>
      </c>
      <c r="K76" s="61">
        <f>SUM(BUF:DC44!K76)</f>
        <v>0</v>
      </c>
      <c r="L76" s="55">
        <f>SUM(BUF:DC44!L76)</f>
        <v>0</v>
      </c>
      <c r="M76" s="61">
        <f>SUM(BUF:DC44!M76)</f>
        <v>0</v>
      </c>
      <c r="N76" s="70">
        <f t="shared" si="4"/>
        <v>0</v>
      </c>
      <c r="O76" s="71">
        <f t="shared" si="5"/>
        <v>0</v>
      </c>
      <c r="P76" s="68">
        <f>SUM(BUF:DC44!P76)</f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f>SUM(BUF:DC44!D77)</f>
        <v>0</v>
      </c>
      <c r="E77" s="60">
        <f>SUM(BUF:DC44!E77)</f>
        <v>0</v>
      </c>
      <c r="F77" s="55">
        <f>SUM(BUF:DC44!F77)</f>
        <v>0</v>
      </c>
      <c r="G77" s="61">
        <f>SUM(BUF:DC44!G77)</f>
        <v>0</v>
      </c>
      <c r="H77" s="55">
        <f>SUM(BUF:DC44!H77)</f>
        <v>0</v>
      </c>
      <c r="I77" s="61">
        <f>SUM(BUF:DC44!I77)</f>
        <v>0</v>
      </c>
      <c r="J77" s="55">
        <f>SUM(BUF:DC44!J77)</f>
        <v>0</v>
      </c>
      <c r="K77" s="61">
        <f>SUM(BUF:DC44!K77)</f>
        <v>0</v>
      </c>
      <c r="L77" s="55">
        <f>SUM(BUF:DC44!L77)</f>
        <v>0</v>
      </c>
      <c r="M77" s="61">
        <f>SUM(BUF:DC44!M77)</f>
        <v>0</v>
      </c>
      <c r="N77" s="70">
        <f t="shared" si="4"/>
        <v>0</v>
      </c>
      <c r="O77" s="71">
        <f t="shared" si="5"/>
        <v>0</v>
      </c>
      <c r="P77" s="68">
        <f>SUM(BUF:DC44!P77)</f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f>SUM(BUF:DC44!D78)</f>
        <v>0</v>
      </c>
      <c r="E78" s="60">
        <f>SUM(BUF:DC44!E78)</f>
        <v>0</v>
      </c>
      <c r="F78" s="55">
        <f>SUM(BUF:DC44!F78)</f>
        <v>0</v>
      </c>
      <c r="G78" s="61">
        <f>SUM(BUF:DC44!G78)</f>
        <v>0</v>
      </c>
      <c r="H78" s="55">
        <f>SUM(BUF:DC44!H78)</f>
        <v>0</v>
      </c>
      <c r="I78" s="61">
        <f>SUM(BUF:DC44!I78)</f>
        <v>0</v>
      </c>
      <c r="J78" s="55">
        <f>SUM(BUF:DC44!J78)</f>
        <v>0</v>
      </c>
      <c r="K78" s="61">
        <f>SUM(BUF:DC44!K78)</f>
        <v>0</v>
      </c>
      <c r="L78" s="55">
        <f>SUM(BUF:DC44!L78)</f>
        <v>0</v>
      </c>
      <c r="M78" s="61">
        <f>SUM(BUF:DC44!M78)</f>
        <v>0</v>
      </c>
      <c r="N78" s="70">
        <f t="shared" si="4"/>
        <v>0</v>
      </c>
      <c r="O78" s="71">
        <f t="shared" si="5"/>
        <v>0</v>
      </c>
      <c r="P78" s="68">
        <f>SUM(BUF:DC44!P78)</f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f>SUM(BUF:DC44!D79)</f>
        <v>0</v>
      </c>
      <c r="E79" s="60">
        <f>SUM(BUF:DC44!E79)</f>
        <v>0</v>
      </c>
      <c r="F79" s="55">
        <f>SUM(BUF:DC44!F79)</f>
        <v>0</v>
      </c>
      <c r="G79" s="61">
        <f>SUM(BUF:DC44!G79)</f>
        <v>0</v>
      </c>
      <c r="H79" s="55">
        <f>SUM(BUF:DC44!H79)</f>
        <v>0</v>
      </c>
      <c r="I79" s="61">
        <f>SUM(BUF:DC44!I79)</f>
        <v>0</v>
      </c>
      <c r="J79" s="55">
        <f>SUM(BUF:DC44!J79)</f>
        <v>0</v>
      </c>
      <c r="K79" s="61">
        <f>SUM(BUF:DC44!K79)</f>
        <v>0</v>
      </c>
      <c r="L79" s="55">
        <f>SUM(BUF:DC44!L79)</f>
        <v>0</v>
      </c>
      <c r="M79" s="61">
        <f>SUM(BUF:DC44!M79)</f>
        <v>0</v>
      </c>
      <c r="N79" s="70">
        <f t="shared" si="4"/>
        <v>0</v>
      </c>
      <c r="O79" s="71">
        <f t="shared" si="5"/>
        <v>0</v>
      </c>
      <c r="P79" s="68">
        <f>SUM(BUF:DC44!P79)</f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f>SUM(BUF:DC44!D80)</f>
        <v>12</v>
      </c>
      <c r="E80" s="60">
        <f>SUM(BUF:DC44!E80)</f>
        <v>4</v>
      </c>
      <c r="F80" s="55">
        <f>SUM(BUF:DC44!F80)</f>
        <v>0</v>
      </c>
      <c r="G80" s="61">
        <f>SUM(BUF:DC44!G80)</f>
        <v>0</v>
      </c>
      <c r="H80" s="55">
        <f>SUM(BUF:DC44!H80)</f>
        <v>0</v>
      </c>
      <c r="I80" s="61">
        <f>SUM(BUF:DC44!I80)</f>
        <v>0</v>
      </c>
      <c r="J80" s="55">
        <f>SUM(BUF:DC44!J80)</f>
        <v>0</v>
      </c>
      <c r="K80" s="61">
        <f>SUM(BUF:DC44!K80)</f>
        <v>0</v>
      </c>
      <c r="L80" s="55">
        <f>SUM(BUF:DC44!L80)</f>
        <v>0</v>
      </c>
      <c r="M80" s="61">
        <f>SUM(BUF:DC44!M80)</f>
        <v>0</v>
      </c>
      <c r="N80" s="70">
        <f t="shared" si="4"/>
        <v>0</v>
      </c>
      <c r="O80" s="71">
        <f t="shared" si="5"/>
        <v>0</v>
      </c>
      <c r="P80" s="68">
        <f>SUM(BUF:DC44!P80)</f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f>SUM(BUF:DC44!D81)</f>
        <v>0</v>
      </c>
      <c r="E81" s="60">
        <f>SUM(BUF:DC44!E81)</f>
        <v>2</v>
      </c>
      <c r="F81" s="55">
        <f>SUM(BUF:DC44!F81)</f>
        <v>0</v>
      </c>
      <c r="G81" s="61">
        <f>SUM(BUF:DC44!G81)</f>
        <v>0</v>
      </c>
      <c r="H81" s="55">
        <f>SUM(BUF:DC44!H81)</f>
        <v>1</v>
      </c>
      <c r="I81" s="61">
        <f>SUM(BUF:DC44!I81)</f>
        <v>0</v>
      </c>
      <c r="J81" s="55">
        <f>SUM(BUF:DC44!J81)</f>
        <v>0</v>
      </c>
      <c r="K81" s="61">
        <f>SUM(BUF:DC44!K81)</f>
        <v>0</v>
      </c>
      <c r="L81" s="55">
        <f>SUM(BUF:DC44!L81)</f>
        <v>0</v>
      </c>
      <c r="M81" s="61">
        <f>SUM(BUF:DC44!M81)</f>
        <v>0</v>
      </c>
      <c r="N81" s="70">
        <f t="shared" si="4"/>
        <v>1</v>
      </c>
      <c r="O81" s="71">
        <f t="shared" si="5"/>
        <v>0</v>
      </c>
      <c r="P81" s="68">
        <f>SUM(BUF:DC44!P81)</f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f>SUM(BUF:DC44!D82)</f>
        <v>0</v>
      </c>
      <c r="E82" s="60">
        <f>SUM(BUF:DC44!E82)</f>
        <v>0</v>
      </c>
      <c r="F82" s="55">
        <f>SUM(BUF:DC44!F82)</f>
        <v>0</v>
      </c>
      <c r="G82" s="61">
        <f>SUM(BUF:DC44!G82)</f>
        <v>0</v>
      </c>
      <c r="H82" s="55">
        <f>SUM(BUF:DC44!H82)</f>
        <v>0</v>
      </c>
      <c r="I82" s="61">
        <f>SUM(BUF:DC44!I82)</f>
        <v>0</v>
      </c>
      <c r="J82" s="55">
        <f>SUM(BUF:DC44!J82)</f>
        <v>0</v>
      </c>
      <c r="K82" s="61">
        <f>SUM(BUF:DC44!K82)</f>
        <v>0</v>
      </c>
      <c r="L82" s="55">
        <f>SUM(BUF:DC44!L82)</f>
        <v>0</v>
      </c>
      <c r="M82" s="61">
        <f>SUM(BUF:DC44!M82)</f>
        <v>0</v>
      </c>
      <c r="N82" s="70">
        <f t="shared" si="4"/>
        <v>0</v>
      </c>
      <c r="O82" s="71">
        <f t="shared" si="5"/>
        <v>0</v>
      </c>
      <c r="P82" s="68">
        <f>SUM(BUF:DC44!P82)</f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f>SUM(BUF:DC44!D83)</f>
        <v>0</v>
      </c>
      <c r="E83" s="60">
        <f>SUM(BUF:DC44!E83)</f>
        <v>0</v>
      </c>
      <c r="F83" s="55">
        <f>SUM(BUF:DC44!F83)</f>
        <v>0</v>
      </c>
      <c r="G83" s="61">
        <f>SUM(BUF:DC44!G83)</f>
        <v>0</v>
      </c>
      <c r="H83" s="55">
        <f>SUM(BUF:DC44!H83)</f>
        <v>0</v>
      </c>
      <c r="I83" s="61">
        <f>SUM(BUF:DC44!I83)</f>
        <v>0</v>
      </c>
      <c r="J83" s="55">
        <f>SUM(BUF:DC44!J83)</f>
        <v>0</v>
      </c>
      <c r="K83" s="61">
        <f>SUM(BUF:DC44!K83)</f>
        <v>0</v>
      </c>
      <c r="L83" s="55">
        <f>SUM(BUF:DC44!L83)</f>
        <v>0</v>
      </c>
      <c r="M83" s="61">
        <f>SUM(BUF:DC44!M83)</f>
        <v>0</v>
      </c>
      <c r="N83" s="70">
        <f t="shared" si="4"/>
        <v>0</v>
      </c>
      <c r="O83" s="71">
        <f t="shared" si="5"/>
        <v>0</v>
      </c>
      <c r="P83" s="68">
        <f>SUM(BUF:DC44!P83)</f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81"/>
      <c r="E84" s="81"/>
      <c r="F84" s="81"/>
      <c r="G84" s="82"/>
      <c r="H84" s="81"/>
      <c r="I84" s="82"/>
      <c r="J84" s="81"/>
      <c r="K84" s="82"/>
      <c r="L84" s="81"/>
      <c r="M84" s="82"/>
      <c r="N84" s="42"/>
      <c r="O84" s="119"/>
      <c r="P84" s="120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81"/>
      <c r="E85" s="81"/>
      <c r="F85" s="81"/>
      <c r="G85" s="82"/>
      <c r="H85" s="81"/>
      <c r="I85" s="82"/>
      <c r="J85" s="81"/>
      <c r="K85" s="82"/>
      <c r="L85" s="81"/>
      <c r="M85" s="82"/>
      <c r="N85" s="42"/>
      <c r="O85" s="119"/>
      <c r="P85" s="120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f>SUM(BUF:DC44!D86)</f>
        <v>7487</v>
      </c>
      <c r="E86" s="60">
        <f>SUM(BUF:DC44!E86)</f>
        <v>12679</v>
      </c>
      <c r="F86" s="55">
        <f>SUM(BUF:DC44!F86)</f>
        <v>1786</v>
      </c>
      <c r="G86" s="61">
        <f>SUM(BUF:DC44!G86)</f>
        <v>2499</v>
      </c>
      <c r="H86" s="55">
        <f>SUM(BUF:DC44!H86)</f>
        <v>2606</v>
      </c>
      <c r="I86" s="61">
        <f>SUM(BUF:DC44!I86)</f>
        <v>503</v>
      </c>
      <c r="J86" s="55">
        <f>SUM(BUF:DC44!J86)</f>
        <v>100</v>
      </c>
      <c r="K86" s="61">
        <f>SUM(BUF:DC44!K86)</f>
        <v>0</v>
      </c>
      <c r="L86" s="55">
        <f>SUM(BUF:DC44!L86)</f>
        <v>125</v>
      </c>
      <c r="M86" s="61">
        <f>SUM(BUF:DC44!M86)</f>
        <v>0</v>
      </c>
      <c r="N86" s="70">
        <f>IF(ISERROR(L86+J86+H86+F86),"Invalid Input",L86+J86+H86+F86)</f>
        <v>4617</v>
      </c>
      <c r="O86" s="71">
        <f>IF(ISERROR(G86+I86+K86+M86),"Invalid Input",G86+I86+K86+M86)</f>
        <v>3002</v>
      </c>
      <c r="P86" s="68">
        <f>SUM(BUF:DC44!P86)</f>
        <v>0</v>
      </c>
      <c r="Q86" s="53">
        <f>IF(ISERROR(P86-O86),"Invalid Input",(P86-O86))</f>
        <v>-3002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SheetNames!A2</f>
        <v>Summary</v>
      </c>
    </row>
  </sheetData>
  <sheetProtection/>
  <mergeCells count="48">
    <mergeCell ref="B57:C57"/>
    <mergeCell ref="B58:C58"/>
    <mergeCell ref="B61:C61"/>
    <mergeCell ref="B75:C75"/>
    <mergeCell ref="B86:C86"/>
    <mergeCell ref="B59:C59"/>
    <mergeCell ref="B77:C77"/>
    <mergeCell ref="B78:C78"/>
    <mergeCell ref="B79:C79"/>
    <mergeCell ref="B84:C84"/>
    <mergeCell ref="B83:C83"/>
    <mergeCell ref="B81:C81"/>
    <mergeCell ref="B82:C82"/>
    <mergeCell ref="B80:C80"/>
    <mergeCell ref="B62:C62"/>
    <mergeCell ref="B72:C72"/>
    <mergeCell ref="B73:C73"/>
    <mergeCell ref="B74:C74"/>
    <mergeCell ref="B63:C63"/>
    <mergeCell ref="B64:C64"/>
    <mergeCell ref="B76:C76"/>
    <mergeCell ref="A22:C22"/>
    <mergeCell ref="B47:C47"/>
    <mergeCell ref="B48:C48"/>
    <mergeCell ref="B40:C40"/>
    <mergeCell ref="B28:C28"/>
    <mergeCell ref="B36:C36"/>
    <mergeCell ref="B37:C37"/>
    <mergeCell ref="A38:C38"/>
    <mergeCell ref="B42:C42"/>
    <mergeCell ref="B24:C24"/>
    <mergeCell ref="B25:C25"/>
    <mergeCell ref="B30:C30"/>
    <mergeCell ref="B32:C32"/>
    <mergeCell ref="B26:C26"/>
    <mergeCell ref="B27:C27"/>
    <mergeCell ref="B43:C43"/>
    <mergeCell ref="B29:C29"/>
    <mergeCell ref="B33:C33"/>
    <mergeCell ref="B55:C55"/>
    <mergeCell ref="B34:C34"/>
    <mergeCell ref="B53:C53"/>
    <mergeCell ref="B41:C41"/>
    <mergeCell ref="A45:C45"/>
    <mergeCell ref="B49:C49"/>
    <mergeCell ref="B50:C50"/>
    <mergeCell ref="A51:C51"/>
    <mergeCell ref="B54:C5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ignoredErrors>
    <ignoredError sqref="D24:P86 D5:D15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8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EC131 - Inxuba Yethemba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SheetNames!A20</f>
        <v>EC131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61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EC135 - Intsika Yethu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SheetNames!A21</f>
        <v>EC135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2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EC136 - Emalahleni (Ec)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SheetNames!A22</f>
        <v>EC136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5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EC137 - Engcobo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SheetNames!A23</f>
        <v>EC137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61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EC138 - Sakhisizwe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SheetNames!A24</f>
        <v>EC138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64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EC139 - Enoch Mgijima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SheetNames!A25</f>
        <v>EC139</v>
      </c>
    </row>
  </sheetData>
  <sheetProtection/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61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DC13 - Chris Hani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SheetNames!A26</f>
        <v>DC13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5">
      <pane xSplit="1" topLeftCell="B1" activePane="topRight" state="frozen"/>
      <selection pane="topLeft" activeCell="T88" sqref="T88"/>
      <selection pane="topRight"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EC141 - Elundini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SheetNames!A27</f>
        <v>EC141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61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EC142 - Senqu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SheetNames!A28</f>
        <v>EC142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61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EC145 - Walter Sisulu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SheetNames!A31</f>
        <v>EC145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T88"/>
  <sheetViews>
    <sheetView showGridLines="0" view="pageBreakPreview" zoomScale="85" zoomScaleNormal="89" zoomScaleSheetLayoutView="85" zoomScalePageLayoutView="0" workbookViewId="0" topLeftCell="A58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BUF - Buffalo City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>
        <v>0</v>
      </c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>
        <v>128260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>
        <v>43928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>
        <v>154125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>
        <v>4590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154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40365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/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866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495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536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/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/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/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400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25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100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5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11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/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/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/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SheetNames!A3</f>
        <v>BUF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1">
      <selection activeCell="I24" sqref="I24:I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DC14 - Joe Gqabi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128">
        <v>2800</v>
      </c>
      <c r="F42" s="55">
        <v>700</v>
      </c>
      <c r="G42" s="61">
        <v>755</v>
      </c>
      <c r="H42" s="55">
        <v>700</v>
      </c>
      <c r="I42" s="61">
        <v>465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1400</v>
      </c>
      <c r="O42" s="71">
        <f>IF(ISERROR(G42+I42+K42+M42),"Invalid Input",G42+I42+K42+M42)</f>
        <v>1220</v>
      </c>
      <c r="P42" s="68">
        <v>0</v>
      </c>
      <c r="Q42" s="53">
        <f>IF(ISERROR(P42-O42),"Invalid Input",(P42-O42))</f>
        <v>-1220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27241</v>
      </c>
      <c r="E53" s="60">
        <v>200</v>
      </c>
      <c r="F53" s="55">
        <v>0</v>
      </c>
      <c r="G53" s="61">
        <v>0</v>
      </c>
      <c r="H53" s="55">
        <v>0</v>
      </c>
      <c r="I53" s="61">
        <v>272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272</v>
      </c>
      <c r="P53" s="68">
        <v>0</v>
      </c>
      <c r="Q53" s="53">
        <f>IF(ISERROR(P53-O53),"Invalid Input",(P53-O53))</f>
        <v>-272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27241</v>
      </c>
      <c r="E54" s="129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10891</v>
      </c>
      <c r="E57" s="60">
        <v>2000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10891</v>
      </c>
      <c r="E58" s="13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2000</v>
      </c>
      <c r="F86" s="55">
        <v>200</v>
      </c>
      <c r="G86" s="61">
        <v>179</v>
      </c>
      <c r="H86" s="55">
        <v>600</v>
      </c>
      <c r="I86" s="61">
        <v>295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800</v>
      </c>
      <c r="O86" s="71">
        <f>IF(ISERROR(G86+I86+K86+M86),"Invalid Input",G86+I86+K86+M86)</f>
        <v>474</v>
      </c>
      <c r="P86" s="68">
        <v>0</v>
      </c>
      <c r="Q86" s="53">
        <f>IF(ISERROR(P86-O86),"Invalid Input",(P86-O86))</f>
        <v>-474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SheetNames!A32</f>
        <v>DC14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1"/>
  <rowBreaks count="1" manualBreakCount="1">
    <brk id="16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49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EC153 - Ngquza Hills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SheetNames!A33</f>
        <v>EC153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48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EC154 - Port St Johns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SheetNames!A34</f>
        <v>EC154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1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EC155 - Nyandeni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SheetNames!A35</f>
        <v>EC155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17">
      <pane ySplit="2256" topLeftCell="A70" activePane="bottomLeft" state="split"/>
      <selection pane="topLeft" activeCell="T88" sqref="T88"/>
      <selection pane="bottomLeft"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EC156 - Mhlontlo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SheetNames!A36</f>
        <v>EC156</v>
      </c>
    </row>
  </sheetData>
  <sheetProtection/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46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EC157 - King Sabata Dalindyebo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SheetNames!A37</f>
        <v>EC157</v>
      </c>
    </row>
  </sheetData>
  <sheetProtection/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8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DC15 - O .R. Tambo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SheetNames!A38</f>
        <v>DC15</v>
      </c>
    </row>
  </sheetData>
  <sheetProtection/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4">
      <selection activeCell="S19" sqref="S19:T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EC441 - Matatiele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32">
        <v>0</v>
      </c>
      <c r="E5" s="91" t="s">
        <v>36</v>
      </c>
    </row>
    <row r="6" spans="3:5" ht="14.25">
      <c r="C6" s="93" t="s">
        <v>29</v>
      </c>
      <c r="D6" s="131">
        <v>0</v>
      </c>
      <c r="E6" s="90" t="s">
        <v>32</v>
      </c>
    </row>
    <row r="7" spans="1:20" ht="28.5">
      <c r="A7" s="67"/>
      <c r="B7" s="62"/>
      <c r="C7" s="94" t="s">
        <v>63</v>
      </c>
      <c r="D7" s="133">
        <v>9308.2872</v>
      </c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31">
        <v>33892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31">
        <v>0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31">
        <v>13671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32">
        <v>0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31">
        <v>5135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31">
        <v>0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31">
        <v>7427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31">
        <v>0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/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34.2</v>
      </c>
      <c r="F41" s="55"/>
      <c r="G41" s="61">
        <v>12.2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12.2</v>
      </c>
      <c r="P41" s="68">
        <v>0</v>
      </c>
      <c r="Q41" s="53">
        <f>IF(ISERROR(P41-O41),"Invalid Input",(P41-O41))</f>
        <v>-12.2</v>
      </c>
      <c r="R41" s="16" t="b">
        <v>1</v>
      </c>
      <c r="S41" s="101" t="s">
        <v>186</v>
      </c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7.1</v>
      </c>
      <c r="F42" s="55"/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 t="s">
        <v>187</v>
      </c>
      <c r="T42" s="101" t="s">
        <v>188</v>
      </c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/>
      <c r="F43" s="55"/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/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7427</v>
      </c>
      <c r="F61" s="55">
        <v>7427</v>
      </c>
      <c r="G61" s="61">
        <v>7427</v>
      </c>
      <c r="H61" s="55">
        <v>7472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14899</v>
      </c>
      <c r="O61" s="71">
        <f>IF(ISERROR(G61+I61+K61+M61),"Invalid Input",G61+I61+K61+M61)</f>
        <v>7427</v>
      </c>
      <c r="P61" s="68">
        <v>0</v>
      </c>
      <c r="Q61" s="53">
        <f>IF(ISERROR(P61-O61),"Invalid Input",(P61-O61))</f>
        <v>-7427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/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/>
      <c r="F63" s="55"/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72">
      <c r="A66" s="27"/>
      <c r="B66" s="37" t="s">
        <v>85</v>
      </c>
      <c r="C66" s="38"/>
      <c r="D66" s="59">
        <v>33980</v>
      </c>
      <c r="E66" s="60">
        <v>1963</v>
      </c>
      <c r="F66" s="55"/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 t="s">
        <v>189</v>
      </c>
      <c r="T66" s="103"/>
    </row>
    <row r="67" spans="1:20" ht="57">
      <c r="A67" s="27"/>
      <c r="B67" s="37" t="s">
        <v>82</v>
      </c>
      <c r="C67" s="38"/>
      <c r="D67" s="59">
        <v>3</v>
      </c>
      <c r="E67" s="60">
        <v>6</v>
      </c>
      <c r="F67" s="55"/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 t="s">
        <v>190</v>
      </c>
      <c r="T67" s="103" t="s">
        <v>191</v>
      </c>
    </row>
    <row r="68" spans="1:20" ht="14.25">
      <c r="A68" s="23"/>
      <c r="B68" s="37" t="s">
        <v>83</v>
      </c>
      <c r="C68" s="38"/>
      <c r="D68" s="59">
        <v>0</v>
      </c>
      <c r="E68" s="60">
        <v>4451</v>
      </c>
      <c r="F68" s="55">
        <v>4451</v>
      </c>
      <c r="G68" s="61">
        <v>4451</v>
      </c>
      <c r="H68" s="55">
        <v>4451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8902</v>
      </c>
      <c r="O68" s="71">
        <f>IF(ISERROR(G68+I68+K68+M68),"Invalid Input",G68+I68+K68+M68)</f>
        <v>4451</v>
      </c>
      <c r="P68" s="68">
        <v>0</v>
      </c>
      <c r="Q68" s="53">
        <f>IF(ISERROR(P68-O68),"Invalid Input",(P68-O68))</f>
        <v>-4451</v>
      </c>
      <c r="R68" s="16" t="b">
        <v>1</v>
      </c>
      <c r="S68" s="103"/>
      <c r="T68" s="103"/>
    </row>
    <row r="69" spans="1:20" ht="86.25">
      <c r="A69" s="17"/>
      <c r="B69" s="37" t="s">
        <v>84</v>
      </c>
      <c r="C69" s="38"/>
      <c r="D69" s="59">
        <v>0</v>
      </c>
      <c r="E69" s="60">
        <v>55</v>
      </c>
      <c r="F69" s="55"/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 t="s">
        <v>192</v>
      </c>
      <c r="T69" s="103" t="s">
        <v>193</v>
      </c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39</v>
      </c>
      <c r="E72" s="60">
        <v>5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 t="s">
        <v>194</v>
      </c>
      <c r="T72" s="103"/>
    </row>
    <row r="73" spans="1:20" ht="28.5">
      <c r="A73" s="27"/>
      <c r="B73" s="163" t="s">
        <v>48</v>
      </c>
      <c r="C73" s="164"/>
      <c r="D73" s="59">
        <v>6</v>
      </c>
      <c r="E73" s="60">
        <v>7</v>
      </c>
      <c r="F73" s="55"/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 t="s">
        <v>195</v>
      </c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/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/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5</v>
      </c>
      <c r="F76" s="55"/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 t="s">
        <v>195</v>
      </c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/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/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/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/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/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/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/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390</v>
      </c>
      <c r="F86" s="55">
        <v>390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390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SheetNames!A39</f>
        <v>EC441</v>
      </c>
    </row>
  </sheetData>
  <sheetProtection/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61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EC442 - Umzimvubu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SheetNames!A40</f>
        <v>EC442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8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EC443 - Mbizana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SheetNames!A41</f>
        <v>EC443</v>
      </c>
    </row>
  </sheetData>
  <sheetProtection/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T88"/>
  <sheetViews>
    <sheetView showGridLines="0" view="pageBreakPreview" zoomScale="85" zoomScaleNormal="89" zoomScaleSheetLayoutView="85" zoomScalePageLayoutView="0" workbookViewId="0" topLeftCell="A43">
      <selection activeCell="S58" sqref="S57:T5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NMA - Nelson Mandela Bay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47">
        <v>975</v>
      </c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31">
        <v>316252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31">
        <v>316252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31">
        <v>316252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32">
        <v>316252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31">
        <v>316252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31">
        <v>316252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31">
        <v>316252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31">
        <v>316252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600</v>
      </c>
      <c r="F24" s="55">
        <v>100</v>
      </c>
      <c r="G24" s="61">
        <v>218</v>
      </c>
      <c r="H24" s="55">
        <v>150</v>
      </c>
      <c r="I24" s="61">
        <v>66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250</v>
      </c>
      <c r="O24" s="71">
        <f aca="true" t="shared" si="2" ref="O24:O36">IF(ISERROR(G24+I24+K24+M24),"Invalid Input",G24+I24+K24+M24)</f>
        <v>284</v>
      </c>
      <c r="P24" s="68">
        <v>0</v>
      </c>
      <c r="Q24" s="53">
        <f aca="true" t="shared" si="3" ref="Q24:Q36">IF(ISERROR(P24-O24),"Invalid Input",(P24-O24))</f>
        <v>-284</v>
      </c>
      <c r="R24" s="16" t="b">
        <v>1</v>
      </c>
      <c r="S24" s="148" t="s">
        <v>185</v>
      </c>
      <c r="T24" s="148" t="s">
        <v>185</v>
      </c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48" t="s">
        <v>185</v>
      </c>
      <c r="T25" s="148" t="s">
        <v>185</v>
      </c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48" t="s">
        <v>185</v>
      </c>
      <c r="T26" s="148" t="s">
        <v>185</v>
      </c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48" t="s">
        <v>185</v>
      </c>
      <c r="T27" s="148" t="s">
        <v>185</v>
      </c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48" t="s">
        <v>185</v>
      </c>
      <c r="T28" s="148" t="s">
        <v>185</v>
      </c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48" t="s">
        <v>185</v>
      </c>
      <c r="T29" s="148" t="s">
        <v>185</v>
      </c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48" t="s">
        <v>185</v>
      </c>
      <c r="T30" s="148" t="s">
        <v>185</v>
      </c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48" t="s">
        <v>185</v>
      </c>
      <c r="T31" s="148" t="s">
        <v>185</v>
      </c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48" t="s">
        <v>185</v>
      </c>
      <c r="T32" s="148" t="s">
        <v>185</v>
      </c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48" t="s">
        <v>185</v>
      </c>
      <c r="T33" s="148" t="s">
        <v>185</v>
      </c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48" t="s">
        <v>185</v>
      </c>
      <c r="T34" s="148" t="s">
        <v>185</v>
      </c>
    </row>
    <row r="35" spans="1:20" ht="27">
      <c r="A35" s="23"/>
      <c r="B35" s="127" t="s">
        <v>171</v>
      </c>
      <c r="C35" s="126"/>
      <c r="D35" s="59">
        <v>0</v>
      </c>
      <c r="E35" s="60">
        <v>2500</v>
      </c>
      <c r="F35" s="55">
        <v>400</v>
      </c>
      <c r="G35" s="61">
        <v>363</v>
      </c>
      <c r="H35" s="55">
        <v>400</v>
      </c>
      <c r="I35" s="61">
        <v>270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800</v>
      </c>
      <c r="O35" s="71">
        <f t="shared" si="2"/>
        <v>633</v>
      </c>
      <c r="P35" s="68">
        <v>0</v>
      </c>
      <c r="Q35" s="53">
        <f t="shared" si="3"/>
        <v>-633</v>
      </c>
      <c r="R35" s="16"/>
      <c r="S35" s="148" t="s">
        <v>185</v>
      </c>
      <c r="T35" s="148" t="s">
        <v>185</v>
      </c>
    </row>
    <row r="36" spans="1:20" ht="15" customHeight="1">
      <c r="A36" s="23"/>
      <c r="B36" s="149" t="s">
        <v>76</v>
      </c>
      <c r="C36" s="150"/>
      <c r="D36" s="59">
        <v>0</v>
      </c>
      <c r="E36" s="60">
        <v>1750</v>
      </c>
      <c r="F36" s="55">
        <v>400</v>
      </c>
      <c r="G36" s="61">
        <v>497</v>
      </c>
      <c r="H36" s="55">
        <v>450</v>
      </c>
      <c r="I36" s="61">
        <v>355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850</v>
      </c>
      <c r="O36" s="71">
        <f t="shared" si="2"/>
        <v>852</v>
      </c>
      <c r="P36" s="68">
        <v>0</v>
      </c>
      <c r="Q36" s="53">
        <f t="shared" si="3"/>
        <v>-852</v>
      </c>
      <c r="R36" s="16" t="b">
        <v>1</v>
      </c>
      <c r="S36" s="148" t="s">
        <v>185</v>
      </c>
      <c r="T36" s="148" t="s">
        <v>185</v>
      </c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48" t="s">
        <v>185</v>
      </c>
      <c r="T40" s="148" t="s">
        <v>185</v>
      </c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48" t="s">
        <v>185</v>
      </c>
      <c r="T41" s="148" t="s">
        <v>185</v>
      </c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48" t="s">
        <v>185</v>
      </c>
      <c r="T42" s="148" t="s">
        <v>185</v>
      </c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48" t="s">
        <v>185</v>
      </c>
      <c r="T43" s="148" t="s">
        <v>185</v>
      </c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48" t="s">
        <v>185</v>
      </c>
      <c r="T47" s="148" t="s">
        <v>185</v>
      </c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48" t="s">
        <v>185</v>
      </c>
      <c r="T48" s="148" t="s">
        <v>185</v>
      </c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48" t="s">
        <v>185</v>
      </c>
      <c r="T49" s="148" t="s">
        <v>185</v>
      </c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48" t="s">
        <v>185</v>
      </c>
      <c r="T53" s="148" t="s">
        <v>185</v>
      </c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48" t="s">
        <v>185</v>
      </c>
      <c r="T54" s="148" t="s">
        <v>185</v>
      </c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48" t="s">
        <v>185</v>
      </c>
      <c r="T57" s="148" t="s">
        <v>185</v>
      </c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48" t="s">
        <v>185</v>
      </c>
      <c r="T58" s="148" t="s">
        <v>185</v>
      </c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27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48" t="s">
        <v>185</v>
      </c>
      <c r="T61" s="148" t="s">
        <v>185</v>
      </c>
    </row>
    <row r="62" spans="1:20" ht="27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48" t="s">
        <v>185</v>
      </c>
      <c r="T62" s="148" t="s">
        <v>185</v>
      </c>
    </row>
    <row r="63" spans="1:20" ht="27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48" t="s">
        <v>185</v>
      </c>
      <c r="T63" s="148" t="s">
        <v>185</v>
      </c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27">
      <c r="A66" s="27"/>
      <c r="B66" s="37" t="s">
        <v>85</v>
      </c>
      <c r="C66" s="38"/>
      <c r="D66" s="59">
        <v>0</v>
      </c>
      <c r="E66" s="60">
        <v>1470</v>
      </c>
      <c r="F66" s="55">
        <v>205</v>
      </c>
      <c r="G66" s="61">
        <v>198</v>
      </c>
      <c r="H66" s="55">
        <v>445</v>
      </c>
      <c r="I66" s="61">
        <v>109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650</v>
      </c>
      <c r="O66" s="71">
        <f>IF(ISERROR(G66+I66+K66+M66),"Invalid Input",G66+I66+K66+M66)</f>
        <v>307</v>
      </c>
      <c r="P66" s="68">
        <v>0</v>
      </c>
      <c r="Q66" s="53">
        <f>IF(ISERROR(P66-O66),"Invalid Input",(P66-O66))</f>
        <v>-307</v>
      </c>
      <c r="R66" s="16" t="b">
        <v>1</v>
      </c>
      <c r="S66" s="148" t="s">
        <v>185</v>
      </c>
      <c r="T66" s="148" t="s">
        <v>185</v>
      </c>
    </row>
    <row r="67" spans="1:20" ht="27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48" t="s">
        <v>185</v>
      </c>
      <c r="T67" s="148" t="s">
        <v>185</v>
      </c>
    </row>
    <row r="68" spans="1:20" ht="27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48" t="s">
        <v>185</v>
      </c>
      <c r="T68" s="148" t="s">
        <v>185</v>
      </c>
    </row>
    <row r="69" spans="1:20" ht="27">
      <c r="A69" s="17"/>
      <c r="B69" s="37" t="s">
        <v>84</v>
      </c>
      <c r="C69" s="38"/>
      <c r="D69" s="59">
        <v>33</v>
      </c>
      <c r="E69" s="60">
        <v>120</v>
      </c>
      <c r="F69" s="55">
        <v>30</v>
      </c>
      <c r="G69" s="61">
        <v>80</v>
      </c>
      <c r="H69" s="55">
        <v>30</v>
      </c>
      <c r="I69" s="61">
        <v>41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60</v>
      </c>
      <c r="O69" s="71">
        <f>IF(ISERROR(G69+I69+K69+M69),"Invalid Input",G69+I69+K69+M69)</f>
        <v>121</v>
      </c>
      <c r="P69" s="68">
        <v>0</v>
      </c>
      <c r="Q69" s="53">
        <f>IF(ISERROR(P69-O69),"Invalid Input",(P69-O69))</f>
        <v>-121</v>
      </c>
      <c r="R69" s="16" t="b">
        <v>1</v>
      </c>
      <c r="S69" s="148" t="s">
        <v>185</v>
      </c>
      <c r="T69" s="148" t="s">
        <v>185</v>
      </c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48" t="s">
        <v>185</v>
      </c>
      <c r="T72" s="148" t="s">
        <v>185</v>
      </c>
    </row>
    <row r="73" spans="1:20" ht="27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48" t="s">
        <v>185</v>
      </c>
      <c r="T73" s="148" t="s">
        <v>185</v>
      </c>
    </row>
    <row r="74" spans="1:20" ht="27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48" t="s">
        <v>185</v>
      </c>
      <c r="T74" s="148" t="s">
        <v>185</v>
      </c>
    </row>
    <row r="75" spans="1:20" ht="27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48" t="s">
        <v>185</v>
      </c>
      <c r="T75" s="148" t="s">
        <v>185</v>
      </c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48" t="s">
        <v>185</v>
      </c>
      <c r="T76" s="148" t="s">
        <v>185</v>
      </c>
    </row>
    <row r="77" spans="1:20" ht="27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48" t="s">
        <v>185</v>
      </c>
      <c r="T77" s="148" t="s">
        <v>185</v>
      </c>
    </row>
    <row r="78" spans="1:20" ht="27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48" t="s">
        <v>185</v>
      </c>
      <c r="T78" s="148" t="s">
        <v>185</v>
      </c>
    </row>
    <row r="79" spans="1:20" ht="27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48" t="s">
        <v>185</v>
      </c>
      <c r="T79" s="148" t="s">
        <v>185</v>
      </c>
    </row>
    <row r="80" spans="1:20" ht="27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48" t="s">
        <v>185</v>
      </c>
      <c r="T80" s="148" t="s">
        <v>185</v>
      </c>
    </row>
    <row r="81" spans="1:20" ht="27">
      <c r="A81" s="27"/>
      <c r="B81" s="163" t="s">
        <v>56</v>
      </c>
      <c r="C81" s="164"/>
      <c r="D81" s="59">
        <v>0</v>
      </c>
      <c r="E81" s="60">
        <v>2</v>
      </c>
      <c r="F81" s="55">
        <v>0</v>
      </c>
      <c r="G81" s="61">
        <v>0</v>
      </c>
      <c r="H81" s="55">
        <v>1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1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48" t="s">
        <v>185</v>
      </c>
      <c r="T81" s="148" t="s">
        <v>185</v>
      </c>
    </row>
    <row r="82" spans="1:20" ht="27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48" t="s">
        <v>185</v>
      </c>
      <c r="T82" s="148" t="s">
        <v>185</v>
      </c>
    </row>
    <row r="83" spans="1:20" ht="27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48" t="s">
        <v>185</v>
      </c>
      <c r="T83" s="148" t="s">
        <v>185</v>
      </c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6898</v>
      </c>
      <c r="E86" s="60">
        <v>9660</v>
      </c>
      <c r="F86" s="55">
        <v>1131</v>
      </c>
      <c r="G86" s="61">
        <v>1930</v>
      </c>
      <c r="H86" s="55">
        <v>1756</v>
      </c>
      <c r="I86" s="61">
        <v>168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2887</v>
      </c>
      <c r="O86" s="71">
        <f>IF(ISERROR(G86+I86+K86+M86),"Invalid Input",G86+I86+K86+M86)</f>
        <v>2098</v>
      </c>
      <c r="P86" s="68">
        <v>0</v>
      </c>
      <c r="Q86" s="53">
        <f>IF(ISERROR(P86-O86),"Invalid Input",(P86-O86))</f>
        <v>-2098</v>
      </c>
      <c r="R86" s="16" t="b">
        <v>1</v>
      </c>
      <c r="S86" s="148" t="s">
        <v>185</v>
      </c>
      <c r="T86" s="148" t="s">
        <v>185</v>
      </c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SheetNames!A4</f>
        <v>NMA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2" manualBreakCount="2">
    <brk id="16" max="255" man="1"/>
    <brk id="62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5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EC444 - Ntabankulu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SheetNames!A42</f>
        <v>EC444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67">
      <selection activeCell="K76" sqref="K7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DC44 - Alfred Nzo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>
        <v>31651</v>
      </c>
      <c r="E5" s="91" t="s">
        <v>36</v>
      </c>
    </row>
    <row r="6" spans="3:5" ht="14.25">
      <c r="C6" s="93" t="s">
        <v>29</v>
      </c>
      <c r="D6" s="99">
        <v>1687</v>
      </c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>
        <v>16362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>
        <v>380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>
        <v>15233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>
        <v>2481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/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/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/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/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/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/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/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326</v>
      </c>
      <c r="E53" s="60">
        <v>152</v>
      </c>
      <c r="F53" s="55">
        <v>0</v>
      </c>
      <c r="G53" s="61">
        <v>0</v>
      </c>
      <c r="H53" s="55">
        <v>50</v>
      </c>
      <c r="I53" s="61">
        <v>0</v>
      </c>
      <c r="J53" s="55">
        <v>50</v>
      </c>
      <c r="K53" s="61">
        <v>105</v>
      </c>
      <c r="L53" s="55">
        <v>52</v>
      </c>
      <c r="M53" s="61">
        <v>45</v>
      </c>
      <c r="N53" s="70">
        <f>IF(ISERROR(L53+J53+H53+F53),"Invalid Input",L53+J53+H53+F53)</f>
        <v>152</v>
      </c>
      <c r="O53" s="71">
        <f>IF(ISERROR(G53+I53+K53+M53),"Invalid Input",G53+I53+K53+M53)</f>
        <v>150</v>
      </c>
      <c r="P53" s="68">
        <v>0</v>
      </c>
      <c r="Q53" s="53">
        <f>IF(ISERROR(P53-O53),"Invalid Input",(P53-O53))</f>
        <v>-150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26836</v>
      </c>
      <c r="E54" s="60">
        <v>12509</v>
      </c>
      <c r="F54" s="55">
        <v>0</v>
      </c>
      <c r="G54" s="61">
        <v>0</v>
      </c>
      <c r="H54" s="55">
        <v>4169</v>
      </c>
      <c r="I54" s="61">
        <v>0</v>
      </c>
      <c r="J54" s="55">
        <v>4169</v>
      </c>
      <c r="K54" s="61">
        <v>9980</v>
      </c>
      <c r="L54" s="55">
        <v>4171</v>
      </c>
      <c r="M54" s="61">
        <v>2300</v>
      </c>
      <c r="N54" s="70">
        <f>IF(ISERROR(L54+J54+H54+F54),"Invalid Input",L54+J54+H54+F54)</f>
        <v>12509</v>
      </c>
      <c r="O54" s="71">
        <f>IF(ISERROR(G54+I54+K54+M54),"Invalid Input",G54+I54+K54+M54)</f>
        <v>12280</v>
      </c>
      <c r="P54" s="68">
        <v>0</v>
      </c>
      <c r="Q54" s="53">
        <f>IF(ISERROR(P54-O54),"Invalid Input",(P54-O54))</f>
        <v>-12280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65</v>
      </c>
      <c r="E57" s="60">
        <v>32</v>
      </c>
      <c r="F57" s="55">
        <v>0</v>
      </c>
      <c r="G57" s="61">
        <v>0</v>
      </c>
      <c r="H57" s="55">
        <v>10</v>
      </c>
      <c r="I57" s="61">
        <v>0</v>
      </c>
      <c r="J57" s="55">
        <v>10</v>
      </c>
      <c r="K57" s="61">
        <v>40</v>
      </c>
      <c r="L57" s="55">
        <v>12</v>
      </c>
      <c r="M57" s="61">
        <v>24</v>
      </c>
      <c r="N57" s="70">
        <f>IF(ISERROR(L57+J57+H57+F57),"Invalid Input",L57+J57+H57+F57)</f>
        <v>32</v>
      </c>
      <c r="O57" s="71">
        <f>IF(ISERROR(G57+I57+K57+M57),"Invalid Input",G57+I57+K57+M57)</f>
        <v>64</v>
      </c>
      <c r="P57" s="68">
        <v>0</v>
      </c>
      <c r="Q57" s="53">
        <f>IF(ISERROR(P57-O57),"Invalid Input",(P57-O57))</f>
        <v>-64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5334</v>
      </c>
      <c r="E58" s="60">
        <v>2647</v>
      </c>
      <c r="F58" s="55">
        <v>0</v>
      </c>
      <c r="G58" s="61">
        <v>0</v>
      </c>
      <c r="H58" s="55">
        <v>882</v>
      </c>
      <c r="I58" s="61">
        <v>0</v>
      </c>
      <c r="J58" s="55">
        <v>882</v>
      </c>
      <c r="K58" s="61">
        <v>1500</v>
      </c>
      <c r="L58" s="55">
        <v>884</v>
      </c>
      <c r="M58" s="61">
        <v>950</v>
      </c>
      <c r="N58" s="70">
        <f>IF(ISERROR(L58+J58+H58+F58),"Invalid Input",L58+J58+H58+F58)</f>
        <v>2648</v>
      </c>
      <c r="O58" s="71">
        <f>IF(ISERROR(G58+I58+K58+M58),"Invalid Input",G58+I58+K58+M58)</f>
        <v>2450</v>
      </c>
      <c r="P58" s="68">
        <v>0</v>
      </c>
      <c r="Q58" s="53">
        <f>IF(ISERROR(P58-O58),"Invalid Input",(P58-O58))</f>
        <v>-2450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/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/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/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/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/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/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/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/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/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/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/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/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/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/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/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/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/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/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/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/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SheetNames!A43</f>
        <v>DC44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2" manualBreakCount="2">
    <brk id="16" max="255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1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EC101 - Dr Beyers Naude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SheetNames!A5</f>
        <v>EC101</v>
      </c>
    </row>
  </sheetData>
  <sheetProtection/>
  <mergeCells count="48">
    <mergeCell ref="B86:C8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B36:C36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3:C53"/>
    <mergeCell ref="B55:C55"/>
    <mergeCell ref="B57:C57"/>
    <mergeCell ref="B54:C54"/>
    <mergeCell ref="B59:C59"/>
    <mergeCell ref="B58:C58"/>
    <mergeCell ref="B61:C61"/>
    <mergeCell ref="B62:C62"/>
    <mergeCell ref="B72:C72"/>
    <mergeCell ref="B73:C73"/>
    <mergeCell ref="B74:C74"/>
    <mergeCell ref="B75:C75"/>
    <mergeCell ref="B63:C63"/>
    <mergeCell ref="B64:C64"/>
    <mergeCell ref="B81:C81"/>
    <mergeCell ref="B82:C82"/>
    <mergeCell ref="B84:C84"/>
    <mergeCell ref="B76:C76"/>
    <mergeCell ref="B77:C77"/>
    <mergeCell ref="B78:C78"/>
    <mergeCell ref="B79:C79"/>
    <mergeCell ref="B80:C80"/>
    <mergeCell ref="B83:C8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2" manualBreakCount="2">
    <brk id="16" max="255" man="1"/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52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EC102 - Blue Crane Route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SheetNames!A6</f>
        <v>EC102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61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EC104 - Makana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SheetNames!A7</f>
        <v>EC104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64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EC105 - Ndlambe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SheetNames!A8</f>
        <v>EC105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64">
      <selection activeCell="T88" sqref="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.00390625" style="87" customWidth="1"/>
    <col min="21" max="16384" width="16.57421875" style="2" customWidth="1"/>
  </cols>
  <sheetData>
    <row r="1" spans="1:20" ht="14.25">
      <c r="A1" s="65" t="str">
        <f>A88&amp;" - "&amp;VLOOKUP(A88,SheetNames!A2:C43,3,FALSE)</f>
        <v>EC106 - Sundays River Valley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ht="27.75">
      <c r="D4" s="88" t="s">
        <v>33</v>
      </c>
    </row>
    <row r="5" spans="3:5" ht="28.5">
      <c r="C5" s="93" t="s">
        <v>62</v>
      </c>
      <c r="D5" s="105"/>
      <c r="E5" s="91" t="s">
        <v>36</v>
      </c>
    </row>
    <row r="6" spans="3:5" ht="14.25">
      <c r="C6" s="93" t="s">
        <v>29</v>
      </c>
      <c r="D6" s="99"/>
      <c r="E6" s="90" t="s">
        <v>32</v>
      </c>
    </row>
    <row r="7" spans="1:20" ht="28.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ht="14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ht="14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ht="14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ht="14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ht="14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ht="14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ht="14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ht="14.25">
      <c r="A22" s="156" t="s">
        <v>19</v>
      </c>
      <c r="B22" s="157"/>
      <c r="C22" s="15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>
      <c r="A24" s="23"/>
      <c r="B24" s="149" t="s">
        <v>72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9" t="s">
        <v>73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9" t="s">
        <v>27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9" t="s">
        <v>28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59" t="s">
        <v>179</v>
      </c>
      <c r="C28" s="16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9" t="s">
        <v>34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9" t="s">
        <v>35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9" t="s">
        <v>30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9" t="s">
        <v>74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9" t="s">
        <v>75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14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>
      <c r="A36" s="23"/>
      <c r="B36" s="149" t="s">
        <v>76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7.5" customHeight="1">
      <c r="A37" s="80"/>
      <c r="B37" s="161">
        <f>COUNTA(B24:B36)</f>
        <v>13</v>
      </c>
      <c r="C37" s="162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ht="14.25">
      <c r="A38" s="153" t="s">
        <v>37</v>
      </c>
      <c r="B38" s="154"/>
      <c r="C38" s="155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7.5" customHeight="1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>
      <c r="A40" s="27"/>
      <c r="B40" s="149" t="s">
        <v>43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9" t="s">
        <v>42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9" t="s">
        <v>77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>
      <c r="A43" s="27"/>
      <c r="B43" s="149" t="s">
        <v>78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ht="14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3.5" customHeight="1">
      <c r="A45" s="153" t="s">
        <v>25</v>
      </c>
      <c r="B45" s="154"/>
      <c r="C45" s="155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>
      <c r="A47" s="27"/>
      <c r="B47" s="149" t="s">
        <v>39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>
      <c r="A48" s="27"/>
      <c r="B48" s="149" t="s">
        <v>40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9" t="s">
        <v>41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7.5" customHeight="1">
      <c r="A50" s="23"/>
      <c r="B50" s="151">
        <f>COUNTA(B40:B49)</f>
        <v>7</v>
      </c>
      <c r="C50" s="152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ht="14.25">
      <c r="A51" s="153" t="s">
        <v>20</v>
      </c>
      <c r="B51" s="154"/>
      <c r="C51" s="155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ht="14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>
      <c r="A53" s="23"/>
      <c r="B53" s="149" t="s">
        <v>38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9" t="s">
        <v>44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7.5" customHeight="1">
      <c r="A55" s="17"/>
      <c r="B55" s="151">
        <f>COUNTA(B53:B54)</f>
        <v>2</v>
      </c>
      <c r="C55" s="152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ht="14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>
      <c r="A57" s="27"/>
      <c r="B57" s="165" t="s">
        <v>45</v>
      </c>
      <c r="C57" s="16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65" t="s">
        <v>46</v>
      </c>
      <c r="C58" s="16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>
      <c r="A59" s="17"/>
      <c r="B59" s="151">
        <f>COUNTA(B57:C58)</f>
        <v>2</v>
      </c>
      <c r="C59" s="15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4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4.25">
      <c r="A61" s="27"/>
      <c r="B61" s="163" t="s">
        <v>80</v>
      </c>
      <c r="C61" s="16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4.25">
      <c r="A62" s="27"/>
      <c r="B62" s="163" t="s">
        <v>79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4.25">
      <c r="A63" s="27"/>
      <c r="B63" s="163" t="s">
        <v>81</v>
      </c>
      <c r="C63" s="16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>
      <c r="A64" s="27"/>
      <c r="B64" s="151">
        <f>COUNTA(B61:C62)</f>
        <v>2</v>
      </c>
      <c r="C64" s="15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4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ht="14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4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4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4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4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3.5" customHeight="1">
      <c r="A72" s="23"/>
      <c r="B72" s="163" t="s">
        <v>47</v>
      </c>
      <c r="C72" s="164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4.25">
      <c r="A73" s="27"/>
      <c r="B73" s="163" t="s">
        <v>48</v>
      </c>
      <c r="C73" s="16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14.25">
      <c r="A74" s="27"/>
      <c r="B74" s="163" t="s">
        <v>49</v>
      </c>
      <c r="C74" s="16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4.25">
      <c r="A75" s="27"/>
      <c r="B75" s="163" t="s">
        <v>50</v>
      </c>
      <c r="C75" s="16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>
      <c r="A76" s="17"/>
      <c r="B76" s="149" t="s">
        <v>51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4.25">
      <c r="A77" s="27"/>
      <c r="B77" s="163" t="s">
        <v>52</v>
      </c>
      <c r="C77" s="16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4.25">
      <c r="A78" s="27"/>
      <c r="B78" s="163" t="s">
        <v>53</v>
      </c>
      <c r="C78" s="16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4.25">
      <c r="A79" s="17"/>
      <c r="B79" s="163" t="s">
        <v>54</v>
      </c>
      <c r="C79" s="16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4.25">
      <c r="A80" s="27"/>
      <c r="B80" s="163" t="s">
        <v>55</v>
      </c>
      <c r="C80" s="164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4.25">
      <c r="A81" s="27"/>
      <c r="B81" s="163" t="s">
        <v>56</v>
      </c>
      <c r="C81" s="16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4.25">
      <c r="A82" s="27"/>
      <c r="B82" s="163" t="s">
        <v>57</v>
      </c>
      <c r="C82" s="164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4.25">
      <c r="A83" s="27"/>
      <c r="B83" s="163" t="s">
        <v>58</v>
      </c>
      <c r="C83" s="16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>
      <c r="A84" s="27"/>
      <c r="B84" s="151">
        <f>COUNTA(B72:C83)</f>
        <v>12</v>
      </c>
      <c r="C84" s="15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4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>
      <c r="A86" s="27"/>
      <c r="B86" s="165" t="s">
        <v>59</v>
      </c>
      <c r="C86" s="16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ht="14.25">
      <c r="A88" s="74" t="str">
        <f>SheetNames!A9</f>
        <v>EC106</v>
      </c>
    </row>
  </sheetData>
  <sheetProtection/>
  <mergeCells count="48"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  <mergeCell ref="B36:C36"/>
    <mergeCell ref="B37:C37"/>
    <mergeCell ref="A38:C38"/>
    <mergeCell ref="B42:C42"/>
    <mergeCell ref="B43:C43"/>
    <mergeCell ref="B77:C77"/>
    <mergeCell ref="B78:C78"/>
    <mergeCell ref="B79:C79"/>
    <mergeCell ref="B80:C80"/>
    <mergeCell ref="B83:C83"/>
    <mergeCell ref="A22:C22"/>
    <mergeCell ref="B25:C25"/>
    <mergeCell ref="B26:C26"/>
    <mergeCell ref="B27:C27"/>
    <mergeCell ref="B28:C28"/>
    <mergeCell ref="B24:C24"/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Elsabe Rossouw</cp:lastModifiedBy>
  <cp:lastPrinted>2018-11-12T09:08:36Z</cp:lastPrinted>
  <dcterms:created xsi:type="dcterms:W3CDTF">2011-11-28T13:27:15Z</dcterms:created>
  <dcterms:modified xsi:type="dcterms:W3CDTF">2019-04-10T09:48:25Z</dcterms:modified>
  <cp:category/>
  <cp:version/>
  <cp:contentType/>
  <cp:contentStatus/>
</cp:coreProperties>
</file>