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35" activeTab="0"/>
  </bookViews>
  <sheets>
    <sheet name="Capital" sheetId="1" r:id="rId1"/>
  </sheets>
  <definedNames>
    <definedName name="_xlnm.Print_Area" localSheetId="0">'Capital'!$A$1:$W$357</definedName>
    <definedName name="_xlnm.Print_Titles" localSheetId="0">'Capital'!$1:$2</definedName>
  </definedNames>
  <calcPr fullCalcOnLoad="1"/>
</workbook>
</file>

<file path=xl/sharedStrings.xml><?xml version="1.0" encoding="utf-8"?>
<sst xmlns="http://schemas.openxmlformats.org/spreadsheetml/2006/main" count="871" uniqueCount="605">
  <si>
    <t>R thousands</t>
  </si>
  <si>
    <t>Code</t>
  </si>
  <si>
    <t>Original Budget</t>
  </si>
  <si>
    <t>Adjusted Budget</t>
  </si>
  <si>
    <t>%</t>
  </si>
  <si>
    <t>Month 2 August Actual</t>
  </si>
  <si>
    <t>Month 3 September Actual</t>
  </si>
  <si>
    <t>Quarter 1 July - Sept Actual</t>
  </si>
  <si>
    <t>Month 4 October Actual</t>
  </si>
  <si>
    <t>Month 5 November Actual</t>
  </si>
  <si>
    <t>Month 6 December Actual</t>
  </si>
  <si>
    <t>Quarter 2 Oct - Dec Actual</t>
  </si>
  <si>
    <t>Month 7 January Actual</t>
  </si>
  <si>
    <t>Month 8 February Actual</t>
  </si>
  <si>
    <t>Month 9 March Actual</t>
  </si>
  <si>
    <t>Quarter 3 Jan - March Actual</t>
  </si>
  <si>
    <t>Month 10 April Actual</t>
  </si>
  <si>
    <t>Month 12 June Actual</t>
  </si>
  <si>
    <t>Quarter 4 April - June Actual</t>
  </si>
  <si>
    <t>EASTERN CAPE</t>
  </si>
  <si>
    <t>A</t>
  </si>
  <si>
    <t>Buffalo City</t>
  </si>
  <si>
    <t>BUF</t>
  </si>
  <si>
    <t>Nelson Mandela Bay</t>
  </si>
  <si>
    <t>NMA</t>
  </si>
  <si>
    <t>Total Metros</t>
  </si>
  <si>
    <t>B</t>
  </si>
  <si>
    <t>Dr Beyers Naude</t>
  </si>
  <si>
    <t>EC101</t>
  </si>
  <si>
    <t>Blue Crane Route</t>
  </si>
  <si>
    <t>EC102</t>
  </si>
  <si>
    <t>Makana</t>
  </si>
  <si>
    <t>EC104</t>
  </si>
  <si>
    <t>Ndlambe</t>
  </si>
  <si>
    <t>EC105</t>
  </si>
  <si>
    <t>Sundays River Valley</t>
  </si>
  <si>
    <t>EC106</t>
  </si>
  <si>
    <t>Kouga</t>
  </si>
  <si>
    <t>EC108</t>
  </si>
  <si>
    <t>Kou-Kamma</t>
  </si>
  <si>
    <t>EC109</t>
  </si>
  <si>
    <t>C</t>
  </si>
  <si>
    <t>Sarah Baartman</t>
  </si>
  <si>
    <t>DC10</t>
  </si>
  <si>
    <t>Total Sarah Baartman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</si>
  <si>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</si>
  <si>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</si>
  <si>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</si>
  <si>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</si>
  <si>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</si>
  <si>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</si>
  <si>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</si>
  <si>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</si>
  <si>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</si>
  <si>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</si>
  <si>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Raymond Mhlaba</t>
  </si>
  <si>
    <t>EC129</t>
  </si>
  <si>
    <t>Amathole</t>
  </si>
  <si>
    <t>DC12</t>
  </si>
  <si>
    <t>Total Amathole</t>
  </si>
  <si>
    <t>Inxuba Yethemba</t>
  </si>
  <si>
    <t>EC131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</si>
  <si>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</si>
  <si>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</si>
  <si>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</si>
  <si>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</si>
  <si>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</si>
  <si>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</si>
  <si>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</si>
  <si>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</si>
  <si>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Enoch Mgijima</t>
  </si>
  <si>
    <t>EC139</t>
  </si>
  <si>
    <t>Chris Hani</t>
  </si>
  <si>
    <t>DC13</t>
  </si>
  <si>
    <t>Total Chris Hani</t>
  </si>
  <si>
    <t>Elundini</t>
  </si>
  <si>
    <t>EC141</t>
  </si>
  <si>
    <t>Senqu</t>
  </si>
  <si>
    <t>EC142</t>
  </si>
  <si>
    <t>Walter Sisulu</t>
  </si>
  <si>
    <t>EC145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</si>
  <si>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</si>
  <si>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</si>
  <si>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</si>
  <si>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</si>
  <si>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</si>
  <si>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</si>
  <si>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</si>
  <si>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</si>
  <si>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</si>
  <si>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</si>
  <si>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</si>
  <si>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</si>
  <si>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</si>
  <si>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R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</si>
  <si>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</si>
  <si>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</si>
  <si>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</si>
  <si>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</si>
  <si>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</si>
  <si>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</si>
  <si>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</si>
  <si>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</si>
  <si>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</si>
  <si>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</si>
  <si>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</si>
  <si>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</si>
  <si>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</si>
  <si>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</si>
  <si>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</si>
  <si>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Mangaung</t>
  </si>
  <si>
    <t>MAN</t>
  </si>
  <si>
    <t>Letsemeng</t>
  </si>
  <si>
    <t>FS161</t>
  </si>
  <si>
    <t>Kopanong</t>
  </si>
  <si>
    <t>FS162</t>
  </si>
  <si>
    <t>Mohokare</t>
  </si>
  <si>
    <t>FS163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</si>
  <si>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</si>
  <si>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</si>
  <si>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</si>
  <si>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</si>
  <si>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</si>
  <si>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</si>
  <si>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</si>
  <si>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</si>
  <si>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</si>
  <si>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</si>
  <si>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</si>
  <si>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</si>
  <si>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</si>
  <si>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</si>
  <si>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</si>
  <si>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</si>
  <si>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</si>
  <si>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</si>
  <si>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</si>
  <si>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</si>
  <si>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</si>
  <si>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</si>
  <si>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</si>
  <si>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</si>
  <si>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</si>
  <si>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</si>
  <si>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</si>
  <si>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</si>
  <si>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</si>
  <si>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</si>
  <si>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</si>
  <si>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</si>
  <si>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</si>
  <si>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</si>
  <si>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</si>
  <si>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</si>
  <si>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</si>
  <si>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</si>
  <si>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</si>
  <si>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</si>
  <si>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</si>
  <si>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</si>
  <si>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</si>
  <si>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</si>
  <si>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City of Ekurhuleni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</si>
  <si>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</si>
  <si>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</si>
  <si>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</si>
  <si>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</si>
  <si>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</si>
  <si>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</si>
  <si>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</si>
  <si>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</si>
  <si>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</si>
  <si>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</si>
  <si>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</si>
  <si>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</si>
  <si>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</si>
  <si>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</si>
  <si>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Mogale City</t>
  </si>
  <si>
    <t>GT481</t>
  </si>
  <si>
    <t>Merafong City</t>
  </si>
  <si>
    <t>GT484</t>
  </si>
  <si>
    <t>Rand West City</t>
  </si>
  <si>
    <t>GT485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</si>
  <si>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</si>
  <si>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</si>
  <si>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</si>
  <si>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</si>
  <si>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</si>
  <si>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</si>
  <si>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</si>
  <si>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Umdoni</t>
  </si>
  <si>
    <t>KZN212</t>
  </si>
  <si>
    <t>Umzumbe</t>
  </si>
  <si>
    <t>KZN213</t>
  </si>
  <si>
    <t>uMuziwabantu</t>
  </si>
  <si>
    <t>KZN214</t>
  </si>
  <si>
    <t>Ray Nkonyeni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</si>
  <si>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</si>
  <si>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</si>
  <si>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</si>
  <si>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</si>
  <si>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</si>
  <si>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</si>
  <si>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</si>
  <si>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</si>
  <si>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</si>
  <si>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</si>
  <si>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</si>
  <si>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</si>
  <si>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</si>
  <si>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</si>
  <si>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</si>
  <si>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</si>
  <si>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</si>
  <si>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</si>
  <si>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</si>
  <si>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</si>
  <si>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</si>
  <si>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Okhahlamba</t>
  </si>
  <si>
    <t>KZN235</t>
  </si>
  <si>
    <t>Inkosi Langalibalele</t>
  </si>
  <si>
    <t>KZN237</t>
  </si>
  <si>
    <t>Alfred Duma</t>
  </si>
  <si>
    <t>KZN238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</si>
  <si>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</si>
  <si>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</si>
  <si>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</si>
  <si>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</si>
  <si>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</si>
  <si>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</si>
  <si>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</si>
  <si>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</si>
  <si>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</si>
  <si>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</si>
  <si>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</si>
  <si>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</si>
  <si>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</si>
  <si>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</si>
  <si>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</si>
  <si>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</si>
  <si>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</si>
  <si>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</si>
  <si>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</si>
  <si>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</si>
  <si>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</si>
  <si>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</si>
  <si>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</si>
  <si>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</si>
  <si>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</si>
  <si>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</si>
  <si>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</si>
  <si>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</si>
  <si>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</si>
  <si>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</si>
  <si>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</si>
  <si>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</si>
  <si>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</si>
  <si>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</si>
  <si>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</si>
  <si>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</si>
  <si>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</si>
  <si>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</si>
  <si>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</si>
  <si>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</si>
  <si>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Mtubatuba</t>
  </si>
  <si>
    <t>KZN275</t>
  </si>
  <si>
    <t>Hlabisa Big Five</t>
  </si>
  <si>
    <t>KZN276</t>
  </si>
  <si>
    <t>Umkhanyakude</t>
  </si>
  <si>
    <t>DC27</t>
  </si>
  <si>
    <t>Total Umkhanyakude</t>
  </si>
  <si>
    <t>Mfolozi</t>
  </si>
  <si>
    <t>KZN281</t>
  </si>
  <si>
    <t>uMhlathuze</t>
  </si>
  <si>
    <t>KZN282</t>
  </si>
  <si>
    <t>uMlalazi</t>
  </si>
  <si>
    <t>KZN284</t>
  </si>
  <si>
    <t>Mthonjaneni</t>
  </si>
  <si>
    <t>KZN285</t>
  </si>
  <si>
    <t>Nkandla</t>
  </si>
  <si>
    <t>KZN286</t>
  </si>
  <si>
    <t>King Cetshwayo</t>
  </si>
  <si>
    <t>DC28</t>
  </si>
  <si>
    <t>Total King Cetshwayo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</si>
  <si>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</si>
  <si>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</si>
  <si>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</si>
  <si>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</si>
  <si>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</si>
  <si>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</si>
  <si>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</si>
  <si>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</si>
  <si>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</si>
  <si>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</si>
  <si>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</si>
  <si>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Greater Kokstad</t>
  </si>
  <si>
    <t>KZN433</t>
  </si>
  <si>
    <t>Ubuhlebezwe</t>
  </si>
  <si>
    <t>KZN434</t>
  </si>
  <si>
    <t>Umzimkhulu</t>
  </si>
  <si>
    <t>KZN435</t>
  </si>
  <si>
    <t>Dr Nkosazana Dlamini Zuma</t>
  </si>
  <si>
    <t>KZN436</t>
  </si>
  <si>
    <t>Harry Gwala</t>
  </si>
  <si>
    <t>DC43</t>
  </si>
  <si>
    <t>Total Harry Gwala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</si>
  <si>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</si>
  <si>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</si>
  <si>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</si>
  <si>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</si>
  <si>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</si>
  <si>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</si>
  <si>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</si>
  <si>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</si>
  <si>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</si>
  <si>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</si>
  <si>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</si>
  <si>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</si>
  <si>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</si>
  <si>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</si>
  <si>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</si>
  <si>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</si>
  <si>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</si>
  <si>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Thulamela</t>
  </si>
  <si>
    <t>LIM343</t>
  </si>
  <si>
    <t>Makhado</t>
  </si>
  <si>
    <t>LIM344</t>
  </si>
  <si>
    <t>Collins Chabane</t>
  </si>
  <si>
    <t>LIM345</t>
  </si>
  <si>
    <t>Vhembe</t>
  </si>
  <si>
    <t>DC34</t>
  </si>
  <si>
    <t>Total Vhembe</t>
  </si>
  <si>
    <t>Blouberg</t>
  </si>
  <si>
    <t>LIM351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</si>
  <si>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</si>
  <si>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</si>
  <si>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</si>
  <si>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</si>
  <si>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</si>
  <si>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</si>
  <si>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</si>
  <si>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</si>
  <si>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</si>
  <si>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</si>
  <si>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</si>
  <si>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</si>
  <si>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</si>
  <si>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Bela Bela</t>
  </si>
  <si>
    <t>LIM366</t>
  </si>
  <si>
    <t>Mogalakwena</t>
  </si>
  <si>
    <t>LIM367</t>
  </si>
  <si>
    <t>Modimolle-Mookgopong</t>
  </si>
  <si>
    <t>LIM368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</si>
  <si>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</si>
  <si>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</si>
  <si>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</si>
  <si>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</si>
  <si>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</si>
  <si>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</si>
  <si>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</si>
  <si>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</si>
  <si>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</si>
  <si>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Tubatse Fetakgomo</t>
  </si>
  <si>
    <t>LIM476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</si>
  <si>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</si>
  <si>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</si>
  <si>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</si>
  <si>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</si>
  <si>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</si>
  <si>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</si>
  <si>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</si>
  <si>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</si>
  <si>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</si>
  <si>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</si>
  <si>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</si>
  <si>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</si>
  <si>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</si>
  <si>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</si>
  <si>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</si>
  <si>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</si>
  <si>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</si>
  <si>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</si>
  <si>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</si>
  <si>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</si>
  <si>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</si>
  <si>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</si>
  <si>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</si>
  <si>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</si>
  <si>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</si>
  <si>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</si>
  <si>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</si>
  <si>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</si>
  <si>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</si>
  <si>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</si>
  <si>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</si>
  <si>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</si>
  <si>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</si>
  <si>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</si>
  <si>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</si>
  <si>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</si>
  <si>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</si>
  <si>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</si>
  <si>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</si>
  <si>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Nkomazi</t>
  </si>
  <si>
    <t>MP324</t>
  </si>
  <si>
    <t>Bushbuckridge</t>
  </si>
  <si>
    <t>MP325</t>
  </si>
  <si>
    <t>City of Mbombela</t>
  </si>
  <si>
    <t>MP326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</si>
  <si>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</si>
  <si>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</si>
  <si>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</si>
  <si>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</si>
  <si>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</si>
  <si>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</si>
  <si>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</si>
  <si>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</si>
  <si>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</si>
  <si>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</si>
  <si>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</si>
  <si>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</si>
  <si>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</si>
  <si>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</si>
  <si>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</si>
  <si>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</si>
  <si>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</si>
  <si>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</si>
  <si>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</si>
  <si>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</si>
  <si>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</si>
  <si>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</si>
  <si>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</si>
  <si>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</si>
  <si>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</si>
  <si>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</si>
  <si>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</si>
  <si>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</si>
  <si>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</si>
  <si>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</si>
  <si>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</si>
  <si>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</si>
  <si>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</si>
  <si>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</si>
  <si>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</si>
  <si>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</si>
  <si>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</si>
  <si>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</si>
  <si>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</si>
  <si>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</si>
  <si>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</si>
  <si>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Dr Ruth Segomotsi Mompati</t>
  </si>
  <si>
    <t>DC39</t>
  </si>
  <si>
    <t>Total Dr Ruth Segomotsi Mompati</t>
  </si>
  <si>
    <t>City of Matlosana</t>
  </si>
  <si>
    <t>NW403</t>
  </si>
  <si>
    <t>Maquassi Hills</t>
  </si>
  <si>
    <t>NW404</t>
  </si>
  <si>
    <t>J B Marks</t>
  </si>
  <si>
    <t>NW405</t>
  </si>
  <si>
    <t>Dr Kenneth Kaunda</t>
  </si>
  <si>
    <t>DC40</t>
  </si>
  <si>
    <t>Total Dr Kenneth Kaunda</t>
  </si>
  <si>
    <t>Total North West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</si>
  <si>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</si>
  <si>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</si>
  <si>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</si>
  <si>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</si>
  <si>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</si>
  <si>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</si>
  <si>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</si>
  <si>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</si>
  <si>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</si>
  <si>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</si>
  <si>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</si>
  <si>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</si>
  <si>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</si>
  <si>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</si>
  <si>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</si>
  <si>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</si>
  <si>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</si>
  <si>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</si>
  <si>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</si>
  <si>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</si>
  <si>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</si>
  <si>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</si>
  <si>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</si>
  <si>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</si>
  <si>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</si>
  <si>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</si>
  <si>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</si>
  <si>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</si>
  <si>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</si>
  <si>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</si>
  <si>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</si>
  <si>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</si>
  <si>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</si>
  <si>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</si>
  <si>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</si>
  <si>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</si>
  <si>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</si>
  <si>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</si>
  <si>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</si>
  <si>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</si>
  <si>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</si>
  <si>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</si>
  <si>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</si>
  <si>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</si>
  <si>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!Kai! Garib</t>
  </si>
  <si>
    <t>NC082</t>
  </si>
  <si>
    <t>!Kheis</t>
  </si>
  <si>
    <t>NC084</t>
  </si>
  <si>
    <t>Tsantsabane</t>
  </si>
  <si>
    <t>NC085</t>
  </si>
  <si>
    <t>Kgatelopele</t>
  </si>
  <si>
    <t>NC086</t>
  </si>
  <si>
    <t>Dawid Kruiper</t>
  </si>
  <si>
    <t>NC087</t>
  </si>
  <si>
    <t>Z F Mgcawu</t>
  </si>
  <si>
    <t>DC8</t>
  </si>
  <si>
    <t>Total Z F Mgcawu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</si>
  <si>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</si>
  <si>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</si>
  <si>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</si>
  <si>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</si>
  <si>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</si>
  <si>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</si>
  <si>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</si>
  <si>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</si>
  <si>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</si>
  <si>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</si>
  <si>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</si>
  <si>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</si>
  <si>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</si>
  <si>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</si>
  <si>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</si>
  <si>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</si>
  <si>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</si>
  <si>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</si>
  <si>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</si>
  <si>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</si>
  <si>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</si>
  <si>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</si>
  <si>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</si>
  <si>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</si>
  <si>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</si>
  <si>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</si>
  <si>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</si>
  <si>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</si>
  <si>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</si>
  <si>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</si>
  <si>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</si>
  <si>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</si>
  <si>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</si>
  <si>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</si>
  <si>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</si>
  <si>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</si>
  <si>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</si>
  <si>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</si>
  <si>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</si>
  <si>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</si>
  <si>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</si>
  <si>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</si>
  <si>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</si>
  <si>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</si>
  <si>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</si>
  <si>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</si>
  <si>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</si>
  <si>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</si>
  <si>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</si>
  <si>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</si>
  <si>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</si>
  <si>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</si>
  <si>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</si>
  <si>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</si>
  <si>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</si>
  <si>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</si>
  <si>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</si>
  <si>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</si>
  <si>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</si>
  <si>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</si>
  <si>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</si>
  <si>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</si>
  <si>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</si>
  <si>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</si>
  <si>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</si>
  <si>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</si>
  <si>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Garden Route</t>
  </si>
  <si>
    <t>DC4</t>
  </si>
  <si>
    <t>Total Garden Route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</si>
  <si>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</si>
  <si>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</si>
  <si>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</si>
  <si>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</si>
  <si>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</si>
  <si>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</si>
  <si>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</si>
  <si>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</si>
  <si>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</si>
  <si>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</si>
  <si>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</si>
  <si>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YTD      Actual</t>
  </si>
  <si>
    <t>Month 1   July    Actual</t>
  </si>
  <si>
    <t>Month 11 May   Actual</t>
  </si>
  <si>
    <t xml:space="preserve"> </t>
  </si>
  <si>
    <t>MONTHLY OPERATING EXPENDITURE AS AT 31 MARCH 2019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</si>
</sst>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#,###.0\%"/>
    <numFmt numFmtId="178" formatCode="_(* #,##0,_);_(* \(#,##0,\);_(* &quot;- &quot;?_);_(@_)"/>
    <numFmt numFmtId="179" formatCode="0.0%;\(0.0%\);_(* &quot; 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8"/>
      <name val="Arial Narrow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color indexed="8"/>
      <name val="Arial Narrow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4" fillId="32" borderId="7" applyNumberFormat="0" applyFont="0" applyAlignment="0" applyProtection="0"/>
    <xf numFmtId="0" fontId="39" fillId="27" borderId="8" applyNumberFormat="0" applyAlignment="0" applyProtection="0"/>
    <xf numFmtId="9" fontId="2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 applyProtection="1">
      <alignment wrapText="1"/>
      <protection/>
    </xf>
    <xf numFmtId="0" fontId="2" fillId="0" borderId="11" xfId="0" applyFont="1" applyBorder="1" applyAlignment="1" applyProtection="1">
      <alignment wrapText="1"/>
      <protection/>
    </xf>
    <xf numFmtId="0" fontId="2" fillId="0" borderId="12" xfId="0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3" fillId="0" borderId="13" xfId="0" applyFont="1" applyBorder="1" applyAlignment="1" applyProtection="1">
      <alignment/>
      <protection/>
    </xf>
    <xf numFmtId="0" fontId="43" fillId="0" borderId="0" xfId="0" applyFont="1" applyBorder="1" applyAlignment="1" applyProtection="1">
      <alignment horizontal="left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43" fillId="0" borderId="13" xfId="0" applyFont="1" applyBorder="1" applyAlignment="1" applyProtection="1">
      <alignment wrapText="1"/>
      <protection/>
    </xf>
    <xf numFmtId="0" fontId="44" fillId="0" borderId="13" xfId="0" applyFont="1" applyBorder="1" applyAlignment="1" applyProtection="1">
      <alignment wrapText="1"/>
      <protection/>
    </xf>
    <xf numFmtId="0" fontId="44" fillId="0" borderId="0" xfId="0" applyFont="1" applyBorder="1" applyAlignment="1" applyProtection="1">
      <alignment horizontal="left" wrapText="1" indent="1"/>
      <protection/>
    </xf>
    <xf numFmtId="0" fontId="44" fillId="0" borderId="0" xfId="0" applyFont="1" applyBorder="1" applyAlignment="1" applyProtection="1">
      <alignment wrapText="1"/>
      <protection/>
    </xf>
    <xf numFmtId="178" fontId="44" fillId="0" borderId="13" xfId="0" applyNumberFormat="1" applyFont="1" applyBorder="1" applyAlignment="1" applyProtection="1">
      <alignment horizontal="right"/>
      <protection/>
    </xf>
    <xf numFmtId="178" fontId="44" fillId="0" borderId="0" xfId="0" applyNumberFormat="1" applyFont="1" applyBorder="1" applyAlignment="1" applyProtection="1">
      <alignment horizontal="right"/>
      <protection/>
    </xf>
    <xf numFmtId="179" fontId="44" fillId="0" borderId="0" xfId="0" applyNumberFormat="1" applyFont="1" applyBorder="1" applyAlignment="1" applyProtection="1">
      <alignment horizontal="right" wrapText="1"/>
      <protection/>
    </xf>
    <xf numFmtId="178" fontId="44" fillId="0" borderId="14" xfId="0" applyNumberFormat="1" applyFont="1" applyBorder="1" applyAlignment="1" applyProtection="1">
      <alignment horizontal="right"/>
      <protection/>
    </xf>
    <xf numFmtId="0" fontId="43" fillId="0" borderId="13" xfId="0" applyFont="1" applyBorder="1" applyAlignment="1" applyProtection="1">
      <alignment horizontal="right"/>
      <protection/>
    </xf>
    <xf numFmtId="0" fontId="43" fillId="0" borderId="0" xfId="0" applyFont="1" applyBorder="1" applyAlignment="1" applyProtection="1">
      <alignment horizontal="left"/>
      <protection/>
    </xf>
    <xf numFmtId="0" fontId="43" fillId="0" borderId="0" xfId="0" applyFont="1" applyBorder="1" applyAlignment="1" applyProtection="1">
      <alignment horizontal="right"/>
      <protection/>
    </xf>
    <xf numFmtId="178" fontId="43" fillId="0" borderId="13" xfId="0" applyNumberFormat="1" applyFont="1" applyBorder="1" applyAlignment="1" applyProtection="1">
      <alignment horizontal="right"/>
      <protection/>
    </xf>
    <xf numFmtId="178" fontId="43" fillId="0" borderId="0" xfId="0" applyNumberFormat="1" applyFont="1" applyBorder="1" applyAlignment="1" applyProtection="1">
      <alignment horizontal="right"/>
      <protection/>
    </xf>
    <xf numFmtId="179" fontId="43" fillId="0" borderId="0" xfId="0" applyNumberFormat="1" applyFont="1" applyBorder="1" applyAlignment="1" applyProtection="1">
      <alignment horizontal="right"/>
      <protection/>
    </xf>
    <xf numFmtId="178" fontId="43" fillId="0" borderId="14" xfId="0" applyNumberFormat="1" applyFont="1" applyBorder="1" applyAlignment="1" applyProtection="1">
      <alignment horizontal="right"/>
      <protection/>
    </xf>
    <xf numFmtId="178" fontId="3" fillId="0" borderId="13" xfId="0" applyNumberFormat="1" applyFont="1" applyBorder="1" applyAlignment="1" applyProtection="1">
      <alignment/>
      <protection/>
    </xf>
    <xf numFmtId="178" fontId="3" fillId="0" borderId="0" xfId="0" applyNumberFormat="1" applyFont="1" applyBorder="1" applyAlignment="1" applyProtection="1">
      <alignment/>
      <protection/>
    </xf>
    <xf numFmtId="179" fontId="3" fillId="0" borderId="0" xfId="0" applyNumberFormat="1" applyFont="1" applyBorder="1" applyAlignment="1" applyProtection="1">
      <alignment/>
      <protection/>
    </xf>
    <xf numFmtId="178" fontId="3" fillId="0" borderId="14" xfId="0" applyNumberFormat="1" applyFont="1" applyBorder="1" applyAlignment="1" applyProtection="1">
      <alignment/>
      <protection/>
    </xf>
    <xf numFmtId="0" fontId="43" fillId="0" borderId="15" xfId="0" applyFont="1" applyBorder="1" applyAlignment="1" applyProtection="1">
      <alignment horizontal="right"/>
      <protection/>
    </xf>
    <xf numFmtId="0" fontId="43" fillId="0" borderId="16" xfId="0" applyFont="1" applyBorder="1" applyAlignment="1" applyProtection="1">
      <alignment horizontal="left"/>
      <protection/>
    </xf>
    <xf numFmtId="0" fontId="43" fillId="0" borderId="16" xfId="0" applyFont="1" applyBorder="1" applyAlignment="1" applyProtection="1">
      <alignment horizontal="right"/>
      <protection/>
    </xf>
    <xf numFmtId="178" fontId="43" fillId="0" borderId="15" xfId="0" applyNumberFormat="1" applyFont="1" applyBorder="1" applyAlignment="1" applyProtection="1">
      <alignment horizontal="right"/>
      <protection/>
    </xf>
    <xf numFmtId="178" fontId="43" fillId="0" borderId="16" xfId="0" applyNumberFormat="1" applyFont="1" applyBorder="1" applyAlignment="1" applyProtection="1">
      <alignment horizontal="right"/>
      <protection/>
    </xf>
    <xf numFmtId="179" fontId="43" fillId="0" borderId="16" xfId="0" applyNumberFormat="1" applyFont="1" applyBorder="1" applyAlignment="1" applyProtection="1">
      <alignment horizontal="right"/>
      <protection/>
    </xf>
    <xf numFmtId="178" fontId="43" fillId="0" borderId="17" xfId="0" applyNumberFormat="1" applyFont="1" applyBorder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178" fontId="3" fillId="0" borderId="0" xfId="0" applyNumberFormat="1" applyFont="1" applyAlignment="1" applyProtection="1">
      <alignment/>
      <protection/>
    </xf>
    <xf numFmtId="179" fontId="3" fillId="0" borderId="0" xfId="0" applyNumberFormat="1" applyFont="1" applyAlignment="1" applyProtection="1">
      <alignment/>
      <protection/>
    </xf>
    <xf numFmtId="0" fontId="3" fillId="0" borderId="0" xfId="0" applyFont="1" applyAlignment="1">
      <alignment horizontal="left"/>
    </xf>
    <xf numFmtId="178" fontId="3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0" fontId="23" fillId="0" borderId="16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16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3" width="6.7109375" style="1" customWidth="1"/>
    <col min="4" max="6" width="11.7109375" style="1" customWidth="1"/>
    <col min="7" max="7" width="9.7109375" style="1" customWidth="1"/>
    <col min="8" max="19" width="10.7109375" style="1" customWidth="1"/>
    <col min="20" max="23" width="10.7109375" style="1" hidden="1" customWidth="1"/>
    <col min="24" max="16384" width="9.140625" style="1" customWidth="1"/>
  </cols>
  <sheetData>
    <row r="1" spans="1:23" s="46" customFormat="1" ht="18.75" customHeight="1">
      <c r="A1" s="45" t="s">
        <v>604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</row>
    <row r="2" spans="1:23" ht="48" customHeight="1">
      <c r="A2" s="2"/>
      <c r="B2" s="3" t="s">
        <v>0</v>
      </c>
      <c r="C2" s="4" t="s">
        <v>1</v>
      </c>
      <c r="D2" s="5" t="s">
        <v>2</v>
      </c>
      <c r="E2" s="6" t="s">
        <v>3</v>
      </c>
      <c r="F2" s="6" t="s">
        <v>600</v>
      </c>
      <c r="G2" s="7" t="s">
        <v>4</v>
      </c>
      <c r="H2" s="5" t="s">
        <v>601</v>
      </c>
      <c r="I2" s="6" t="s">
        <v>5</v>
      </c>
      <c r="J2" s="7" t="s">
        <v>6</v>
      </c>
      <c r="K2" s="7" t="s">
        <v>7</v>
      </c>
      <c r="L2" s="5" t="s">
        <v>8</v>
      </c>
      <c r="M2" s="6" t="s">
        <v>9</v>
      </c>
      <c r="N2" s="7" t="s">
        <v>10</v>
      </c>
      <c r="O2" s="7" t="s">
        <v>11</v>
      </c>
      <c r="P2" s="5" t="s">
        <v>12</v>
      </c>
      <c r="Q2" s="6" t="s">
        <v>13</v>
      </c>
      <c r="R2" s="7" t="s">
        <v>14</v>
      </c>
      <c r="S2" s="7" t="s">
        <v>15</v>
      </c>
      <c r="T2" s="5" t="s">
        <v>16</v>
      </c>
      <c r="U2" s="6" t="s">
        <v>602</v>
      </c>
      <c r="V2" s="7" t="s">
        <v>17</v>
      </c>
      <c r="W2" s="7" t="s">
        <v>18</v>
      </c>
    </row>
    <row r="3" spans="1:23" ht="12.75">
      <c r="A3" s="8"/>
      <c r="B3" s="9" t="s">
        <v>603</v>
      </c>
      <c r="C3" s="10"/>
      <c r="D3" s="8"/>
      <c r="E3" s="10"/>
      <c r="F3" s="10"/>
      <c r="G3" s="10"/>
      <c r="H3" s="8"/>
      <c r="I3" s="10"/>
      <c r="J3" s="10"/>
      <c r="K3" s="8"/>
      <c r="L3" s="8"/>
      <c r="M3" s="10"/>
      <c r="N3" s="10"/>
      <c r="O3" s="8"/>
      <c r="P3" s="8"/>
      <c r="Q3" s="10"/>
      <c r="R3" s="10"/>
      <c r="S3" s="8"/>
      <c r="T3" s="8"/>
      <c r="U3" s="10"/>
      <c r="V3" s="10"/>
      <c r="W3" s="11"/>
    </row>
    <row r="4" spans="1:23" ht="12.75">
      <c r="A4" s="12"/>
      <c r="B4" s="9" t="s">
        <v>19</v>
      </c>
      <c r="C4" s="10"/>
      <c r="D4" s="8"/>
      <c r="E4" s="10"/>
      <c r="F4" s="10"/>
      <c r="G4" s="10"/>
      <c r="H4" s="8"/>
      <c r="I4" s="10"/>
      <c r="J4" s="10"/>
      <c r="K4" s="8"/>
      <c r="L4" s="8"/>
      <c r="M4" s="10"/>
      <c r="N4" s="10"/>
      <c r="O4" s="8"/>
      <c r="P4" s="8"/>
      <c r="Q4" s="10"/>
      <c r="R4" s="10"/>
      <c r="S4" s="8"/>
      <c r="T4" s="8"/>
      <c r="U4" s="10"/>
      <c r="V4" s="10"/>
      <c r="W4" s="11"/>
    </row>
    <row r="5" spans="1:23" ht="12.75">
      <c r="A5" s="13" t="s">
        <v>20</v>
      </c>
      <c r="B5" s="14" t="s">
        <v>21</v>
      </c>
      <c r="C5" s="15" t="s">
        <v>22</v>
      </c>
      <c r="D5" s="16">
        <v>1753141990</v>
      </c>
      <c r="E5" s="17">
        <v>1912299994</v>
      </c>
      <c r="F5" s="17">
        <v>830065982</v>
      </c>
      <c r="G5" s="18">
        <f>IF($E5=0,0,$F5/$E5)</f>
        <v>0.43406682246739575</v>
      </c>
      <c r="H5" s="16">
        <v>10979152</v>
      </c>
      <c r="I5" s="17">
        <v>54756815</v>
      </c>
      <c r="J5" s="17">
        <v>57137252</v>
      </c>
      <c r="K5" s="16">
        <v>122873219</v>
      </c>
      <c r="L5" s="16">
        <v>151563758</v>
      </c>
      <c r="M5" s="17">
        <v>104065674</v>
      </c>
      <c r="N5" s="17">
        <v>158939306</v>
      </c>
      <c r="O5" s="16">
        <v>414568738</v>
      </c>
      <c r="P5" s="16">
        <v>70647746</v>
      </c>
      <c r="Q5" s="17">
        <v>97160636</v>
      </c>
      <c r="R5" s="17">
        <v>124815643</v>
      </c>
      <c r="S5" s="16">
        <v>292624025</v>
      </c>
      <c r="T5" s="16">
        <v>0</v>
      </c>
      <c r="U5" s="17">
        <v>0</v>
      </c>
      <c r="V5" s="17">
        <v>0</v>
      </c>
      <c r="W5" s="19">
        <v>0</v>
      </c>
    </row>
    <row r="6" spans="1:23" ht="12.75">
      <c r="A6" s="13" t="s">
        <v>20</v>
      </c>
      <c r="B6" s="14" t="s">
        <v>23</v>
      </c>
      <c r="C6" s="15" t="s">
        <v>24</v>
      </c>
      <c r="D6" s="16">
        <v>1740079109</v>
      </c>
      <c r="E6" s="17">
        <v>2063592938</v>
      </c>
      <c r="F6" s="17">
        <v>746567187</v>
      </c>
      <c r="G6" s="18">
        <f>IF($E6=0,0,$F6/$E6)</f>
        <v>0.36178025871883457</v>
      </c>
      <c r="H6" s="16">
        <v>49979803</v>
      </c>
      <c r="I6" s="17">
        <v>32072691</v>
      </c>
      <c r="J6" s="17">
        <v>93006194</v>
      </c>
      <c r="K6" s="16">
        <v>175058688</v>
      </c>
      <c r="L6" s="16">
        <v>81123619</v>
      </c>
      <c r="M6" s="17">
        <v>100720986</v>
      </c>
      <c r="N6" s="17">
        <v>114080388</v>
      </c>
      <c r="O6" s="16">
        <v>295924993</v>
      </c>
      <c r="P6" s="16">
        <v>94066389</v>
      </c>
      <c r="Q6" s="17">
        <v>80390739</v>
      </c>
      <c r="R6" s="17">
        <v>101126378</v>
      </c>
      <c r="S6" s="16">
        <v>275583506</v>
      </c>
      <c r="T6" s="16">
        <v>0</v>
      </c>
      <c r="U6" s="17">
        <v>0</v>
      </c>
      <c r="V6" s="17">
        <v>0</v>
      </c>
      <c r="W6" s="19">
        <v>0</v>
      </c>
    </row>
    <row r="7" spans="1:23" ht="12.75">
      <c r="A7" s="20"/>
      <c r="B7" s="21" t="s">
        <v>25</v>
      </c>
      <c r="C7" s="22"/>
      <c r="D7" s="23">
        <f>SUM(D5:D6)</f>
        <v>3493221099</v>
      </c>
      <c r="E7" s="24">
        <f>SUM(E5:E6)</f>
        <v>3975892932</v>
      </c>
      <c r="F7" s="24">
        <f>SUM(F5:F6)</f>
        <v>1576633169</v>
      </c>
      <c r="G7" s="25">
        <f>IF($E7=0,0,$F7/$E7)</f>
        <v>0.396548195830541</v>
      </c>
      <c r="H7" s="23">
        <f aca="true" t="shared" si="0" ref="H7:W7">SUM(H5:H6)</f>
        <v>60958955</v>
      </c>
      <c r="I7" s="24">
        <f t="shared" si="0"/>
        <v>86829506</v>
      </c>
      <c r="J7" s="24">
        <f t="shared" si="0"/>
        <v>150143446</v>
      </c>
      <c r="K7" s="23">
        <f t="shared" si="0"/>
        <v>297931907</v>
      </c>
      <c r="L7" s="23">
        <f t="shared" si="0"/>
        <v>232687377</v>
      </c>
      <c r="M7" s="24">
        <f t="shared" si="0"/>
        <v>204786660</v>
      </c>
      <c r="N7" s="24">
        <f t="shared" si="0"/>
        <v>273019694</v>
      </c>
      <c r="O7" s="23">
        <f t="shared" si="0"/>
        <v>710493731</v>
      </c>
      <c r="P7" s="23">
        <f t="shared" si="0"/>
        <v>164714135</v>
      </c>
      <c r="Q7" s="24">
        <f t="shared" si="0"/>
        <v>177551375</v>
      </c>
      <c r="R7" s="24">
        <f t="shared" si="0"/>
        <v>225942021</v>
      </c>
      <c r="S7" s="23">
        <f t="shared" si="0"/>
        <v>568207531</v>
      </c>
      <c r="T7" s="23">
        <f t="shared" si="0"/>
        <v>0</v>
      </c>
      <c r="U7" s="24">
        <f t="shared" si="0"/>
        <v>0</v>
      </c>
      <c r="V7" s="24">
        <f t="shared" si="0"/>
        <v>0</v>
      </c>
      <c r="W7" s="26">
        <f t="shared" si="0"/>
        <v>0</v>
      </c>
    </row>
    <row r="8" spans="1:23" ht="12.75">
      <c r="A8" s="13" t="s">
        <v>26</v>
      </c>
      <c r="B8" s="14" t="s">
        <v>27</v>
      </c>
      <c r="C8" s="15" t="s">
        <v>28</v>
      </c>
      <c r="D8" s="16">
        <v>44883600</v>
      </c>
      <c r="E8" s="17">
        <v>60681889</v>
      </c>
      <c r="F8" s="17">
        <v>14105763</v>
      </c>
      <c r="G8" s="18">
        <f>IF($E8=0,0,$F8/$E8)</f>
        <v>0.23245425006462803</v>
      </c>
      <c r="H8" s="16">
        <v>0</v>
      </c>
      <c r="I8" s="17">
        <v>342519</v>
      </c>
      <c r="J8" s="17">
        <v>572533</v>
      </c>
      <c r="K8" s="16">
        <v>915052</v>
      </c>
      <c r="L8" s="16">
        <v>163024</v>
      </c>
      <c r="M8" s="17">
        <v>1929192</v>
      </c>
      <c r="N8" s="17">
        <v>5426439</v>
      </c>
      <c r="O8" s="16">
        <v>7518655</v>
      </c>
      <c r="P8" s="16">
        <v>0</v>
      </c>
      <c r="Q8" s="17">
        <v>5666300</v>
      </c>
      <c r="R8" s="17">
        <v>5756</v>
      </c>
      <c r="S8" s="16">
        <v>5672056</v>
      </c>
      <c r="T8" s="16">
        <v>0</v>
      </c>
      <c r="U8" s="17">
        <v>0</v>
      </c>
      <c r="V8" s="17">
        <v>0</v>
      </c>
      <c r="W8" s="19">
        <v>0</v>
      </c>
    </row>
    <row r="9" spans="1:23" ht="12.75">
      <c r="A9" s="13" t="s">
        <v>26</v>
      </c>
      <c r="B9" s="14" t="s">
        <v>29</v>
      </c>
      <c r="C9" s="15" t="s">
        <v>30</v>
      </c>
      <c r="D9" s="16">
        <v>69841150</v>
      </c>
      <c r="E9" s="17">
        <v>114654550</v>
      </c>
      <c r="F9" s="17">
        <v>36169346</v>
      </c>
      <c r="G9" s="18">
        <f aca="true" t="shared" si="1" ref="G9:G51">IF($E9=0,0,$F9/$E9)</f>
        <v>0.3154636776298891</v>
      </c>
      <c r="H9" s="16">
        <v>0</v>
      </c>
      <c r="I9" s="17">
        <v>655559</v>
      </c>
      <c r="J9" s="17">
        <v>532733</v>
      </c>
      <c r="K9" s="16">
        <v>1188292</v>
      </c>
      <c r="L9" s="16">
        <v>2594631</v>
      </c>
      <c r="M9" s="17">
        <v>6775612</v>
      </c>
      <c r="N9" s="17">
        <v>8939988</v>
      </c>
      <c r="O9" s="16">
        <v>18310231</v>
      </c>
      <c r="P9" s="16">
        <v>5666525</v>
      </c>
      <c r="Q9" s="17">
        <v>4246010</v>
      </c>
      <c r="R9" s="17">
        <v>6758288</v>
      </c>
      <c r="S9" s="16">
        <v>16670823</v>
      </c>
      <c r="T9" s="16">
        <v>0</v>
      </c>
      <c r="U9" s="17">
        <v>0</v>
      </c>
      <c r="V9" s="17">
        <v>0</v>
      </c>
      <c r="W9" s="19">
        <v>0</v>
      </c>
    </row>
    <row r="10" spans="1:23" ht="12.75">
      <c r="A10" s="13" t="s">
        <v>26</v>
      </c>
      <c r="B10" s="14" t="s">
        <v>31</v>
      </c>
      <c r="C10" s="15" t="s">
        <v>32</v>
      </c>
      <c r="D10" s="16">
        <v>68498200</v>
      </c>
      <c r="E10" s="17">
        <v>85103927</v>
      </c>
      <c r="F10" s="17">
        <v>3997252</v>
      </c>
      <c r="G10" s="18">
        <f t="shared" si="1"/>
        <v>0.04696906642157653</v>
      </c>
      <c r="H10" s="16">
        <v>0</v>
      </c>
      <c r="I10" s="17">
        <v>0</v>
      </c>
      <c r="J10" s="17">
        <v>0</v>
      </c>
      <c r="K10" s="16">
        <v>0</v>
      </c>
      <c r="L10" s="16">
        <v>0</v>
      </c>
      <c r="M10" s="17">
        <v>0</v>
      </c>
      <c r="N10" s="17">
        <v>0</v>
      </c>
      <c r="O10" s="16">
        <v>0</v>
      </c>
      <c r="P10" s="16">
        <v>0</v>
      </c>
      <c r="Q10" s="17">
        <v>2344650</v>
      </c>
      <c r="R10" s="17">
        <v>1652602</v>
      </c>
      <c r="S10" s="16">
        <v>3997252</v>
      </c>
      <c r="T10" s="16">
        <v>0</v>
      </c>
      <c r="U10" s="17">
        <v>0</v>
      </c>
      <c r="V10" s="17">
        <v>0</v>
      </c>
      <c r="W10" s="19">
        <v>0</v>
      </c>
    </row>
    <row r="11" spans="1:23" ht="12.75">
      <c r="A11" s="13" t="s">
        <v>26</v>
      </c>
      <c r="B11" s="14" t="s">
        <v>33</v>
      </c>
      <c r="C11" s="15" t="s">
        <v>34</v>
      </c>
      <c r="D11" s="16">
        <v>53610736</v>
      </c>
      <c r="E11" s="17">
        <v>96541828</v>
      </c>
      <c r="F11" s="17">
        <v>23931233</v>
      </c>
      <c r="G11" s="18">
        <f t="shared" si="1"/>
        <v>0.24788460603832776</v>
      </c>
      <c r="H11" s="16">
        <v>36590</v>
      </c>
      <c r="I11" s="17">
        <v>5892518</v>
      </c>
      <c r="J11" s="17">
        <v>195787</v>
      </c>
      <c r="K11" s="16">
        <v>6124895</v>
      </c>
      <c r="L11" s="16">
        <v>5415727</v>
      </c>
      <c r="M11" s="17">
        <v>1053487</v>
      </c>
      <c r="N11" s="17">
        <v>1933523</v>
      </c>
      <c r="O11" s="16">
        <v>8402737</v>
      </c>
      <c r="P11" s="16">
        <v>2335370</v>
      </c>
      <c r="Q11" s="17">
        <v>3546147</v>
      </c>
      <c r="R11" s="17">
        <v>3522084</v>
      </c>
      <c r="S11" s="16">
        <v>9403601</v>
      </c>
      <c r="T11" s="16">
        <v>0</v>
      </c>
      <c r="U11" s="17">
        <v>0</v>
      </c>
      <c r="V11" s="17">
        <v>0</v>
      </c>
      <c r="W11" s="19">
        <v>0</v>
      </c>
    </row>
    <row r="12" spans="1:23" ht="12.75">
      <c r="A12" s="13" t="s">
        <v>26</v>
      </c>
      <c r="B12" s="14" t="s">
        <v>35</v>
      </c>
      <c r="C12" s="15" t="s">
        <v>36</v>
      </c>
      <c r="D12" s="16">
        <v>107087267</v>
      </c>
      <c r="E12" s="17">
        <v>104558994</v>
      </c>
      <c r="F12" s="17">
        <v>20559695</v>
      </c>
      <c r="G12" s="18">
        <f t="shared" si="1"/>
        <v>0.19663248672801883</v>
      </c>
      <c r="H12" s="16">
        <v>891447</v>
      </c>
      <c r="I12" s="17">
        <v>3485370</v>
      </c>
      <c r="J12" s="17">
        <v>6008964</v>
      </c>
      <c r="K12" s="16">
        <v>10385781</v>
      </c>
      <c r="L12" s="16">
        <v>4477326</v>
      </c>
      <c r="M12" s="17">
        <v>1739355</v>
      </c>
      <c r="N12" s="17">
        <v>935175</v>
      </c>
      <c r="O12" s="16">
        <v>7151856</v>
      </c>
      <c r="P12" s="16">
        <v>111062</v>
      </c>
      <c r="Q12" s="17">
        <v>1210284</v>
      </c>
      <c r="R12" s="17">
        <v>1700712</v>
      </c>
      <c r="S12" s="16">
        <v>3022058</v>
      </c>
      <c r="T12" s="16">
        <v>0</v>
      </c>
      <c r="U12" s="17">
        <v>0</v>
      </c>
      <c r="V12" s="17">
        <v>0</v>
      </c>
      <c r="W12" s="19">
        <v>0</v>
      </c>
    </row>
    <row r="13" spans="1:23" ht="12.75">
      <c r="A13" s="13" t="s">
        <v>26</v>
      </c>
      <c r="B13" s="14" t="s">
        <v>37</v>
      </c>
      <c r="C13" s="15" t="s">
        <v>38</v>
      </c>
      <c r="D13" s="16">
        <v>67744823</v>
      </c>
      <c r="E13" s="17">
        <v>206972170</v>
      </c>
      <c r="F13" s="17">
        <v>46662038</v>
      </c>
      <c r="G13" s="18">
        <f t="shared" si="1"/>
        <v>0.2254507840353609</v>
      </c>
      <c r="H13" s="16">
        <v>2874351</v>
      </c>
      <c r="I13" s="17">
        <v>5523510</v>
      </c>
      <c r="J13" s="17">
        <v>3601990</v>
      </c>
      <c r="K13" s="16">
        <v>11999851</v>
      </c>
      <c r="L13" s="16">
        <v>3051072</v>
      </c>
      <c r="M13" s="17">
        <v>7187618</v>
      </c>
      <c r="N13" s="17">
        <v>5098789</v>
      </c>
      <c r="O13" s="16">
        <v>15337479</v>
      </c>
      <c r="P13" s="16">
        <v>5628678</v>
      </c>
      <c r="Q13" s="17">
        <v>7877757</v>
      </c>
      <c r="R13" s="17">
        <v>5818273</v>
      </c>
      <c r="S13" s="16">
        <v>19324708</v>
      </c>
      <c r="T13" s="16">
        <v>0</v>
      </c>
      <c r="U13" s="17">
        <v>0</v>
      </c>
      <c r="V13" s="17">
        <v>0</v>
      </c>
      <c r="W13" s="19">
        <v>0</v>
      </c>
    </row>
    <row r="14" spans="1:23" ht="12.75">
      <c r="A14" s="13" t="s">
        <v>26</v>
      </c>
      <c r="B14" s="14" t="s">
        <v>39</v>
      </c>
      <c r="C14" s="15" t="s">
        <v>40</v>
      </c>
      <c r="D14" s="16">
        <v>19706810</v>
      </c>
      <c r="E14" s="17">
        <v>39238499</v>
      </c>
      <c r="F14" s="17">
        <v>3071445</v>
      </c>
      <c r="G14" s="18">
        <f t="shared" si="1"/>
        <v>0.07827631225139371</v>
      </c>
      <c r="H14" s="16">
        <v>138000</v>
      </c>
      <c r="I14" s="17">
        <v>237137</v>
      </c>
      <c r="J14" s="17">
        <v>615694</v>
      </c>
      <c r="K14" s="16">
        <v>990831</v>
      </c>
      <c r="L14" s="16">
        <v>926356</v>
      </c>
      <c r="M14" s="17">
        <v>33460</v>
      </c>
      <c r="N14" s="17">
        <v>3151969</v>
      </c>
      <c r="O14" s="16">
        <v>4111785</v>
      </c>
      <c r="P14" s="16">
        <v>456985</v>
      </c>
      <c r="Q14" s="17">
        <v>303724</v>
      </c>
      <c r="R14" s="17">
        <v>-2791880</v>
      </c>
      <c r="S14" s="16">
        <v>-2031171</v>
      </c>
      <c r="T14" s="16">
        <v>0</v>
      </c>
      <c r="U14" s="17">
        <v>0</v>
      </c>
      <c r="V14" s="17">
        <v>0</v>
      </c>
      <c r="W14" s="19">
        <v>0</v>
      </c>
    </row>
    <row r="15" spans="1:23" ht="12.75">
      <c r="A15" s="13" t="s">
        <v>41</v>
      </c>
      <c r="B15" s="14" t="s">
        <v>42</v>
      </c>
      <c r="C15" s="15" t="s">
        <v>43</v>
      </c>
      <c r="D15" s="16">
        <v>1747000</v>
      </c>
      <c r="E15" s="17">
        <v>9424000</v>
      </c>
      <c r="F15" s="17">
        <v>825241</v>
      </c>
      <c r="G15" s="18">
        <f t="shared" si="1"/>
        <v>0.08756801782682513</v>
      </c>
      <c r="H15" s="16">
        <v>0</v>
      </c>
      <c r="I15" s="17">
        <v>8283</v>
      </c>
      <c r="J15" s="17">
        <v>0</v>
      </c>
      <c r="K15" s="16">
        <v>8283</v>
      </c>
      <c r="L15" s="16">
        <v>696188</v>
      </c>
      <c r="M15" s="17">
        <v>0</v>
      </c>
      <c r="N15" s="17">
        <v>24550</v>
      </c>
      <c r="O15" s="16">
        <v>720738</v>
      </c>
      <c r="P15" s="16">
        <v>82378</v>
      </c>
      <c r="Q15" s="17">
        <v>13842</v>
      </c>
      <c r="R15" s="17">
        <v>0</v>
      </c>
      <c r="S15" s="16">
        <v>96220</v>
      </c>
      <c r="T15" s="16">
        <v>0</v>
      </c>
      <c r="U15" s="17">
        <v>0</v>
      </c>
      <c r="V15" s="17">
        <v>0</v>
      </c>
      <c r="W15" s="19">
        <v>0</v>
      </c>
    </row>
    <row r="16" spans="1:23" ht="12.75">
      <c r="A16" s="20"/>
      <c r="B16" s="21" t="s">
        <v>44</v>
      </c>
      <c r="C16" s="22"/>
      <c r="D16" s="23">
        <f>SUM(D8:D15)</f>
        <v>433119586</v>
      </c>
      <c r="E16" s="24">
        <f>SUM(E8:E15)</f>
        <v>717175857</v>
      </c>
      <c r="F16" s="24">
        <f>SUM(F8:F15)</f>
        <v>149322013</v>
      </c>
      <c r="G16" s="25">
        <f t="shared" si="1"/>
        <v>0.20820836555294137</v>
      </c>
      <c r="H16" s="23">
        <f aca="true" t="shared" si="2" ref="H16:W16">SUM(H8:H15)</f>
        <v>3940388</v>
      </c>
      <c r="I16" s="24">
        <f t="shared" si="2"/>
        <v>16144896</v>
      </c>
      <c r="J16" s="24">
        <f t="shared" si="2"/>
        <v>11527701</v>
      </c>
      <c r="K16" s="23">
        <f t="shared" si="2"/>
        <v>31612985</v>
      </c>
      <c r="L16" s="23">
        <f t="shared" si="2"/>
        <v>17324324</v>
      </c>
      <c r="M16" s="24">
        <f t="shared" si="2"/>
        <v>18718724</v>
      </c>
      <c r="N16" s="24">
        <f t="shared" si="2"/>
        <v>25510433</v>
      </c>
      <c r="O16" s="23">
        <f t="shared" si="2"/>
        <v>61553481</v>
      </c>
      <c r="P16" s="23">
        <f t="shared" si="2"/>
        <v>14280998</v>
      </c>
      <c r="Q16" s="24">
        <f t="shared" si="2"/>
        <v>25208714</v>
      </c>
      <c r="R16" s="24">
        <f t="shared" si="2"/>
        <v>16665835</v>
      </c>
      <c r="S16" s="23">
        <f t="shared" si="2"/>
        <v>56155547</v>
      </c>
      <c r="T16" s="23">
        <f t="shared" si="2"/>
        <v>0</v>
      </c>
      <c r="U16" s="24">
        <f t="shared" si="2"/>
        <v>0</v>
      </c>
      <c r="V16" s="24">
        <f t="shared" si="2"/>
        <v>0</v>
      </c>
      <c r="W16" s="26">
        <f t="shared" si="2"/>
        <v>0</v>
      </c>
    </row>
    <row r="17" spans="1:23" ht="12.75">
      <c r="A17" s="13" t="s">
        <v>26</v>
      </c>
      <c r="B17" s="14" t="s">
        <v>45</v>
      </c>
      <c r="C17" s="15" t="s">
        <v>46</v>
      </c>
      <c r="D17" s="16">
        <v>62877846</v>
      </c>
      <c r="E17" s="17">
        <v>63057845</v>
      </c>
      <c r="F17" s="17">
        <v>43651081</v>
      </c>
      <c r="G17" s="18">
        <f t="shared" si="1"/>
        <v>0.6922387055884958</v>
      </c>
      <c r="H17" s="16">
        <v>6138051</v>
      </c>
      <c r="I17" s="17">
        <v>6536172</v>
      </c>
      <c r="J17" s="17">
        <v>1463287</v>
      </c>
      <c r="K17" s="16">
        <v>14137510</v>
      </c>
      <c r="L17" s="16">
        <v>6200965</v>
      </c>
      <c r="M17" s="17">
        <v>3564122</v>
      </c>
      <c r="N17" s="17">
        <v>8322243</v>
      </c>
      <c r="O17" s="16">
        <v>18087330</v>
      </c>
      <c r="P17" s="16">
        <v>1934041</v>
      </c>
      <c r="Q17" s="17">
        <v>4939093</v>
      </c>
      <c r="R17" s="17">
        <v>4553107</v>
      </c>
      <c r="S17" s="16">
        <v>11426241</v>
      </c>
      <c r="T17" s="16">
        <v>0</v>
      </c>
      <c r="U17" s="17">
        <v>0</v>
      </c>
      <c r="V17" s="17">
        <v>0</v>
      </c>
      <c r="W17" s="19">
        <v>0</v>
      </c>
    </row>
    <row r="18" spans="1:23" ht="12.75">
      <c r="A18" s="13" t="s">
        <v>26</v>
      </c>
      <c r="B18" s="14" t="s">
        <v>47</v>
      </c>
      <c r="C18" s="15" t="s">
        <v>48</v>
      </c>
      <c r="D18" s="16">
        <v>71584400</v>
      </c>
      <c r="E18" s="17">
        <v>88455000</v>
      </c>
      <c r="F18" s="17">
        <v>1366298</v>
      </c>
      <c r="G18" s="18">
        <f t="shared" si="1"/>
        <v>0.015446249505398225</v>
      </c>
      <c r="H18" s="16">
        <v>40517</v>
      </c>
      <c r="I18" s="17">
        <v>0</v>
      </c>
      <c r="J18" s="17">
        <v>0</v>
      </c>
      <c r="K18" s="16">
        <v>40517</v>
      </c>
      <c r="L18" s="16">
        <v>0</v>
      </c>
      <c r="M18" s="17">
        <v>183410</v>
      </c>
      <c r="N18" s="17">
        <v>0</v>
      </c>
      <c r="O18" s="16">
        <v>183410</v>
      </c>
      <c r="P18" s="16">
        <v>0</v>
      </c>
      <c r="Q18" s="17">
        <v>0</v>
      </c>
      <c r="R18" s="17">
        <v>1142371</v>
      </c>
      <c r="S18" s="16">
        <v>1142371</v>
      </c>
      <c r="T18" s="16">
        <v>0</v>
      </c>
      <c r="U18" s="17">
        <v>0</v>
      </c>
      <c r="V18" s="17">
        <v>0</v>
      </c>
      <c r="W18" s="19">
        <v>0</v>
      </c>
    </row>
    <row r="19" spans="1:23" ht="12.75">
      <c r="A19" s="13" t="s">
        <v>26</v>
      </c>
      <c r="B19" s="14" t="s">
        <v>49</v>
      </c>
      <c r="C19" s="15" t="s">
        <v>50</v>
      </c>
      <c r="D19" s="16">
        <v>17626750</v>
      </c>
      <c r="E19" s="17">
        <v>17626750</v>
      </c>
      <c r="F19" s="17">
        <v>2296287</v>
      </c>
      <c r="G19" s="18">
        <f t="shared" si="1"/>
        <v>0.13027285234090233</v>
      </c>
      <c r="H19" s="16">
        <v>32562</v>
      </c>
      <c r="I19" s="17">
        <v>0</v>
      </c>
      <c r="J19" s="17">
        <v>0</v>
      </c>
      <c r="K19" s="16">
        <v>32562</v>
      </c>
      <c r="L19" s="16">
        <v>1383922</v>
      </c>
      <c r="M19" s="17">
        <v>180391</v>
      </c>
      <c r="N19" s="17">
        <v>0</v>
      </c>
      <c r="O19" s="16">
        <v>1564313</v>
      </c>
      <c r="P19" s="16">
        <v>699412</v>
      </c>
      <c r="Q19" s="17">
        <v>0</v>
      </c>
      <c r="R19" s="17">
        <v>0</v>
      </c>
      <c r="S19" s="16">
        <v>699412</v>
      </c>
      <c r="T19" s="16">
        <v>0</v>
      </c>
      <c r="U19" s="17">
        <v>0</v>
      </c>
      <c r="V19" s="17">
        <v>0</v>
      </c>
      <c r="W19" s="19">
        <v>0</v>
      </c>
    </row>
    <row r="20" spans="1:23" ht="12.75">
      <c r="A20" s="13" t="s">
        <v>26</v>
      </c>
      <c r="B20" s="14" t="s">
        <v>51</v>
      </c>
      <c r="C20" s="15" t="s">
        <v>52</v>
      </c>
      <c r="D20" s="16">
        <v>32572300</v>
      </c>
      <c r="E20" s="17">
        <v>23607300</v>
      </c>
      <c r="F20" s="17">
        <v>10150057</v>
      </c>
      <c r="G20" s="18">
        <f t="shared" si="1"/>
        <v>0.4299541667196164</v>
      </c>
      <c r="H20" s="16">
        <v>911341</v>
      </c>
      <c r="I20" s="17">
        <v>1200147</v>
      </c>
      <c r="J20" s="17">
        <v>533021</v>
      </c>
      <c r="K20" s="16">
        <v>2644509</v>
      </c>
      <c r="L20" s="16">
        <v>739174</v>
      </c>
      <c r="M20" s="17">
        <v>0</v>
      </c>
      <c r="N20" s="17">
        <v>0</v>
      </c>
      <c r="O20" s="16">
        <v>739174</v>
      </c>
      <c r="P20" s="16">
        <v>0</v>
      </c>
      <c r="Q20" s="17">
        <v>4141400</v>
      </c>
      <c r="R20" s="17">
        <v>2624974</v>
      </c>
      <c r="S20" s="16">
        <v>6766374</v>
      </c>
      <c r="T20" s="16">
        <v>0</v>
      </c>
      <c r="U20" s="17">
        <v>0</v>
      </c>
      <c r="V20" s="17">
        <v>0</v>
      </c>
      <c r="W20" s="19">
        <v>0</v>
      </c>
    </row>
    <row r="21" spans="1:23" ht="12.75">
      <c r="A21" s="13" t="s">
        <v>26</v>
      </c>
      <c r="B21" s="14" t="s">
        <v>53</v>
      </c>
      <c r="C21" s="15" t="s">
        <v>54</v>
      </c>
      <c r="D21" s="16">
        <v>32680568</v>
      </c>
      <c r="E21" s="17">
        <v>30257630</v>
      </c>
      <c r="F21" s="17">
        <v>28111406</v>
      </c>
      <c r="G21" s="18">
        <f t="shared" si="1"/>
        <v>0.9290683374738867</v>
      </c>
      <c r="H21" s="16">
        <v>2822624</v>
      </c>
      <c r="I21" s="17">
        <v>1437307</v>
      </c>
      <c r="J21" s="17">
        <v>4895633</v>
      </c>
      <c r="K21" s="16">
        <v>9155564</v>
      </c>
      <c r="L21" s="16">
        <v>3416474</v>
      </c>
      <c r="M21" s="17">
        <v>6899590</v>
      </c>
      <c r="N21" s="17">
        <v>1868646</v>
      </c>
      <c r="O21" s="16">
        <v>12184710</v>
      </c>
      <c r="P21" s="16">
        <v>3443247</v>
      </c>
      <c r="Q21" s="17">
        <v>2129643</v>
      </c>
      <c r="R21" s="17">
        <v>1198242</v>
      </c>
      <c r="S21" s="16">
        <v>6771132</v>
      </c>
      <c r="T21" s="16">
        <v>0</v>
      </c>
      <c r="U21" s="17">
        <v>0</v>
      </c>
      <c r="V21" s="17">
        <v>0</v>
      </c>
      <c r="W21" s="19">
        <v>0</v>
      </c>
    </row>
    <row r="22" spans="1:23" ht="12.75">
      <c r="A22" s="13" t="s">
        <v>26</v>
      </c>
      <c r="B22" s="14" t="s">
        <v>55</v>
      </c>
      <c r="C22" s="15" t="s">
        <v>56</v>
      </c>
      <c r="D22" s="16">
        <v>32713100</v>
      </c>
      <c r="E22" s="17">
        <v>105632000</v>
      </c>
      <c r="F22" s="17">
        <v>26892253</v>
      </c>
      <c r="G22" s="18">
        <f t="shared" si="1"/>
        <v>0.25458433997273555</v>
      </c>
      <c r="H22" s="16">
        <v>2478350</v>
      </c>
      <c r="I22" s="17">
        <v>1735850</v>
      </c>
      <c r="J22" s="17">
        <v>12887308</v>
      </c>
      <c r="K22" s="16">
        <v>17101508</v>
      </c>
      <c r="L22" s="16">
        <v>1148137</v>
      </c>
      <c r="M22" s="17">
        <v>634783</v>
      </c>
      <c r="N22" s="17">
        <v>871136</v>
      </c>
      <c r="O22" s="16">
        <v>2654056</v>
      </c>
      <c r="P22" s="16">
        <v>1085444</v>
      </c>
      <c r="Q22" s="17">
        <v>2623485</v>
      </c>
      <c r="R22" s="17">
        <v>3427760</v>
      </c>
      <c r="S22" s="16">
        <v>7136689</v>
      </c>
      <c r="T22" s="16">
        <v>0</v>
      </c>
      <c r="U22" s="17">
        <v>0</v>
      </c>
      <c r="V22" s="17">
        <v>0</v>
      </c>
      <c r="W22" s="19">
        <v>0</v>
      </c>
    </row>
    <row r="23" spans="1:23" ht="12.75">
      <c r="A23" s="13" t="s">
        <v>41</v>
      </c>
      <c r="B23" s="14" t="s">
        <v>57</v>
      </c>
      <c r="C23" s="15" t="s">
        <v>58</v>
      </c>
      <c r="D23" s="16">
        <v>612983032</v>
      </c>
      <c r="E23" s="17">
        <v>675432874</v>
      </c>
      <c r="F23" s="17">
        <v>213478706</v>
      </c>
      <c r="G23" s="18">
        <f t="shared" si="1"/>
        <v>0.3160620606689629</v>
      </c>
      <c r="H23" s="16">
        <v>0</v>
      </c>
      <c r="I23" s="17">
        <v>9961970</v>
      </c>
      <c r="J23" s="17">
        <v>45472786</v>
      </c>
      <c r="K23" s="16">
        <v>55434756</v>
      </c>
      <c r="L23" s="16">
        <v>45472786</v>
      </c>
      <c r="M23" s="17">
        <v>11885826</v>
      </c>
      <c r="N23" s="17">
        <v>48985685</v>
      </c>
      <c r="O23" s="16">
        <v>106344297</v>
      </c>
      <c r="P23" s="16">
        <v>26263783</v>
      </c>
      <c r="Q23" s="17">
        <v>22132711</v>
      </c>
      <c r="R23" s="17">
        <v>3303159</v>
      </c>
      <c r="S23" s="16">
        <v>51699653</v>
      </c>
      <c r="T23" s="16">
        <v>0</v>
      </c>
      <c r="U23" s="17">
        <v>0</v>
      </c>
      <c r="V23" s="17">
        <v>0</v>
      </c>
      <c r="W23" s="19">
        <v>0</v>
      </c>
    </row>
    <row r="24" spans="1:23" ht="12.75">
      <c r="A24" s="20"/>
      <c r="B24" s="21" t="s">
        <v>59</v>
      </c>
      <c r="C24" s="22"/>
      <c r="D24" s="23">
        <f>SUM(D17:D23)</f>
        <v>863037996</v>
      </c>
      <c r="E24" s="24">
        <f>SUM(E17:E23)</f>
        <v>1004069399</v>
      </c>
      <c r="F24" s="24">
        <f>SUM(F17:F23)</f>
        <v>325946088</v>
      </c>
      <c r="G24" s="25">
        <f t="shared" si="1"/>
        <v>0.32462505910908657</v>
      </c>
      <c r="H24" s="23">
        <f aca="true" t="shared" si="3" ref="H24:W24">SUM(H17:H23)</f>
        <v>12423445</v>
      </c>
      <c r="I24" s="24">
        <f t="shared" si="3"/>
        <v>20871446</v>
      </c>
      <c r="J24" s="24">
        <f t="shared" si="3"/>
        <v>65252035</v>
      </c>
      <c r="K24" s="23">
        <f t="shared" si="3"/>
        <v>98546926</v>
      </c>
      <c r="L24" s="23">
        <f t="shared" si="3"/>
        <v>58361458</v>
      </c>
      <c r="M24" s="24">
        <f t="shared" si="3"/>
        <v>23348122</v>
      </c>
      <c r="N24" s="24">
        <f t="shared" si="3"/>
        <v>60047710</v>
      </c>
      <c r="O24" s="23">
        <f t="shared" si="3"/>
        <v>141757290</v>
      </c>
      <c r="P24" s="23">
        <f t="shared" si="3"/>
        <v>33425927</v>
      </c>
      <c r="Q24" s="24">
        <f t="shared" si="3"/>
        <v>35966332</v>
      </c>
      <c r="R24" s="24">
        <f t="shared" si="3"/>
        <v>16249613</v>
      </c>
      <c r="S24" s="23">
        <f t="shared" si="3"/>
        <v>85641872</v>
      </c>
      <c r="T24" s="23">
        <f t="shared" si="3"/>
        <v>0</v>
      </c>
      <c r="U24" s="24">
        <f t="shared" si="3"/>
        <v>0</v>
      </c>
      <c r="V24" s="24">
        <f t="shared" si="3"/>
        <v>0</v>
      </c>
      <c r="W24" s="26">
        <f t="shared" si="3"/>
        <v>0</v>
      </c>
    </row>
    <row r="25" spans="1:23" ht="12.75">
      <c r="A25" s="13" t="s">
        <v>26</v>
      </c>
      <c r="B25" s="14" t="s">
        <v>60</v>
      </c>
      <c r="C25" s="15" t="s">
        <v>61</v>
      </c>
      <c r="D25" s="16">
        <v>42663715</v>
      </c>
      <c r="E25" s="17">
        <v>4751610</v>
      </c>
      <c r="F25" s="17">
        <v>16422056</v>
      </c>
      <c r="G25" s="18">
        <f t="shared" si="1"/>
        <v>3.456103510178655</v>
      </c>
      <c r="H25" s="16">
        <v>3337076</v>
      </c>
      <c r="I25" s="17">
        <v>2514354</v>
      </c>
      <c r="J25" s="17">
        <v>1875871</v>
      </c>
      <c r="K25" s="16">
        <v>7727301</v>
      </c>
      <c r="L25" s="16">
        <v>1260891</v>
      </c>
      <c r="M25" s="17">
        <v>4172331</v>
      </c>
      <c r="N25" s="17">
        <v>1034635</v>
      </c>
      <c r="O25" s="16">
        <v>6467857</v>
      </c>
      <c r="P25" s="16">
        <v>476714</v>
      </c>
      <c r="Q25" s="17">
        <v>63733</v>
      </c>
      <c r="R25" s="17">
        <v>1686451</v>
      </c>
      <c r="S25" s="16">
        <v>2226898</v>
      </c>
      <c r="T25" s="16">
        <v>0</v>
      </c>
      <c r="U25" s="17">
        <v>0</v>
      </c>
      <c r="V25" s="17">
        <v>0</v>
      </c>
      <c r="W25" s="19">
        <v>0</v>
      </c>
    </row>
    <row r="26" spans="1:23" ht="12.75">
      <c r="A26" s="13" t="s">
        <v>26</v>
      </c>
      <c r="B26" s="14" t="s">
        <v>62</v>
      </c>
      <c r="C26" s="15" t="s">
        <v>63</v>
      </c>
      <c r="D26" s="16">
        <v>58055709</v>
      </c>
      <c r="E26" s="17">
        <v>48732734</v>
      </c>
      <c r="F26" s="17">
        <v>17974533</v>
      </c>
      <c r="G26" s="18">
        <f t="shared" si="1"/>
        <v>0.36883900254806146</v>
      </c>
      <c r="H26" s="16">
        <v>1523971</v>
      </c>
      <c r="I26" s="17">
        <v>4534814</v>
      </c>
      <c r="J26" s="17">
        <v>0</v>
      </c>
      <c r="K26" s="16">
        <v>6058785</v>
      </c>
      <c r="L26" s="16">
        <v>4756624</v>
      </c>
      <c r="M26" s="17">
        <v>712510</v>
      </c>
      <c r="N26" s="17">
        <v>3936635</v>
      </c>
      <c r="O26" s="16">
        <v>9405769</v>
      </c>
      <c r="P26" s="16">
        <v>1010294</v>
      </c>
      <c r="Q26" s="17">
        <v>1499685</v>
      </c>
      <c r="R26" s="17">
        <v>0</v>
      </c>
      <c r="S26" s="16">
        <v>2509979</v>
      </c>
      <c r="T26" s="16">
        <v>0</v>
      </c>
      <c r="U26" s="17">
        <v>0</v>
      </c>
      <c r="V26" s="17">
        <v>0</v>
      </c>
      <c r="W26" s="19">
        <v>0</v>
      </c>
    </row>
    <row r="27" spans="1:23" ht="12.75">
      <c r="A27" s="13" t="s">
        <v>26</v>
      </c>
      <c r="B27" s="14" t="s">
        <v>64</v>
      </c>
      <c r="C27" s="15" t="s">
        <v>65</v>
      </c>
      <c r="D27" s="16">
        <v>60553600</v>
      </c>
      <c r="E27" s="17">
        <v>60553600</v>
      </c>
      <c r="F27" s="17">
        <v>20638180</v>
      </c>
      <c r="G27" s="18">
        <f t="shared" si="1"/>
        <v>0.34082498810970774</v>
      </c>
      <c r="H27" s="16">
        <v>60772</v>
      </c>
      <c r="I27" s="17">
        <v>1630494</v>
      </c>
      <c r="J27" s="17">
        <v>176924</v>
      </c>
      <c r="K27" s="16">
        <v>1868190</v>
      </c>
      <c r="L27" s="16">
        <v>2350805</v>
      </c>
      <c r="M27" s="17">
        <v>6098494</v>
      </c>
      <c r="N27" s="17">
        <v>8014794</v>
      </c>
      <c r="O27" s="16">
        <v>16464093</v>
      </c>
      <c r="P27" s="16">
        <v>686255</v>
      </c>
      <c r="Q27" s="17">
        <v>1619642</v>
      </c>
      <c r="R27" s="17">
        <v>0</v>
      </c>
      <c r="S27" s="16">
        <v>2305897</v>
      </c>
      <c r="T27" s="16">
        <v>0</v>
      </c>
      <c r="U27" s="17">
        <v>0</v>
      </c>
      <c r="V27" s="17">
        <v>0</v>
      </c>
      <c r="W27" s="19">
        <v>0</v>
      </c>
    </row>
    <row r="28" spans="1:23" ht="12.75">
      <c r="A28" s="13" t="s">
        <v>26</v>
      </c>
      <c r="B28" s="14" t="s">
        <v>66</v>
      </c>
      <c r="C28" s="15" t="s">
        <v>67</v>
      </c>
      <c r="D28" s="16">
        <v>72079000</v>
      </c>
      <c r="E28" s="17">
        <v>85938113</v>
      </c>
      <c r="F28" s="17">
        <v>37039050</v>
      </c>
      <c r="G28" s="18">
        <f t="shared" si="1"/>
        <v>0.4309967802062398</v>
      </c>
      <c r="H28" s="16">
        <v>142195</v>
      </c>
      <c r="I28" s="17">
        <v>1298626</v>
      </c>
      <c r="J28" s="17">
        <v>1046740</v>
      </c>
      <c r="K28" s="16">
        <v>2487561</v>
      </c>
      <c r="L28" s="16">
        <v>1569988</v>
      </c>
      <c r="M28" s="17">
        <v>8329144</v>
      </c>
      <c r="N28" s="17">
        <v>4277723</v>
      </c>
      <c r="O28" s="16">
        <v>14176855</v>
      </c>
      <c r="P28" s="16">
        <v>6603968</v>
      </c>
      <c r="Q28" s="17">
        <v>7736775</v>
      </c>
      <c r="R28" s="17">
        <v>6033891</v>
      </c>
      <c r="S28" s="16">
        <v>20374634</v>
      </c>
      <c r="T28" s="16">
        <v>0</v>
      </c>
      <c r="U28" s="17">
        <v>0</v>
      </c>
      <c r="V28" s="17">
        <v>0</v>
      </c>
      <c r="W28" s="19">
        <v>0</v>
      </c>
    </row>
    <row r="29" spans="1:23" ht="12.75">
      <c r="A29" s="13" t="s">
        <v>26</v>
      </c>
      <c r="B29" s="14" t="s">
        <v>68</v>
      </c>
      <c r="C29" s="15" t="s">
        <v>69</v>
      </c>
      <c r="D29" s="16">
        <v>19212000</v>
      </c>
      <c r="E29" s="17">
        <v>19212000</v>
      </c>
      <c r="F29" s="17">
        <v>17923124</v>
      </c>
      <c r="G29" s="18">
        <f t="shared" si="1"/>
        <v>0.9329129710597543</v>
      </c>
      <c r="H29" s="16">
        <v>9346449</v>
      </c>
      <c r="I29" s="17">
        <v>2153561</v>
      </c>
      <c r="J29" s="17">
        <v>1023773</v>
      </c>
      <c r="K29" s="16">
        <v>12523783</v>
      </c>
      <c r="L29" s="16">
        <v>925557</v>
      </c>
      <c r="M29" s="17">
        <v>0</v>
      </c>
      <c r="N29" s="17">
        <v>4326654</v>
      </c>
      <c r="O29" s="16">
        <v>5252211</v>
      </c>
      <c r="P29" s="16">
        <v>0</v>
      </c>
      <c r="Q29" s="17">
        <v>147130</v>
      </c>
      <c r="R29" s="17">
        <v>0</v>
      </c>
      <c r="S29" s="16">
        <v>147130</v>
      </c>
      <c r="T29" s="16">
        <v>0</v>
      </c>
      <c r="U29" s="17">
        <v>0</v>
      </c>
      <c r="V29" s="17">
        <v>0</v>
      </c>
      <c r="W29" s="19">
        <v>0</v>
      </c>
    </row>
    <row r="30" spans="1:23" ht="12.75">
      <c r="A30" s="13" t="s">
        <v>26</v>
      </c>
      <c r="B30" s="14" t="s">
        <v>70</v>
      </c>
      <c r="C30" s="15" t="s">
        <v>71</v>
      </c>
      <c r="D30" s="16">
        <v>61196000</v>
      </c>
      <c r="E30" s="17">
        <v>24227469</v>
      </c>
      <c r="F30" s="17">
        <v>20923604</v>
      </c>
      <c r="G30" s="18">
        <f t="shared" si="1"/>
        <v>0.8636314424754811</v>
      </c>
      <c r="H30" s="16">
        <v>295211</v>
      </c>
      <c r="I30" s="17">
        <v>528000</v>
      </c>
      <c r="J30" s="17">
        <v>138487</v>
      </c>
      <c r="K30" s="16">
        <v>961698</v>
      </c>
      <c r="L30" s="16">
        <v>6009327</v>
      </c>
      <c r="M30" s="17">
        <v>4732939</v>
      </c>
      <c r="N30" s="17">
        <v>3643230</v>
      </c>
      <c r="O30" s="16">
        <v>14385496</v>
      </c>
      <c r="P30" s="16">
        <v>617914</v>
      </c>
      <c r="Q30" s="17">
        <v>378383</v>
      </c>
      <c r="R30" s="17">
        <v>4580113</v>
      </c>
      <c r="S30" s="16">
        <v>5576410</v>
      </c>
      <c r="T30" s="16">
        <v>0</v>
      </c>
      <c r="U30" s="17">
        <v>0</v>
      </c>
      <c r="V30" s="17">
        <v>0</v>
      </c>
      <c r="W30" s="19">
        <v>0</v>
      </c>
    </row>
    <row r="31" spans="1:23" ht="12.75">
      <c r="A31" s="13" t="s">
        <v>41</v>
      </c>
      <c r="B31" s="14" t="s">
        <v>72</v>
      </c>
      <c r="C31" s="15" t="s">
        <v>73</v>
      </c>
      <c r="D31" s="16">
        <v>551919198</v>
      </c>
      <c r="E31" s="17">
        <v>631350827</v>
      </c>
      <c r="F31" s="17">
        <v>206843968</v>
      </c>
      <c r="G31" s="18">
        <f t="shared" si="1"/>
        <v>0.3276212830556726</v>
      </c>
      <c r="H31" s="16">
        <v>1925</v>
      </c>
      <c r="I31" s="17">
        <v>2220334</v>
      </c>
      <c r="J31" s="17">
        <v>29073010</v>
      </c>
      <c r="K31" s="16">
        <v>31295269</v>
      </c>
      <c r="L31" s="16">
        <v>21579585</v>
      </c>
      <c r="M31" s="17">
        <v>50324330</v>
      </c>
      <c r="N31" s="17">
        <v>60549228</v>
      </c>
      <c r="O31" s="16">
        <v>132453143</v>
      </c>
      <c r="P31" s="16">
        <v>1461277</v>
      </c>
      <c r="Q31" s="17">
        <v>19795810</v>
      </c>
      <c r="R31" s="17">
        <v>21838469</v>
      </c>
      <c r="S31" s="16">
        <v>43095556</v>
      </c>
      <c r="T31" s="16">
        <v>0</v>
      </c>
      <c r="U31" s="17">
        <v>0</v>
      </c>
      <c r="V31" s="17">
        <v>0</v>
      </c>
      <c r="W31" s="19">
        <v>0</v>
      </c>
    </row>
    <row r="32" spans="1:23" ht="12.75">
      <c r="A32" s="20"/>
      <c r="B32" s="21" t="s">
        <v>74</v>
      </c>
      <c r="C32" s="22"/>
      <c r="D32" s="23">
        <f>SUM(D25:D31)</f>
        <v>865679222</v>
      </c>
      <c r="E32" s="24">
        <f>SUM(E25:E31)</f>
        <v>874766353</v>
      </c>
      <c r="F32" s="24">
        <f>SUM(F25:F31)</f>
        <v>337764515</v>
      </c>
      <c r="G32" s="25">
        <f t="shared" si="1"/>
        <v>0.3861196922374082</v>
      </c>
      <c r="H32" s="23">
        <f aca="true" t="shared" si="4" ref="H32:W32">SUM(H25:H31)</f>
        <v>14707599</v>
      </c>
      <c r="I32" s="24">
        <f t="shared" si="4"/>
        <v>14880183</v>
      </c>
      <c r="J32" s="24">
        <f t="shared" si="4"/>
        <v>33334805</v>
      </c>
      <c r="K32" s="23">
        <f t="shared" si="4"/>
        <v>62922587</v>
      </c>
      <c r="L32" s="23">
        <f t="shared" si="4"/>
        <v>38452777</v>
      </c>
      <c r="M32" s="24">
        <f t="shared" si="4"/>
        <v>74369748</v>
      </c>
      <c r="N32" s="24">
        <f t="shared" si="4"/>
        <v>85782899</v>
      </c>
      <c r="O32" s="23">
        <f t="shared" si="4"/>
        <v>198605424</v>
      </c>
      <c r="P32" s="23">
        <f t="shared" si="4"/>
        <v>10856422</v>
      </c>
      <c r="Q32" s="24">
        <f t="shared" si="4"/>
        <v>31241158</v>
      </c>
      <c r="R32" s="24">
        <f t="shared" si="4"/>
        <v>34138924</v>
      </c>
      <c r="S32" s="23">
        <f t="shared" si="4"/>
        <v>76236504</v>
      </c>
      <c r="T32" s="23">
        <f t="shared" si="4"/>
        <v>0</v>
      </c>
      <c r="U32" s="24">
        <f t="shared" si="4"/>
        <v>0</v>
      </c>
      <c r="V32" s="24">
        <f t="shared" si="4"/>
        <v>0</v>
      </c>
      <c r="W32" s="26">
        <f t="shared" si="4"/>
        <v>0</v>
      </c>
    </row>
    <row r="33" spans="1:23" ht="12.75">
      <c r="A33" s="13" t="s">
        <v>26</v>
      </c>
      <c r="B33" s="14" t="s">
        <v>75</v>
      </c>
      <c r="C33" s="15" t="s">
        <v>76</v>
      </c>
      <c r="D33" s="16">
        <v>86897353</v>
      </c>
      <c r="E33" s="17">
        <v>88150579</v>
      </c>
      <c r="F33" s="17">
        <v>30747721</v>
      </c>
      <c r="G33" s="18">
        <f t="shared" si="1"/>
        <v>0.34880906454397764</v>
      </c>
      <c r="H33" s="16">
        <v>1985</v>
      </c>
      <c r="I33" s="17">
        <v>954670</v>
      </c>
      <c r="J33" s="17">
        <v>1410063</v>
      </c>
      <c r="K33" s="16">
        <v>2366718</v>
      </c>
      <c r="L33" s="16">
        <v>954670</v>
      </c>
      <c r="M33" s="17">
        <v>5637794</v>
      </c>
      <c r="N33" s="17">
        <v>13263078</v>
      </c>
      <c r="O33" s="16">
        <v>19855542</v>
      </c>
      <c r="P33" s="16">
        <v>1293348</v>
      </c>
      <c r="Q33" s="17">
        <v>4474517</v>
      </c>
      <c r="R33" s="17">
        <v>2757596</v>
      </c>
      <c r="S33" s="16">
        <v>8525461</v>
      </c>
      <c r="T33" s="16">
        <v>0</v>
      </c>
      <c r="U33" s="17">
        <v>0</v>
      </c>
      <c r="V33" s="17">
        <v>0</v>
      </c>
      <c r="W33" s="19">
        <v>0</v>
      </c>
    </row>
    <row r="34" spans="1:23" ht="12.75">
      <c r="A34" s="13" t="s">
        <v>26</v>
      </c>
      <c r="B34" s="14" t="s">
        <v>77</v>
      </c>
      <c r="C34" s="15" t="s">
        <v>78</v>
      </c>
      <c r="D34" s="16">
        <v>77567250</v>
      </c>
      <c r="E34" s="17">
        <v>79894984</v>
      </c>
      <c r="F34" s="17">
        <v>34399889</v>
      </c>
      <c r="G34" s="18">
        <f t="shared" si="1"/>
        <v>0.4305638136181365</v>
      </c>
      <c r="H34" s="16">
        <v>691348</v>
      </c>
      <c r="I34" s="17">
        <v>1685448</v>
      </c>
      <c r="J34" s="17">
        <v>382228</v>
      </c>
      <c r="K34" s="16">
        <v>2759024</v>
      </c>
      <c r="L34" s="16">
        <v>1938691</v>
      </c>
      <c r="M34" s="17">
        <v>5331106</v>
      </c>
      <c r="N34" s="17">
        <v>13684241</v>
      </c>
      <c r="O34" s="16">
        <v>20954038</v>
      </c>
      <c r="P34" s="16">
        <v>58852</v>
      </c>
      <c r="Q34" s="17">
        <v>3004343</v>
      </c>
      <c r="R34" s="17">
        <v>7623632</v>
      </c>
      <c r="S34" s="16">
        <v>10686827</v>
      </c>
      <c r="T34" s="16">
        <v>0</v>
      </c>
      <c r="U34" s="17">
        <v>0</v>
      </c>
      <c r="V34" s="17">
        <v>0</v>
      </c>
      <c r="W34" s="19">
        <v>0</v>
      </c>
    </row>
    <row r="35" spans="1:23" ht="12.75">
      <c r="A35" s="13" t="s">
        <v>26</v>
      </c>
      <c r="B35" s="14" t="s">
        <v>79</v>
      </c>
      <c r="C35" s="15" t="s">
        <v>80</v>
      </c>
      <c r="D35" s="16">
        <v>25601000</v>
      </c>
      <c r="E35" s="17">
        <v>25601000</v>
      </c>
      <c r="F35" s="17">
        <v>11136401</v>
      </c>
      <c r="G35" s="18">
        <f t="shared" si="1"/>
        <v>0.43499867192687786</v>
      </c>
      <c r="H35" s="16">
        <v>0</v>
      </c>
      <c r="I35" s="17">
        <v>0</v>
      </c>
      <c r="J35" s="17">
        <v>0</v>
      </c>
      <c r="K35" s="16">
        <v>0</v>
      </c>
      <c r="L35" s="16">
        <v>833372</v>
      </c>
      <c r="M35" s="17">
        <v>4789108</v>
      </c>
      <c r="N35" s="17">
        <v>3935431</v>
      </c>
      <c r="O35" s="16">
        <v>9557911</v>
      </c>
      <c r="P35" s="16">
        <v>0</v>
      </c>
      <c r="Q35" s="17">
        <v>0</v>
      </c>
      <c r="R35" s="17">
        <v>1578490</v>
      </c>
      <c r="S35" s="16">
        <v>1578490</v>
      </c>
      <c r="T35" s="16">
        <v>0</v>
      </c>
      <c r="U35" s="17">
        <v>0</v>
      </c>
      <c r="V35" s="17">
        <v>0</v>
      </c>
      <c r="W35" s="19">
        <v>0</v>
      </c>
    </row>
    <row r="36" spans="1:23" ht="12.75">
      <c r="A36" s="13" t="s">
        <v>41</v>
      </c>
      <c r="B36" s="14" t="s">
        <v>81</v>
      </c>
      <c r="C36" s="15" t="s">
        <v>82</v>
      </c>
      <c r="D36" s="16">
        <v>225522134</v>
      </c>
      <c r="E36" s="17">
        <v>194838416</v>
      </c>
      <c r="F36" s="17">
        <v>67724986</v>
      </c>
      <c r="G36" s="18">
        <f t="shared" si="1"/>
        <v>0.3475956507468219</v>
      </c>
      <c r="H36" s="16">
        <v>0</v>
      </c>
      <c r="I36" s="17">
        <v>0</v>
      </c>
      <c r="J36" s="17">
        <v>0</v>
      </c>
      <c r="K36" s="16">
        <v>0</v>
      </c>
      <c r="L36" s="16">
        <v>0</v>
      </c>
      <c r="M36" s="17">
        <v>0</v>
      </c>
      <c r="N36" s="17">
        <v>0</v>
      </c>
      <c r="O36" s="16">
        <v>0</v>
      </c>
      <c r="P36" s="16">
        <v>47567557</v>
      </c>
      <c r="Q36" s="17">
        <v>3700983</v>
      </c>
      <c r="R36" s="17">
        <v>16456446</v>
      </c>
      <c r="S36" s="16">
        <v>67724986</v>
      </c>
      <c r="T36" s="16">
        <v>0</v>
      </c>
      <c r="U36" s="17">
        <v>0</v>
      </c>
      <c r="V36" s="17">
        <v>0</v>
      </c>
      <c r="W36" s="19">
        <v>0</v>
      </c>
    </row>
    <row r="37" spans="1:23" ht="12.75">
      <c r="A37" s="20"/>
      <c r="B37" s="21" t="s">
        <v>83</v>
      </c>
      <c r="C37" s="22"/>
      <c r="D37" s="23">
        <f>SUM(D33:D36)</f>
        <v>415587737</v>
      </c>
      <c r="E37" s="24">
        <f>SUM(E33:E36)</f>
        <v>388484979</v>
      </c>
      <c r="F37" s="24">
        <f>SUM(F33:F36)</f>
        <v>144008997</v>
      </c>
      <c r="G37" s="25">
        <f t="shared" si="1"/>
        <v>0.37069386149933997</v>
      </c>
      <c r="H37" s="23">
        <f aca="true" t="shared" si="5" ref="H37:W37">SUM(H33:H36)</f>
        <v>693333</v>
      </c>
      <c r="I37" s="24">
        <f t="shared" si="5"/>
        <v>2640118</v>
      </c>
      <c r="J37" s="24">
        <f t="shared" si="5"/>
        <v>1792291</v>
      </c>
      <c r="K37" s="23">
        <f t="shared" si="5"/>
        <v>5125742</v>
      </c>
      <c r="L37" s="23">
        <f t="shared" si="5"/>
        <v>3726733</v>
      </c>
      <c r="M37" s="24">
        <f t="shared" si="5"/>
        <v>15758008</v>
      </c>
      <c r="N37" s="24">
        <f t="shared" si="5"/>
        <v>30882750</v>
      </c>
      <c r="O37" s="23">
        <f t="shared" si="5"/>
        <v>50367491</v>
      </c>
      <c r="P37" s="23">
        <f t="shared" si="5"/>
        <v>48919757</v>
      </c>
      <c r="Q37" s="24">
        <f t="shared" si="5"/>
        <v>11179843</v>
      </c>
      <c r="R37" s="24">
        <f t="shared" si="5"/>
        <v>28416164</v>
      </c>
      <c r="S37" s="23">
        <f t="shared" si="5"/>
        <v>88515764</v>
      </c>
      <c r="T37" s="23">
        <f t="shared" si="5"/>
        <v>0</v>
      </c>
      <c r="U37" s="24">
        <f t="shared" si="5"/>
        <v>0</v>
      </c>
      <c r="V37" s="24">
        <f t="shared" si="5"/>
        <v>0</v>
      </c>
      <c r="W37" s="26">
        <f t="shared" si="5"/>
        <v>0</v>
      </c>
    </row>
    <row r="38" spans="1:23" ht="12.75">
      <c r="A38" s="13" t="s">
        <v>26</v>
      </c>
      <c r="B38" s="14" t="s">
        <v>84</v>
      </c>
      <c r="C38" s="15" t="s">
        <v>85</v>
      </c>
      <c r="D38" s="16">
        <v>134489983</v>
      </c>
      <c r="E38" s="17">
        <v>159555727</v>
      </c>
      <c r="F38" s="17">
        <v>59008245</v>
      </c>
      <c r="G38" s="18">
        <f t="shared" si="1"/>
        <v>0.3698284361801692</v>
      </c>
      <c r="H38" s="16">
        <v>3017481</v>
      </c>
      <c r="I38" s="17">
        <v>3956679</v>
      </c>
      <c r="J38" s="17">
        <v>2299938</v>
      </c>
      <c r="K38" s="16">
        <v>9274098</v>
      </c>
      <c r="L38" s="16">
        <v>7862761</v>
      </c>
      <c r="M38" s="17">
        <v>9925919</v>
      </c>
      <c r="N38" s="17">
        <v>7862759</v>
      </c>
      <c r="O38" s="16">
        <v>25651439</v>
      </c>
      <c r="P38" s="16">
        <v>13009028</v>
      </c>
      <c r="Q38" s="17">
        <v>3141666</v>
      </c>
      <c r="R38" s="17">
        <v>7932014</v>
      </c>
      <c r="S38" s="16">
        <v>24082708</v>
      </c>
      <c r="T38" s="16">
        <v>0</v>
      </c>
      <c r="U38" s="17">
        <v>0</v>
      </c>
      <c r="V38" s="17">
        <v>0</v>
      </c>
      <c r="W38" s="19">
        <v>0</v>
      </c>
    </row>
    <row r="39" spans="1:23" ht="12.75">
      <c r="A39" s="13" t="s">
        <v>26</v>
      </c>
      <c r="B39" s="14" t="s">
        <v>86</v>
      </c>
      <c r="C39" s="15" t="s">
        <v>87</v>
      </c>
      <c r="D39" s="16">
        <v>93734452</v>
      </c>
      <c r="E39" s="17">
        <v>97431710</v>
      </c>
      <c r="F39" s="17">
        <v>42982219</v>
      </c>
      <c r="G39" s="18">
        <f t="shared" si="1"/>
        <v>0.44115225936196745</v>
      </c>
      <c r="H39" s="16">
        <v>5430456</v>
      </c>
      <c r="I39" s="17">
        <v>5644227</v>
      </c>
      <c r="J39" s="17">
        <v>226533</v>
      </c>
      <c r="K39" s="16">
        <v>11301216</v>
      </c>
      <c r="L39" s="16">
        <v>8644541</v>
      </c>
      <c r="M39" s="17">
        <v>6097658</v>
      </c>
      <c r="N39" s="17">
        <v>8667336</v>
      </c>
      <c r="O39" s="16">
        <v>23409535</v>
      </c>
      <c r="P39" s="16">
        <v>813446</v>
      </c>
      <c r="Q39" s="17">
        <v>0</v>
      </c>
      <c r="R39" s="17">
        <v>7458022</v>
      </c>
      <c r="S39" s="16">
        <v>8271468</v>
      </c>
      <c r="T39" s="16">
        <v>0</v>
      </c>
      <c r="U39" s="17">
        <v>0</v>
      </c>
      <c r="V39" s="17">
        <v>0</v>
      </c>
      <c r="W39" s="19">
        <v>0</v>
      </c>
    </row>
    <row r="40" spans="1:23" ht="12.75">
      <c r="A40" s="13" t="s">
        <v>26</v>
      </c>
      <c r="B40" s="14" t="s">
        <v>88</v>
      </c>
      <c r="C40" s="15" t="s">
        <v>89</v>
      </c>
      <c r="D40" s="16">
        <v>118968750</v>
      </c>
      <c r="E40" s="17">
        <v>130167389</v>
      </c>
      <c r="F40" s="17">
        <v>54297164</v>
      </c>
      <c r="G40" s="18">
        <f t="shared" si="1"/>
        <v>0.41713338814839407</v>
      </c>
      <c r="H40" s="16">
        <v>6173691</v>
      </c>
      <c r="I40" s="17">
        <v>6207686</v>
      </c>
      <c r="J40" s="17">
        <v>10074987</v>
      </c>
      <c r="K40" s="16">
        <v>22456364</v>
      </c>
      <c r="L40" s="16">
        <v>2229691</v>
      </c>
      <c r="M40" s="17">
        <v>2229691</v>
      </c>
      <c r="N40" s="17">
        <v>3940762</v>
      </c>
      <c r="O40" s="16">
        <v>8400144</v>
      </c>
      <c r="P40" s="16">
        <v>4251135</v>
      </c>
      <c r="Q40" s="17">
        <v>8051057</v>
      </c>
      <c r="R40" s="17">
        <v>11138464</v>
      </c>
      <c r="S40" s="16">
        <v>23440656</v>
      </c>
      <c r="T40" s="16">
        <v>0</v>
      </c>
      <c r="U40" s="17">
        <v>0</v>
      </c>
      <c r="V40" s="17">
        <v>0</v>
      </c>
      <c r="W40" s="19">
        <v>0</v>
      </c>
    </row>
    <row r="41" spans="1:23" ht="12.75">
      <c r="A41" s="13" t="s">
        <v>26</v>
      </c>
      <c r="B41" s="14" t="s">
        <v>90</v>
      </c>
      <c r="C41" s="15" t="s">
        <v>91</v>
      </c>
      <c r="D41" s="16">
        <v>62611060</v>
      </c>
      <c r="E41" s="17">
        <v>62611060</v>
      </c>
      <c r="F41" s="17">
        <v>24829711</v>
      </c>
      <c r="G41" s="18">
        <f t="shared" si="1"/>
        <v>0.39657068575424215</v>
      </c>
      <c r="H41" s="16">
        <v>95977</v>
      </c>
      <c r="I41" s="17">
        <v>2246595</v>
      </c>
      <c r="J41" s="17">
        <v>2405843</v>
      </c>
      <c r="K41" s="16">
        <v>4748415</v>
      </c>
      <c r="L41" s="16">
        <v>2251263</v>
      </c>
      <c r="M41" s="17">
        <v>2251263</v>
      </c>
      <c r="N41" s="17">
        <v>6106249</v>
      </c>
      <c r="O41" s="16">
        <v>10608775</v>
      </c>
      <c r="P41" s="16">
        <v>2288815</v>
      </c>
      <c r="Q41" s="17">
        <v>385431</v>
      </c>
      <c r="R41" s="17">
        <v>6798275</v>
      </c>
      <c r="S41" s="16">
        <v>9472521</v>
      </c>
      <c r="T41" s="16">
        <v>0</v>
      </c>
      <c r="U41" s="17">
        <v>0</v>
      </c>
      <c r="V41" s="17">
        <v>0</v>
      </c>
      <c r="W41" s="19">
        <v>0</v>
      </c>
    </row>
    <row r="42" spans="1:23" ht="12.75">
      <c r="A42" s="13" t="s">
        <v>26</v>
      </c>
      <c r="B42" s="14" t="s">
        <v>92</v>
      </c>
      <c r="C42" s="15" t="s">
        <v>93</v>
      </c>
      <c r="D42" s="16">
        <v>418200996</v>
      </c>
      <c r="E42" s="17">
        <v>421065327</v>
      </c>
      <c r="F42" s="17">
        <v>42708864</v>
      </c>
      <c r="G42" s="18">
        <f t="shared" si="1"/>
        <v>0.10143049370579021</v>
      </c>
      <c r="H42" s="16">
        <v>8777821</v>
      </c>
      <c r="I42" s="17">
        <v>313898</v>
      </c>
      <c r="J42" s="17">
        <v>11943692</v>
      </c>
      <c r="K42" s="16">
        <v>21035411</v>
      </c>
      <c r="L42" s="16">
        <v>3336748</v>
      </c>
      <c r="M42" s="17">
        <v>92892</v>
      </c>
      <c r="N42" s="17">
        <v>137130</v>
      </c>
      <c r="O42" s="16">
        <v>3566770</v>
      </c>
      <c r="P42" s="16">
        <v>7213836</v>
      </c>
      <c r="Q42" s="17">
        <v>1348303</v>
      </c>
      <c r="R42" s="17">
        <v>9544544</v>
      </c>
      <c r="S42" s="16">
        <v>18106683</v>
      </c>
      <c r="T42" s="16">
        <v>0</v>
      </c>
      <c r="U42" s="17">
        <v>0</v>
      </c>
      <c r="V42" s="17">
        <v>0</v>
      </c>
      <c r="W42" s="19">
        <v>0</v>
      </c>
    </row>
    <row r="43" spans="1:23" ht="12.75">
      <c r="A43" s="13" t="s">
        <v>41</v>
      </c>
      <c r="B43" s="14" t="s">
        <v>94</v>
      </c>
      <c r="C43" s="15" t="s">
        <v>95</v>
      </c>
      <c r="D43" s="16">
        <v>1184390453</v>
      </c>
      <c r="E43" s="17">
        <v>1339257453</v>
      </c>
      <c r="F43" s="17">
        <v>514322680</v>
      </c>
      <c r="G43" s="18">
        <f t="shared" si="1"/>
        <v>0.3840357048959428</v>
      </c>
      <c r="H43" s="16">
        <v>7781354</v>
      </c>
      <c r="I43" s="17">
        <v>13991356</v>
      </c>
      <c r="J43" s="17">
        <v>43489891</v>
      </c>
      <c r="K43" s="16">
        <v>65262601</v>
      </c>
      <c r="L43" s="16">
        <v>62626707</v>
      </c>
      <c r="M43" s="17">
        <v>104868638</v>
      </c>
      <c r="N43" s="17">
        <v>83494916</v>
      </c>
      <c r="O43" s="16">
        <v>250990261</v>
      </c>
      <c r="P43" s="16">
        <v>15219573</v>
      </c>
      <c r="Q43" s="17">
        <v>79801532</v>
      </c>
      <c r="R43" s="17">
        <v>103048713</v>
      </c>
      <c r="S43" s="16">
        <v>198069818</v>
      </c>
      <c r="T43" s="16">
        <v>0</v>
      </c>
      <c r="U43" s="17">
        <v>0</v>
      </c>
      <c r="V43" s="17">
        <v>0</v>
      </c>
      <c r="W43" s="19">
        <v>0</v>
      </c>
    </row>
    <row r="44" spans="1:23" ht="12.75">
      <c r="A44" s="20"/>
      <c r="B44" s="21" t="s">
        <v>96</v>
      </c>
      <c r="C44" s="22"/>
      <c r="D44" s="23">
        <f>SUM(D38:D43)</f>
        <v>2012395694</v>
      </c>
      <c r="E44" s="24">
        <f>SUM(E38:E43)</f>
        <v>2210088666</v>
      </c>
      <c r="F44" s="24">
        <f>SUM(F38:F43)</f>
        <v>738148883</v>
      </c>
      <c r="G44" s="25">
        <f t="shared" si="1"/>
        <v>0.33399061963245236</v>
      </c>
      <c r="H44" s="23">
        <f aca="true" t="shared" si="6" ref="H44:W44">SUM(H38:H43)</f>
        <v>31276780</v>
      </c>
      <c r="I44" s="24">
        <f t="shared" si="6"/>
        <v>32360441</v>
      </c>
      <c r="J44" s="24">
        <f t="shared" si="6"/>
        <v>70440884</v>
      </c>
      <c r="K44" s="23">
        <f t="shared" si="6"/>
        <v>134078105</v>
      </c>
      <c r="L44" s="23">
        <f t="shared" si="6"/>
        <v>86951711</v>
      </c>
      <c r="M44" s="24">
        <f t="shared" si="6"/>
        <v>125466061</v>
      </c>
      <c r="N44" s="24">
        <f t="shared" si="6"/>
        <v>110209152</v>
      </c>
      <c r="O44" s="23">
        <f t="shared" si="6"/>
        <v>322626924</v>
      </c>
      <c r="P44" s="23">
        <f t="shared" si="6"/>
        <v>42795833</v>
      </c>
      <c r="Q44" s="24">
        <f t="shared" si="6"/>
        <v>92727989</v>
      </c>
      <c r="R44" s="24">
        <f t="shared" si="6"/>
        <v>145920032</v>
      </c>
      <c r="S44" s="23">
        <f t="shared" si="6"/>
        <v>281443854</v>
      </c>
      <c r="T44" s="23">
        <f t="shared" si="6"/>
        <v>0</v>
      </c>
      <c r="U44" s="24">
        <f t="shared" si="6"/>
        <v>0</v>
      </c>
      <c r="V44" s="24">
        <f t="shared" si="6"/>
        <v>0</v>
      </c>
      <c r="W44" s="26">
        <f t="shared" si="6"/>
        <v>0</v>
      </c>
    </row>
    <row r="45" spans="1:23" ht="12.75">
      <c r="A45" s="13" t="s">
        <v>26</v>
      </c>
      <c r="B45" s="14" t="s">
        <v>97</v>
      </c>
      <c r="C45" s="15" t="s">
        <v>98</v>
      </c>
      <c r="D45" s="16">
        <v>142082100</v>
      </c>
      <c r="E45" s="17">
        <v>160019242</v>
      </c>
      <c r="F45" s="17">
        <v>122265372</v>
      </c>
      <c r="G45" s="18">
        <f t="shared" si="1"/>
        <v>0.7640666864301232</v>
      </c>
      <c r="H45" s="16">
        <v>38905377</v>
      </c>
      <c r="I45" s="17">
        <v>5712781</v>
      </c>
      <c r="J45" s="17">
        <v>9823446</v>
      </c>
      <c r="K45" s="16">
        <v>54441604</v>
      </c>
      <c r="L45" s="16">
        <v>12879577</v>
      </c>
      <c r="M45" s="17">
        <v>14870214</v>
      </c>
      <c r="N45" s="17">
        <v>17892579</v>
      </c>
      <c r="O45" s="16">
        <v>45642370</v>
      </c>
      <c r="P45" s="16">
        <v>4611139</v>
      </c>
      <c r="Q45" s="17">
        <v>5063704</v>
      </c>
      <c r="R45" s="17">
        <v>12506555</v>
      </c>
      <c r="S45" s="16">
        <v>22181398</v>
      </c>
      <c r="T45" s="16">
        <v>0</v>
      </c>
      <c r="U45" s="17">
        <v>0</v>
      </c>
      <c r="V45" s="17">
        <v>0</v>
      </c>
      <c r="W45" s="19">
        <v>0</v>
      </c>
    </row>
    <row r="46" spans="1:23" ht="12.75">
      <c r="A46" s="13" t="s">
        <v>26</v>
      </c>
      <c r="B46" s="14" t="s">
        <v>99</v>
      </c>
      <c r="C46" s="15" t="s">
        <v>100</v>
      </c>
      <c r="D46" s="16">
        <v>133824680</v>
      </c>
      <c r="E46" s="17">
        <v>141432714</v>
      </c>
      <c r="F46" s="17">
        <v>69511990</v>
      </c>
      <c r="G46" s="18">
        <f t="shared" si="1"/>
        <v>0.4914845231634316</v>
      </c>
      <c r="H46" s="16">
        <v>4957418</v>
      </c>
      <c r="I46" s="17">
        <v>4988189</v>
      </c>
      <c r="J46" s="17">
        <v>5262443</v>
      </c>
      <c r="K46" s="16">
        <v>15208050</v>
      </c>
      <c r="L46" s="16">
        <v>14098618</v>
      </c>
      <c r="M46" s="17">
        <v>11486731</v>
      </c>
      <c r="N46" s="17">
        <v>14247846</v>
      </c>
      <c r="O46" s="16">
        <v>39833195</v>
      </c>
      <c r="P46" s="16">
        <v>99590</v>
      </c>
      <c r="Q46" s="17">
        <v>11160696</v>
      </c>
      <c r="R46" s="17">
        <v>3210459</v>
      </c>
      <c r="S46" s="16">
        <v>14470745</v>
      </c>
      <c r="T46" s="16">
        <v>0</v>
      </c>
      <c r="U46" s="17">
        <v>0</v>
      </c>
      <c r="V46" s="17">
        <v>0</v>
      </c>
      <c r="W46" s="19">
        <v>0</v>
      </c>
    </row>
    <row r="47" spans="1:23" ht="12.75">
      <c r="A47" s="13" t="s">
        <v>26</v>
      </c>
      <c r="B47" s="14" t="s">
        <v>101</v>
      </c>
      <c r="C47" s="15" t="s">
        <v>102</v>
      </c>
      <c r="D47" s="16">
        <v>93690598</v>
      </c>
      <c r="E47" s="17">
        <v>123150844</v>
      </c>
      <c r="F47" s="17">
        <v>76572420</v>
      </c>
      <c r="G47" s="18">
        <f t="shared" si="1"/>
        <v>0.6217774682892145</v>
      </c>
      <c r="H47" s="16">
        <v>5867797</v>
      </c>
      <c r="I47" s="17">
        <v>12569879</v>
      </c>
      <c r="J47" s="17">
        <v>6660811</v>
      </c>
      <c r="K47" s="16">
        <v>25098487</v>
      </c>
      <c r="L47" s="16">
        <v>4344393</v>
      </c>
      <c r="M47" s="17">
        <v>8157517</v>
      </c>
      <c r="N47" s="17">
        <v>6891977</v>
      </c>
      <c r="O47" s="16">
        <v>19393887</v>
      </c>
      <c r="P47" s="16">
        <v>3411668</v>
      </c>
      <c r="Q47" s="17">
        <v>7904081</v>
      </c>
      <c r="R47" s="17">
        <v>20764297</v>
      </c>
      <c r="S47" s="16">
        <v>32080046</v>
      </c>
      <c r="T47" s="16">
        <v>0</v>
      </c>
      <c r="U47" s="17">
        <v>0</v>
      </c>
      <c r="V47" s="17">
        <v>0</v>
      </c>
      <c r="W47" s="19">
        <v>0</v>
      </c>
    </row>
    <row r="48" spans="1:23" ht="12.75">
      <c r="A48" s="13" t="s">
        <v>26</v>
      </c>
      <c r="B48" s="14" t="s">
        <v>103</v>
      </c>
      <c r="C48" s="15" t="s">
        <v>104</v>
      </c>
      <c r="D48" s="16">
        <v>78688393</v>
      </c>
      <c r="E48" s="17">
        <v>90689393</v>
      </c>
      <c r="F48" s="17">
        <v>52578238</v>
      </c>
      <c r="G48" s="18">
        <f t="shared" si="1"/>
        <v>0.5797617148016417</v>
      </c>
      <c r="H48" s="16">
        <v>3320507</v>
      </c>
      <c r="I48" s="17">
        <v>19187898</v>
      </c>
      <c r="J48" s="17">
        <v>4643663</v>
      </c>
      <c r="K48" s="16">
        <v>27152068</v>
      </c>
      <c r="L48" s="16">
        <v>1171340</v>
      </c>
      <c r="M48" s="17">
        <v>1171340</v>
      </c>
      <c r="N48" s="17">
        <v>16463679</v>
      </c>
      <c r="O48" s="16">
        <v>18806359</v>
      </c>
      <c r="P48" s="16">
        <v>0</v>
      </c>
      <c r="Q48" s="17">
        <v>608809</v>
      </c>
      <c r="R48" s="17">
        <v>6011002</v>
      </c>
      <c r="S48" s="16">
        <v>6619811</v>
      </c>
      <c r="T48" s="16">
        <v>0</v>
      </c>
      <c r="U48" s="17">
        <v>0</v>
      </c>
      <c r="V48" s="17">
        <v>0</v>
      </c>
      <c r="W48" s="19">
        <v>0</v>
      </c>
    </row>
    <row r="49" spans="1:23" ht="12.75">
      <c r="A49" s="13" t="s">
        <v>41</v>
      </c>
      <c r="B49" s="14" t="s">
        <v>105</v>
      </c>
      <c r="C49" s="15" t="s">
        <v>106</v>
      </c>
      <c r="D49" s="16">
        <v>566304000</v>
      </c>
      <c r="E49" s="17">
        <v>547951918</v>
      </c>
      <c r="F49" s="17">
        <v>338193701</v>
      </c>
      <c r="G49" s="18">
        <f t="shared" si="1"/>
        <v>0.617195943458674</v>
      </c>
      <c r="H49" s="16">
        <v>12941195</v>
      </c>
      <c r="I49" s="17">
        <v>93407540</v>
      </c>
      <c r="J49" s="17">
        <v>40741247</v>
      </c>
      <c r="K49" s="16">
        <v>147089982</v>
      </c>
      <c r="L49" s="16">
        <v>44631054</v>
      </c>
      <c r="M49" s="17">
        <v>52824535</v>
      </c>
      <c r="N49" s="17">
        <v>3034590</v>
      </c>
      <c r="O49" s="16">
        <v>100490179</v>
      </c>
      <c r="P49" s="16">
        <v>57895999</v>
      </c>
      <c r="Q49" s="17">
        <v>32717541</v>
      </c>
      <c r="R49" s="17">
        <v>0</v>
      </c>
      <c r="S49" s="16">
        <v>90613540</v>
      </c>
      <c r="T49" s="16">
        <v>0</v>
      </c>
      <c r="U49" s="17">
        <v>0</v>
      </c>
      <c r="V49" s="17">
        <v>0</v>
      </c>
      <c r="W49" s="19">
        <v>0</v>
      </c>
    </row>
    <row r="50" spans="1:23" ht="12.75">
      <c r="A50" s="20"/>
      <c r="B50" s="21" t="s">
        <v>107</v>
      </c>
      <c r="C50" s="22"/>
      <c r="D50" s="23">
        <f>SUM(D45:D49)</f>
        <v>1014589771</v>
      </c>
      <c r="E50" s="24">
        <f>SUM(E45:E49)</f>
        <v>1063244111</v>
      </c>
      <c r="F50" s="24">
        <f>SUM(F45:F49)</f>
        <v>659121721</v>
      </c>
      <c r="G50" s="25">
        <f t="shared" si="1"/>
        <v>0.6199157034409383</v>
      </c>
      <c r="H50" s="23">
        <f aca="true" t="shared" si="7" ref="H50:W50">SUM(H45:H49)</f>
        <v>65992294</v>
      </c>
      <c r="I50" s="24">
        <f t="shared" si="7"/>
        <v>135866287</v>
      </c>
      <c r="J50" s="24">
        <f t="shared" si="7"/>
        <v>67131610</v>
      </c>
      <c r="K50" s="23">
        <f t="shared" si="7"/>
        <v>268990191</v>
      </c>
      <c r="L50" s="23">
        <f t="shared" si="7"/>
        <v>77124982</v>
      </c>
      <c r="M50" s="24">
        <f t="shared" si="7"/>
        <v>88510337</v>
      </c>
      <c r="N50" s="24">
        <f t="shared" si="7"/>
        <v>58530671</v>
      </c>
      <c r="O50" s="23">
        <f t="shared" si="7"/>
        <v>224165990</v>
      </c>
      <c r="P50" s="23">
        <f t="shared" si="7"/>
        <v>66018396</v>
      </c>
      <c r="Q50" s="24">
        <f t="shared" si="7"/>
        <v>57454831</v>
      </c>
      <c r="R50" s="24">
        <f t="shared" si="7"/>
        <v>42492313</v>
      </c>
      <c r="S50" s="23">
        <f t="shared" si="7"/>
        <v>165965540</v>
      </c>
      <c r="T50" s="23">
        <f t="shared" si="7"/>
        <v>0</v>
      </c>
      <c r="U50" s="24">
        <f t="shared" si="7"/>
        <v>0</v>
      </c>
      <c r="V50" s="24">
        <f t="shared" si="7"/>
        <v>0</v>
      </c>
      <c r="W50" s="26">
        <f t="shared" si="7"/>
        <v>0</v>
      </c>
    </row>
    <row r="51" spans="1:23" ht="12.75">
      <c r="A51" s="20"/>
      <c r="B51" s="21" t="s">
        <v>108</v>
      </c>
      <c r="C51" s="22"/>
      <c r="D51" s="23">
        <f>SUM(D5:D6,D8:D15,D17:D23,D25:D31,D33:D36,D38:D43,D45:D49)</f>
        <v>9097631105</v>
      </c>
      <c r="E51" s="24">
        <f>SUM(E5:E6,E8:E15,E17:E23,E25:E31,E33:E36,E38:E43,E45:E49)</f>
        <v>10233722297</v>
      </c>
      <c r="F51" s="24">
        <f>SUM(F5:F6,F8:F15,F17:F23,F25:F31,F33:F36,F38:F43,F45:F49)</f>
        <v>3930945386</v>
      </c>
      <c r="G51" s="25">
        <f t="shared" si="1"/>
        <v>0.38411687086255514</v>
      </c>
      <c r="H51" s="23">
        <f aca="true" t="shared" si="8" ref="H51:W51">SUM(H5:H6,H8:H15,H17:H23,H25:H31,H33:H36,H38:H43,H45:H49)</f>
        <v>189992794</v>
      </c>
      <c r="I51" s="24">
        <f t="shared" si="8"/>
        <v>309592877</v>
      </c>
      <c r="J51" s="24">
        <f t="shared" si="8"/>
        <v>399622772</v>
      </c>
      <c r="K51" s="23">
        <f t="shared" si="8"/>
        <v>899208443</v>
      </c>
      <c r="L51" s="23">
        <f t="shared" si="8"/>
        <v>514629362</v>
      </c>
      <c r="M51" s="24">
        <f t="shared" si="8"/>
        <v>550957660</v>
      </c>
      <c r="N51" s="24">
        <f t="shared" si="8"/>
        <v>643983309</v>
      </c>
      <c r="O51" s="23">
        <f t="shared" si="8"/>
        <v>1709570331</v>
      </c>
      <c r="P51" s="23">
        <f t="shared" si="8"/>
        <v>381011468</v>
      </c>
      <c r="Q51" s="24">
        <f t="shared" si="8"/>
        <v>431330242</v>
      </c>
      <c r="R51" s="24">
        <f t="shared" si="8"/>
        <v>509824902</v>
      </c>
      <c r="S51" s="23">
        <f t="shared" si="8"/>
        <v>1322166612</v>
      </c>
      <c r="T51" s="23">
        <f t="shared" si="8"/>
        <v>0</v>
      </c>
      <c r="U51" s="24">
        <f t="shared" si="8"/>
        <v>0</v>
      </c>
      <c r="V51" s="24">
        <f t="shared" si="8"/>
        <v>0</v>
      </c>
      <c r="W51" s="26">
        <f t="shared" si="8"/>
        <v>0</v>
      </c>
    </row>
    <row r="52" spans="1:23" ht="12.75">
      <c r="A52" s="8"/>
      <c r="B52" s="9" t="s">
        <v>603</v>
      </c>
      <c r="C52" s="10"/>
      <c r="D52" s="27"/>
      <c r="E52" s="28"/>
      <c r="F52" s="28"/>
      <c r="G52" s="29"/>
      <c r="H52" s="27"/>
      <c r="I52" s="28"/>
      <c r="J52" s="28"/>
      <c r="K52" s="27"/>
      <c r="L52" s="27"/>
      <c r="M52" s="28"/>
      <c r="N52" s="28"/>
      <c r="O52" s="27"/>
      <c r="P52" s="27"/>
      <c r="Q52" s="28"/>
      <c r="R52" s="28"/>
      <c r="S52" s="27"/>
      <c r="T52" s="27"/>
      <c r="U52" s="28"/>
      <c r="V52" s="28"/>
      <c r="W52" s="30"/>
    </row>
    <row r="53" spans="1:23" ht="12.75">
      <c r="A53" s="12"/>
      <c r="B53" s="9" t="s">
        <v>109</v>
      </c>
      <c r="C53" s="10"/>
      <c r="D53" s="27"/>
      <c r="E53" s="28"/>
      <c r="F53" s="28"/>
      <c r="G53" s="29"/>
      <c r="H53" s="27"/>
      <c r="I53" s="28"/>
      <c r="J53" s="28"/>
      <c r="K53" s="27"/>
      <c r="L53" s="27"/>
      <c r="M53" s="28"/>
      <c r="N53" s="28"/>
      <c r="O53" s="27"/>
      <c r="P53" s="27"/>
      <c r="Q53" s="28"/>
      <c r="R53" s="28"/>
      <c r="S53" s="27"/>
      <c r="T53" s="27"/>
      <c r="U53" s="28"/>
      <c r="V53" s="28"/>
      <c r="W53" s="30"/>
    </row>
    <row r="54" spans="1:23" ht="12.75">
      <c r="A54" s="13" t="s">
        <v>20</v>
      </c>
      <c r="B54" s="14" t="s">
        <v>110</v>
      </c>
      <c r="C54" s="15" t="s">
        <v>111</v>
      </c>
      <c r="D54" s="16">
        <v>1130454441</v>
      </c>
      <c r="E54" s="17">
        <v>1385627930</v>
      </c>
      <c r="F54" s="17">
        <v>486023132</v>
      </c>
      <c r="G54" s="18">
        <f aca="true" t="shared" si="9" ref="G54:G82">IF($E54=0,0,$F54/$E54)</f>
        <v>0.3507602015499211</v>
      </c>
      <c r="H54" s="16">
        <v>9979698</v>
      </c>
      <c r="I54" s="17">
        <v>24630208</v>
      </c>
      <c r="J54" s="17">
        <v>28192824</v>
      </c>
      <c r="K54" s="16">
        <v>62802730</v>
      </c>
      <c r="L54" s="16">
        <v>79361275</v>
      </c>
      <c r="M54" s="17">
        <v>41448602</v>
      </c>
      <c r="N54" s="17">
        <v>102719341</v>
      </c>
      <c r="O54" s="16">
        <v>223529218</v>
      </c>
      <c r="P54" s="16">
        <v>62622987</v>
      </c>
      <c r="Q54" s="17">
        <v>67272588</v>
      </c>
      <c r="R54" s="17">
        <v>69795609</v>
      </c>
      <c r="S54" s="16">
        <v>199691184</v>
      </c>
      <c r="T54" s="16">
        <v>0</v>
      </c>
      <c r="U54" s="17">
        <v>0</v>
      </c>
      <c r="V54" s="17">
        <v>0</v>
      </c>
      <c r="W54" s="19">
        <v>0</v>
      </c>
    </row>
    <row r="55" spans="1:23" ht="12.75">
      <c r="A55" s="20"/>
      <c r="B55" s="21" t="s">
        <v>25</v>
      </c>
      <c r="C55" s="22"/>
      <c r="D55" s="23">
        <f>D54</f>
        <v>1130454441</v>
      </c>
      <c r="E55" s="24">
        <f>E54</f>
        <v>1385627930</v>
      </c>
      <c r="F55" s="24">
        <f>F54</f>
        <v>486023132</v>
      </c>
      <c r="G55" s="25">
        <f t="shared" si="9"/>
        <v>0.3507602015499211</v>
      </c>
      <c r="H55" s="23">
        <f aca="true" t="shared" si="10" ref="H55:W55">H54</f>
        <v>9979698</v>
      </c>
      <c r="I55" s="24">
        <f t="shared" si="10"/>
        <v>24630208</v>
      </c>
      <c r="J55" s="24">
        <f t="shared" si="10"/>
        <v>28192824</v>
      </c>
      <c r="K55" s="23">
        <f t="shared" si="10"/>
        <v>62802730</v>
      </c>
      <c r="L55" s="23">
        <f t="shared" si="10"/>
        <v>79361275</v>
      </c>
      <c r="M55" s="24">
        <f t="shared" si="10"/>
        <v>41448602</v>
      </c>
      <c r="N55" s="24">
        <f t="shared" si="10"/>
        <v>102719341</v>
      </c>
      <c r="O55" s="23">
        <f t="shared" si="10"/>
        <v>223529218</v>
      </c>
      <c r="P55" s="23">
        <f t="shared" si="10"/>
        <v>62622987</v>
      </c>
      <c r="Q55" s="24">
        <f t="shared" si="10"/>
        <v>67272588</v>
      </c>
      <c r="R55" s="24">
        <f t="shared" si="10"/>
        <v>69795609</v>
      </c>
      <c r="S55" s="23">
        <f t="shared" si="10"/>
        <v>199691184</v>
      </c>
      <c r="T55" s="23">
        <f t="shared" si="10"/>
        <v>0</v>
      </c>
      <c r="U55" s="24">
        <f t="shared" si="10"/>
        <v>0</v>
      </c>
      <c r="V55" s="24">
        <f t="shared" si="10"/>
        <v>0</v>
      </c>
      <c r="W55" s="26">
        <f t="shared" si="10"/>
        <v>0</v>
      </c>
    </row>
    <row r="56" spans="1:23" ht="12.75">
      <c r="A56" s="13" t="s">
        <v>26</v>
      </c>
      <c r="B56" s="14" t="s">
        <v>112</v>
      </c>
      <c r="C56" s="15" t="s">
        <v>113</v>
      </c>
      <c r="D56" s="16">
        <v>49949000</v>
      </c>
      <c r="E56" s="17">
        <v>53333000</v>
      </c>
      <c r="F56" s="17">
        <v>25307799</v>
      </c>
      <c r="G56" s="18">
        <f t="shared" si="9"/>
        <v>0.4745241970262314</v>
      </c>
      <c r="H56" s="16">
        <v>5086665</v>
      </c>
      <c r="I56" s="17">
        <v>806048</v>
      </c>
      <c r="J56" s="17">
        <v>1727515</v>
      </c>
      <c r="K56" s="16">
        <v>7620228</v>
      </c>
      <c r="L56" s="16">
        <v>907412</v>
      </c>
      <c r="M56" s="17">
        <v>524019</v>
      </c>
      <c r="N56" s="17">
        <v>7661229</v>
      </c>
      <c r="O56" s="16">
        <v>9092660</v>
      </c>
      <c r="P56" s="16">
        <v>1180139</v>
      </c>
      <c r="Q56" s="17">
        <v>112217</v>
      </c>
      <c r="R56" s="17">
        <v>7302555</v>
      </c>
      <c r="S56" s="16">
        <v>8594911</v>
      </c>
      <c r="T56" s="16">
        <v>0</v>
      </c>
      <c r="U56" s="17">
        <v>0</v>
      </c>
      <c r="V56" s="17">
        <v>0</v>
      </c>
      <c r="W56" s="19">
        <v>0</v>
      </c>
    </row>
    <row r="57" spans="1:23" ht="12.75">
      <c r="A57" s="13" t="s">
        <v>26</v>
      </c>
      <c r="B57" s="14" t="s">
        <v>114</v>
      </c>
      <c r="C57" s="15" t="s">
        <v>115</v>
      </c>
      <c r="D57" s="16">
        <v>44201000</v>
      </c>
      <c r="E57" s="17">
        <v>44201000</v>
      </c>
      <c r="F57" s="17">
        <v>2021899</v>
      </c>
      <c r="G57" s="18">
        <f t="shared" si="9"/>
        <v>0.04574328635098753</v>
      </c>
      <c r="H57" s="16">
        <v>0</v>
      </c>
      <c r="I57" s="17">
        <v>1302415</v>
      </c>
      <c r="J57" s="17">
        <v>719484</v>
      </c>
      <c r="K57" s="16">
        <v>2021899</v>
      </c>
      <c r="L57" s="16">
        <v>0</v>
      </c>
      <c r="M57" s="17">
        <v>0</v>
      </c>
      <c r="N57" s="17">
        <v>0</v>
      </c>
      <c r="O57" s="16">
        <v>0</v>
      </c>
      <c r="P57" s="16">
        <v>0</v>
      </c>
      <c r="Q57" s="17">
        <v>0</v>
      </c>
      <c r="R57" s="17">
        <v>0</v>
      </c>
      <c r="S57" s="16">
        <v>0</v>
      </c>
      <c r="T57" s="16">
        <v>0</v>
      </c>
      <c r="U57" s="17">
        <v>0</v>
      </c>
      <c r="V57" s="17">
        <v>0</v>
      </c>
      <c r="W57" s="19">
        <v>0</v>
      </c>
    </row>
    <row r="58" spans="1:23" ht="12.75">
      <c r="A58" s="13" t="s">
        <v>26</v>
      </c>
      <c r="B58" s="14" t="s">
        <v>116</v>
      </c>
      <c r="C58" s="15" t="s">
        <v>117</v>
      </c>
      <c r="D58" s="16">
        <v>96598600</v>
      </c>
      <c r="E58" s="17">
        <v>96598600</v>
      </c>
      <c r="F58" s="17">
        <v>17129879</v>
      </c>
      <c r="G58" s="18">
        <f t="shared" si="9"/>
        <v>0.17733050996598296</v>
      </c>
      <c r="H58" s="16">
        <v>1491077</v>
      </c>
      <c r="I58" s="17">
        <v>1747498</v>
      </c>
      <c r="J58" s="17">
        <v>3820715</v>
      </c>
      <c r="K58" s="16">
        <v>7059290</v>
      </c>
      <c r="L58" s="16">
        <v>2745104</v>
      </c>
      <c r="M58" s="17">
        <v>3010566</v>
      </c>
      <c r="N58" s="17">
        <v>4314919</v>
      </c>
      <c r="O58" s="16">
        <v>10070589</v>
      </c>
      <c r="P58" s="16">
        <v>0</v>
      </c>
      <c r="Q58" s="17">
        <v>0</v>
      </c>
      <c r="R58" s="17">
        <v>0</v>
      </c>
      <c r="S58" s="16">
        <v>0</v>
      </c>
      <c r="T58" s="16">
        <v>0</v>
      </c>
      <c r="U58" s="17">
        <v>0</v>
      </c>
      <c r="V58" s="17">
        <v>0</v>
      </c>
      <c r="W58" s="19">
        <v>0</v>
      </c>
    </row>
    <row r="59" spans="1:23" ht="12.75">
      <c r="A59" s="13" t="s">
        <v>41</v>
      </c>
      <c r="B59" s="14" t="s">
        <v>118</v>
      </c>
      <c r="C59" s="15" t="s">
        <v>119</v>
      </c>
      <c r="D59" s="16">
        <v>280500</v>
      </c>
      <c r="E59" s="17">
        <v>280500</v>
      </c>
      <c r="F59" s="17">
        <v>0</v>
      </c>
      <c r="G59" s="18">
        <f t="shared" si="9"/>
        <v>0</v>
      </c>
      <c r="H59" s="16">
        <v>0</v>
      </c>
      <c r="I59" s="17">
        <v>0</v>
      </c>
      <c r="J59" s="17">
        <v>0</v>
      </c>
      <c r="K59" s="16">
        <v>0</v>
      </c>
      <c r="L59" s="16">
        <v>0</v>
      </c>
      <c r="M59" s="17">
        <v>0</v>
      </c>
      <c r="N59" s="17">
        <v>0</v>
      </c>
      <c r="O59" s="16">
        <v>0</v>
      </c>
      <c r="P59" s="16">
        <v>0</v>
      </c>
      <c r="Q59" s="17">
        <v>0</v>
      </c>
      <c r="R59" s="17">
        <v>0</v>
      </c>
      <c r="S59" s="16">
        <v>0</v>
      </c>
      <c r="T59" s="16">
        <v>0</v>
      </c>
      <c r="U59" s="17">
        <v>0</v>
      </c>
      <c r="V59" s="17">
        <v>0</v>
      </c>
      <c r="W59" s="19">
        <v>0</v>
      </c>
    </row>
    <row r="60" spans="1:23" ht="12.75">
      <c r="A60" s="20"/>
      <c r="B60" s="21" t="s">
        <v>120</v>
      </c>
      <c r="C60" s="22"/>
      <c r="D60" s="23">
        <f>SUM(D56:D59)</f>
        <v>191029100</v>
      </c>
      <c r="E60" s="24">
        <f>SUM(E56:E59)</f>
        <v>194413100</v>
      </c>
      <c r="F60" s="24">
        <f>SUM(F56:F59)</f>
        <v>44459577</v>
      </c>
      <c r="G60" s="25">
        <f t="shared" si="9"/>
        <v>0.22868611734497316</v>
      </c>
      <c r="H60" s="23">
        <f aca="true" t="shared" si="11" ref="H60:W60">SUM(H56:H59)</f>
        <v>6577742</v>
      </c>
      <c r="I60" s="24">
        <f t="shared" si="11"/>
        <v>3855961</v>
      </c>
      <c r="J60" s="24">
        <f t="shared" si="11"/>
        <v>6267714</v>
      </c>
      <c r="K60" s="23">
        <f t="shared" si="11"/>
        <v>16701417</v>
      </c>
      <c r="L60" s="23">
        <f t="shared" si="11"/>
        <v>3652516</v>
      </c>
      <c r="M60" s="24">
        <f t="shared" si="11"/>
        <v>3534585</v>
      </c>
      <c r="N60" s="24">
        <f t="shared" si="11"/>
        <v>11976148</v>
      </c>
      <c r="O60" s="23">
        <f t="shared" si="11"/>
        <v>19163249</v>
      </c>
      <c r="P60" s="23">
        <f t="shared" si="11"/>
        <v>1180139</v>
      </c>
      <c r="Q60" s="24">
        <f t="shared" si="11"/>
        <v>112217</v>
      </c>
      <c r="R60" s="24">
        <f t="shared" si="11"/>
        <v>7302555</v>
      </c>
      <c r="S60" s="23">
        <f t="shared" si="11"/>
        <v>8594911</v>
      </c>
      <c r="T60" s="23">
        <f t="shared" si="11"/>
        <v>0</v>
      </c>
      <c r="U60" s="24">
        <f t="shared" si="11"/>
        <v>0</v>
      </c>
      <c r="V60" s="24">
        <f t="shared" si="11"/>
        <v>0</v>
      </c>
      <c r="W60" s="26">
        <f t="shared" si="11"/>
        <v>0</v>
      </c>
    </row>
    <row r="61" spans="1:23" ht="12.75">
      <c r="A61" s="13" t="s">
        <v>26</v>
      </c>
      <c r="B61" s="14" t="s">
        <v>121</v>
      </c>
      <c r="C61" s="15" t="s">
        <v>122</v>
      </c>
      <c r="D61" s="16">
        <v>35179981</v>
      </c>
      <c r="E61" s="17">
        <v>35179981</v>
      </c>
      <c r="F61" s="17">
        <v>3355033</v>
      </c>
      <c r="G61" s="18">
        <f t="shared" si="9"/>
        <v>0.09536767515593599</v>
      </c>
      <c r="H61" s="16">
        <v>396363</v>
      </c>
      <c r="I61" s="17">
        <v>396363</v>
      </c>
      <c r="J61" s="17">
        <v>0</v>
      </c>
      <c r="K61" s="16">
        <v>792726</v>
      </c>
      <c r="L61" s="16">
        <v>0</v>
      </c>
      <c r="M61" s="17">
        <v>0</v>
      </c>
      <c r="N61" s="17">
        <v>0</v>
      </c>
      <c r="O61" s="16">
        <v>0</v>
      </c>
      <c r="P61" s="16">
        <v>0</v>
      </c>
      <c r="Q61" s="17">
        <v>0</v>
      </c>
      <c r="R61" s="17">
        <v>2562307</v>
      </c>
      <c r="S61" s="16">
        <v>2562307</v>
      </c>
      <c r="T61" s="16">
        <v>0</v>
      </c>
      <c r="U61" s="17">
        <v>0</v>
      </c>
      <c r="V61" s="17">
        <v>0</v>
      </c>
      <c r="W61" s="19">
        <v>0</v>
      </c>
    </row>
    <row r="62" spans="1:23" ht="12.75">
      <c r="A62" s="13" t="s">
        <v>26</v>
      </c>
      <c r="B62" s="14" t="s">
        <v>123</v>
      </c>
      <c r="C62" s="15" t="s">
        <v>124</v>
      </c>
      <c r="D62" s="16">
        <v>125585950</v>
      </c>
      <c r="E62" s="17">
        <v>125735950</v>
      </c>
      <c r="F62" s="17">
        <v>72049155</v>
      </c>
      <c r="G62" s="18">
        <f t="shared" si="9"/>
        <v>0.5730195302139126</v>
      </c>
      <c r="H62" s="16">
        <v>14831491</v>
      </c>
      <c r="I62" s="17">
        <v>12762922</v>
      </c>
      <c r="J62" s="17">
        <v>7948185</v>
      </c>
      <c r="K62" s="16">
        <v>35542598</v>
      </c>
      <c r="L62" s="16">
        <v>5128053</v>
      </c>
      <c r="M62" s="17">
        <v>12076774</v>
      </c>
      <c r="N62" s="17">
        <v>8370949</v>
      </c>
      <c r="O62" s="16">
        <v>25575776</v>
      </c>
      <c r="P62" s="16">
        <v>0</v>
      </c>
      <c r="Q62" s="17">
        <v>0</v>
      </c>
      <c r="R62" s="17">
        <v>10930781</v>
      </c>
      <c r="S62" s="16">
        <v>10930781</v>
      </c>
      <c r="T62" s="16">
        <v>0</v>
      </c>
      <c r="U62" s="17">
        <v>0</v>
      </c>
      <c r="V62" s="17">
        <v>0</v>
      </c>
      <c r="W62" s="19">
        <v>0</v>
      </c>
    </row>
    <row r="63" spans="1:23" ht="12.75">
      <c r="A63" s="13" t="s">
        <v>26</v>
      </c>
      <c r="B63" s="14" t="s">
        <v>125</v>
      </c>
      <c r="C63" s="15" t="s">
        <v>126</v>
      </c>
      <c r="D63" s="16">
        <v>22672000</v>
      </c>
      <c r="E63" s="17">
        <v>22774700</v>
      </c>
      <c r="F63" s="17">
        <v>17804621</v>
      </c>
      <c r="G63" s="18">
        <f t="shared" si="9"/>
        <v>0.781771922352435</v>
      </c>
      <c r="H63" s="16">
        <v>1318176</v>
      </c>
      <c r="I63" s="17">
        <v>2606161</v>
      </c>
      <c r="J63" s="17">
        <v>0</v>
      </c>
      <c r="K63" s="16">
        <v>3924337</v>
      </c>
      <c r="L63" s="16">
        <v>1366707</v>
      </c>
      <c r="M63" s="17">
        <v>3039033</v>
      </c>
      <c r="N63" s="17">
        <v>3816462</v>
      </c>
      <c r="O63" s="16">
        <v>8222202</v>
      </c>
      <c r="P63" s="16">
        <v>14798</v>
      </c>
      <c r="Q63" s="17">
        <v>3037033</v>
      </c>
      <c r="R63" s="17">
        <v>2606251</v>
      </c>
      <c r="S63" s="16">
        <v>5658082</v>
      </c>
      <c r="T63" s="16">
        <v>0</v>
      </c>
      <c r="U63" s="17">
        <v>0</v>
      </c>
      <c r="V63" s="17">
        <v>0</v>
      </c>
      <c r="W63" s="19">
        <v>0</v>
      </c>
    </row>
    <row r="64" spans="1:23" ht="12.75">
      <c r="A64" s="13" t="s">
        <v>26</v>
      </c>
      <c r="B64" s="14" t="s">
        <v>127</v>
      </c>
      <c r="C64" s="15" t="s">
        <v>128</v>
      </c>
      <c r="D64" s="16">
        <v>163406000</v>
      </c>
      <c r="E64" s="17">
        <v>163406000</v>
      </c>
      <c r="F64" s="17">
        <v>92962257</v>
      </c>
      <c r="G64" s="18">
        <f t="shared" si="9"/>
        <v>0.5689035714722838</v>
      </c>
      <c r="H64" s="16">
        <v>11052965</v>
      </c>
      <c r="I64" s="17">
        <v>5308382</v>
      </c>
      <c r="J64" s="17">
        <v>6727156</v>
      </c>
      <c r="K64" s="16">
        <v>23088503</v>
      </c>
      <c r="L64" s="16">
        <v>14408882</v>
      </c>
      <c r="M64" s="17">
        <v>14477530</v>
      </c>
      <c r="N64" s="17">
        <v>6611018</v>
      </c>
      <c r="O64" s="16">
        <v>35497430</v>
      </c>
      <c r="P64" s="16">
        <v>15208869</v>
      </c>
      <c r="Q64" s="17">
        <v>5602103</v>
      </c>
      <c r="R64" s="17">
        <v>13565352</v>
      </c>
      <c r="S64" s="16">
        <v>34376324</v>
      </c>
      <c r="T64" s="16">
        <v>0</v>
      </c>
      <c r="U64" s="17">
        <v>0</v>
      </c>
      <c r="V64" s="17">
        <v>0</v>
      </c>
      <c r="W64" s="19">
        <v>0</v>
      </c>
    </row>
    <row r="65" spans="1:23" ht="12.75">
      <c r="A65" s="13" t="s">
        <v>26</v>
      </c>
      <c r="B65" s="14" t="s">
        <v>129</v>
      </c>
      <c r="C65" s="15" t="s">
        <v>130</v>
      </c>
      <c r="D65" s="16">
        <v>33406000</v>
      </c>
      <c r="E65" s="17">
        <v>33406000</v>
      </c>
      <c r="F65" s="17">
        <v>18619649</v>
      </c>
      <c r="G65" s="18">
        <f t="shared" si="9"/>
        <v>0.5573743938214692</v>
      </c>
      <c r="H65" s="16">
        <v>4327831</v>
      </c>
      <c r="I65" s="17">
        <v>3277284</v>
      </c>
      <c r="J65" s="17">
        <v>4502140</v>
      </c>
      <c r="K65" s="16">
        <v>12107255</v>
      </c>
      <c r="L65" s="16">
        <v>1037705</v>
      </c>
      <c r="M65" s="17">
        <v>89868</v>
      </c>
      <c r="N65" s="17">
        <v>2575459</v>
      </c>
      <c r="O65" s="16">
        <v>3703032</v>
      </c>
      <c r="P65" s="16">
        <v>87604</v>
      </c>
      <c r="Q65" s="17">
        <v>244386</v>
      </c>
      <c r="R65" s="17">
        <v>2477372</v>
      </c>
      <c r="S65" s="16">
        <v>2809362</v>
      </c>
      <c r="T65" s="16">
        <v>0</v>
      </c>
      <c r="U65" s="17">
        <v>0</v>
      </c>
      <c r="V65" s="17">
        <v>0</v>
      </c>
      <c r="W65" s="19">
        <v>0</v>
      </c>
    </row>
    <row r="66" spans="1:23" ht="12.75">
      <c r="A66" s="13" t="s">
        <v>41</v>
      </c>
      <c r="B66" s="14" t="s">
        <v>131</v>
      </c>
      <c r="C66" s="15" t="s">
        <v>132</v>
      </c>
      <c r="D66" s="16">
        <v>4745000</v>
      </c>
      <c r="E66" s="17">
        <v>4745000</v>
      </c>
      <c r="F66" s="17">
        <v>1718169</v>
      </c>
      <c r="G66" s="18">
        <f t="shared" si="9"/>
        <v>0.3621009483667018</v>
      </c>
      <c r="H66" s="16">
        <v>0</v>
      </c>
      <c r="I66" s="17">
        <v>202741</v>
      </c>
      <c r="J66" s="17">
        <v>199607</v>
      </c>
      <c r="K66" s="16">
        <v>402348</v>
      </c>
      <c r="L66" s="16">
        <v>235480</v>
      </c>
      <c r="M66" s="17">
        <v>0</v>
      </c>
      <c r="N66" s="17">
        <v>351994</v>
      </c>
      <c r="O66" s="16">
        <v>587474</v>
      </c>
      <c r="P66" s="16">
        <v>253516</v>
      </c>
      <c r="Q66" s="17">
        <v>253635</v>
      </c>
      <c r="R66" s="17">
        <v>221196</v>
      </c>
      <c r="S66" s="16">
        <v>728347</v>
      </c>
      <c r="T66" s="16">
        <v>0</v>
      </c>
      <c r="U66" s="17">
        <v>0</v>
      </c>
      <c r="V66" s="17">
        <v>0</v>
      </c>
      <c r="W66" s="19">
        <v>0</v>
      </c>
    </row>
    <row r="67" spans="1:23" ht="12.75">
      <c r="A67" s="20"/>
      <c r="B67" s="21" t="s">
        <v>133</v>
      </c>
      <c r="C67" s="22"/>
      <c r="D67" s="23">
        <f>SUM(D61:D66)</f>
        <v>384994931</v>
      </c>
      <c r="E67" s="24">
        <f>SUM(E61:E66)</f>
        <v>385247631</v>
      </c>
      <c r="F67" s="24">
        <f>SUM(F61:F66)</f>
        <v>206508884</v>
      </c>
      <c r="G67" s="25">
        <f t="shared" si="9"/>
        <v>0.5360419309106667</v>
      </c>
      <c r="H67" s="23">
        <f aca="true" t="shared" si="12" ref="H67:W67">SUM(H61:H66)</f>
        <v>31926826</v>
      </c>
      <c r="I67" s="24">
        <f t="shared" si="12"/>
        <v>24553853</v>
      </c>
      <c r="J67" s="24">
        <f t="shared" si="12"/>
        <v>19377088</v>
      </c>
      <c r="K67" s="23">
        <f t="shared" si="12"/>
        <v>75857767</v>
      </c>
      <c r="L67" s="23">
        <f t="shared" si="12"/>
        <v>22176827</v>
      </c>
      <c r="M67" s="24">
        <f t="shared" si="12"/>
        <v>29683205</v>
      </c>
      <c r="N67" s="24">
        <f t="shared" si="12"/>
        <v>21725882</v>
      </c>
      <c r="O67" s="23">
        <f t="shared" si="12"/>
        <v>73585914</v>
      </c>
      <c r="P67" s="23">
        <f t="shared" si="12"/>
        <v>15564787</v>
      </c>
      <c r="Q67" s="24">
        <f t="shared" si="12"/>
        <v>9137157</v>
      </c>
      <c r="R67" s="24">
        <f t="shared" si="12"/>
        <v>32363259</v>
      </c>
      <c r="S67" s="23">
        <f t="shared" si="12"/>
        <v>57065203</v>
      </c>
      <c r="T67" s="23">
        <f t="shared" si="12"/>
        <v>0</v>
      </c>
      <c r="U67" s="24">
        <f t="shared" si="12"/>
        <v>0</v>
      </c>
      <c r="V67" s="24">
        <f t="shared" si="12"/>
        <v>0</v>
      </c>
      <c r="W67" s="26">
        <f t="shared" si="12"/>
        <v>0</v>
      </c>
    </row>
    <row r="68" spans="1:23" ht="12.75">
      <c r="A68" s="13" t="s">
        <v>26</v>
      </c>
      <c r="B68" s="14" t="s">
        <v>134</v>
      </c>
      <c r="C68" s="15" t="s">
        <v>135</v>
      </c>
      <c r="D68" s="16">
        <v>129720370</v>
      </c>
      <c r="E68" s="17">
        <v>147889558</v>
      </c>
      <c r="F68" s="17">
        <v>45538550</v>
      </c>
      <c r="G68" s="18">
        <f t="shared" si="9"/>
        <v>0.30792268646850646</v>
      </c>
      <c r="H68" s="16">
        <v>6581684</v>
      </c>
      <c r="I68" s="17">
        <v>2527106</v>
      </c>
      <c r="J68" s="17">
        <v>3117427</v>
      </c>
      <c r="K68" s="16">
        <v>12226217</v>
      </c>
      <c r="L68" s="16">
        <v>2082475</v>
      </c>
      <c r="M68" s="17">
        <v>4303837</v>
      </c>
      <c r="N68" s="17">
        <v>17308522</v>
      </c>
      <c r="O68" s="16">
        <v>23694834</v>
      </c>
      <c r="P68" s="16">
        <v>3624951</v>
      </c>
      <c r="Q68" s="17">
        <v>3694133</v>
      </c>
      <c r="R68" s="17">
        <v>2298415</v>
      </c>
      <c r="S68" s="16">
        <v>9617499</v>
      </c>
      <c r="T68" s="16">
        <v>0</v>
      </c>
      <c r="U68" s="17">
        <v>0</v>
      </c>
      <c r="V68" s="17">
        <v>0</v>
      </c>
      <c r="W68" s="19">
        <v>0</v>
      </c>
    </row>
    <row r="69" spans="1:23" ht="12.75">
      <c r="A69" s="13" t="s">
        <v>26</v>
      </c>
      <c r="B69" s="14" t="s">
        <v>136</v>
      </c>
      <c r="C69" s="15" t="s">
        <v>137</v>
      </c>
      <c r="D69" s="16">
        <v>76179000</v>
      </c>
      <c r="E69" s="17">
        <v>76179000</v>
      </c>
      <c r="F69" s="17">
        <v>37860957</v>
      </c>
      <c r="G69" s="18">
        <f t="shared" si="9"/>
        <v>0.4969999212381365</v>
      </c>
      <c r="H69" s="16">
        <v>0</v>
      </c>
      <c r="I69" s="17">
        <v>9375348</v>
      </c>
      <c r="J69" s="17">
        <v>5162543</v>
      </c>
      <c r="K69" s="16">
        <v>14537891</v>
      </c>
      <c r="L69" s="16">
        <v>7442976</v>
      </c>
      <c r="M69" s="17">
        <v>1949201</v>
      </c>
      <c r="N69" s="17">
        <v>9763336</v>
      </c>
      <c r="O69" s="16">
        <v>19155513</v>
      </c>
      <c r="P69" s="16">
        <v>2610823</v>
      </c>
      <c r="Q69" s="17">
        <v>1556730</v>
      </c>
      <c r="R69" s="17">
        <v>0</v>
      </c>
      <c r="S69" s="16">
        <v>4167553</v>
      </c>
      <c r="T69" s="16">
        <v>0</v>
      </c>
      <c r="U69" s="17">
        <v>0</v>
      </c>
      <c r="V69" s="17">
        <v>0</v>
      </c>
      <c r="W69" s="19">
        <v>0</v>
      </c>
    </row>
    <row r="70" spans="1:23" ht="12.75">
      <c r="A70" s="13" t="s">
        <v>26</v>
      </c>
      <c r="B70" s="14" t="s">
        <v>138</v>
      </c>
      <c r="C70" s="15" t="s">
        <v>139</v>
      </c>
      <c r="D70" s="16">
        <v>64927000</v>
      </c>
      <c r="E70" s="17">
        <v>24630876</v>
      </c>
      <c r="F70" s="17">
        <v>19660883</v>
      </c>
      <c r="G70" s="18">
        <f t="shared" si="9"/>
        <v>0.7982210214529114</v>
      </c>
      <c r="H70" s="16">
        <v>0</v>
      </c>
      <c r="I70" s="17">
        <v>3361973</v>
      </c>
      <c r="J70" s="17">
        <v>1416312</v>
      </c>
      <c r="K70" s="16">
        <v>4778285</v>
      </c>
      <c r="L70" s="16">
        <v>354488</v>
      </c>
      <c r="M70" s="17">
        <v>3808547</v>
      </c>
      <c r="N70" s="17">
        <v>2222905</v>
      </c>
      <c r="O70" s="16">
        <v>6385940</v>
      </c>
      <c r="P70" s="16">
        <v>878230</v>
      </c>
      <c r="Q70" s="17">
        <v>1205584</v>
      </c>
      <c r="R70" s="17">
        <v>6412844</v>
      </c>
      <c r="S70" s="16">
        <v>8496658</v>
      </c>
      <c r="T70" s="16">
        <v>0</v>
      </c>
      <c r="U70" s="17">
        <v>0</v>
      </c>
      <c r="V70" s="17">
        <v>0</v>
      </c>
      <c r="W70" s="19">
        <v>0</v>
      </c>
    </row>
    <row r="71" spans="1:23" ht="12.75">
      <c r="A71" s="13" t="s">
        <v>26</v>
      </c>
      <c r="B71" s="14" t="s">
        <v>140</v>
      </c>
      <c r="C71" s="15" t="s">
        <v>141</v>
      </c>
      <c r="D71" s="16">
        <v>230321000</v>
      </c>
      <c r="E71" s="17">
        <v>214047906</v>
      </c>
      <c r="F71" s="17">
        <v>123587108</v>
      </c>
      <c r="G71" s="18">
        <f t="shared" si="9"/>
        <v>0.5773805981545085</v>
      </c>
      <c r="H71" s="16">
        <v>0</v>
      </c>
      <c r="I71" s="17">
        <v>28206370</v>
      </c>
      <c r="J71" s="17">
        <v>13050482</v>
      </c>
      <c r="K71" s="16">
        <v>41256852</v>
      </c>
      <c r="L71" s="16">
        <v>12637523</v>
      </c>
      <c r="M71" s="17">
        <v>18687670</v>
      </c>
      <c r="N71" s="17">
        <v>20203300</v>
      </c>
      <c r="O71" s="16">
        <v>51528493</v>
      </c>
      <c r="P71" s="16">
        <v>8729636</v>
      </c>
      <c r="Q71" s="17">
        <v>15027206</v>
      </c>
      <c r="R71" s="17">
        <v>7044921</v>
      </c>
      <c r="S71" s="16">
        <v>30801763</v>
      </c>
      <c r="T71" s="16">
        <v>0</v>
      </c>
      <c r="U71" s="17">
        <v>0</v>
      </c>
      <c r="V71" s="17">
        <v>0</v>
      </c>
      <c r="W71" s="19">
        <v>0</v>
      </c>
    </row>
    <row r="72" spans="1:23" ht="12.75">
      <c r="A72" s="13" t="s">
        <v>26</v>
      </c>
      <c r="B72" s="14" t="s">
        <v>142</v>
      </c>
      <c r="C72" s="15" t="s">
        <v>143</v>
      </c>
      <c r="D72" s="16">
        <v>68698000</v>
      </c>
      <c r="E72" s="17">
        <v>76714408</v>
      </c>
      <c r="F72" s="17">
        <v>40829039</v>
      </c>
      <c r="G72" s="18">
        <f t="shared" si="9"/>
        <v>0.5322212614871511</v>
      </c>
      <c r="H72" s="16">
        <v>1926434</v>
      </c>
      <c r="I72" s="17">
        <v>2512606</v>
      </c>
      <c r="J72" s="17">
        <v>2583276</v>
      </c>
      <c r="K72" s="16">
        <v>7022316</v>
      </c>
      <c r="L72" s="16">
        <v>2697246</v>
      </c>
      <c r="M72" s="17">
        <v>2752818</v>
      </c>
      <c r="N72" s="17">
        <v>4272410</v>
      </c>
      <c r="O72" s="16">
        <v>9722474</v>
      </c>
      <c r="P72" s="16">
        <v>1197913</v>
      </c>
      <c r="Q72" s="17">
        <v>18195472</v>
      </c>
      <c r="R72" s="17">
        <v>4690864</v>
      </c>
      <c r="S72" s="16">
        <v>24084249</v>
      </c>
      <c r="T72" s="16">
        <v>0</v>
      </c>
      <c r="U72" s="17">
        <v>0</v>
      </c>
      <c r="V72" s="17">
        <v>0</v>
      </c>
      <c r="W72" s="19">
        <v>0</v>
      </c>
    </row>
    <row r="73" spans="1:23" ht="12.75">
      <c r="A73" s="13" t="s">
        <v>26</v>
      </c>
      <c r="B73" s="14" t="s">
        <v>144</v>
      </c>
      <c r="C73" s="15" t="s">
        <v>145</v>
      </c>
      <c r="D73" s="16">
        <v>63848274</v>
      </c>
      <c r="E73" s="17">
        <v>63814251</v>
      </c>
      <c r="F73" s="17">
        <v>33648292</v>
      </c>
      <c r="G73" s="18">
        <f t="shared" si="9"/>
        <v>0.5272849163425893</v>
      </c>
      <c r="H73" s="16">
        <v>1703766</v>
      </c>
      <c r="I73" s="17">
        <v>3564637</v>
      </c>
      <c r="J73" s="17">
        <v>3998501</v>
      </c>
      <c r="K73" s="16">
        <v>9266904</v>
      </c>
      <c r="L73" s="16">
        <v>5055238</v>
      </c>
      <c r="M73" s="17">
        <v>6509545</v>
      </c>
      <c r="N73" s="17">
        <v>4930300</v>
      </c>
      <c r="O73" s="16">
        <v>16495083</v>
      </c>
      <c r="P73" s="16">
        <v>1155199</v>
      </c>
      <c r="Q73" s="17">
        <v>1100741</v>
      </c>
      <c r="R73" s="17">
        <v>5630365</v>
      </c>
      <c r="S73" s="16">
        <v>7886305</v>
      </c>
      <c r="T73" s="16">
        <v>0</v>
      </c>
      <c r="U73" s="17">
        <v>0</v>
      </c>
      <c r="V73" s="17">
        <v>0</v>
      </c>
      <c r="W73" s="19">
        <v>0</v>
      </c>
    </row>
    <row r="74" spans="1:23" ht="12.75">
      <c r="A74" s="13" t="s">
        <v>41</v>
      </c>
      <c r="B74" s="14" t="s">
        <v>146</v>
      </c>
      <c r="C74" s="15" t="s">
        <v>147</v>
      </c>
      <c r="D74" s="16">
        <v>800000</v>
      </c>
      <c r="E74" s="17">
        <v>1130188</v>
      </c>
      <c r="F74" s="17">
        <v>3558974</v>
      </c>
      <c r="G74" s="18">
        <f t="shared" si="9"/>
        <v>3.149010607084839</v>
      </c>
      <c r="H74" s="16">
        <v>338758</v>
      </c>
      <c r="I74" s="17">
        <v>438436</v>
      </c>
      <c r="J74" s="17">
        <v>1780450</v>
      </c>
      <c r="K74" s="16">
        <v>2557644</v>
      </c>
      <c r="L74" s="16">
        <v>821811</v>
      </c>
      <c r="M74" s="17">
        <v>47280</v>
      </c>
      <c r="N74" s="17">
        <v>66420</v>
      </c>
      <c r="O74" s="16">
        <v>935511</v>
      </c>
      <c r="P74" s="16">
        <v>0</v>
      </c>
      <c r="Q74" s="17">
        <v>0</v>
      </c>
      <c r="R74" s="17">
        <v>65819</v>
      </c>
      <c r="S74" s="16">
        <v>65819</v>
      </c>
      <c r="T74" s="16">
        <v>0</v>
      </c>
      <c r="U74" s="17">
        <v>0</v>
      </c>
      <c r="V74" s="17">
        <v>0</v>
      </c>
      <c r="W74" s="19">
        <v>0</v>
      </c>
    </row>
    <row r="75" spans="1:23" ht="12.75">
      <c r="A75" s="20"/>
      <c r="B75" s="21" t="s">
        <v>148</v>
      </c>
      <c r="C75" s="22"/>
      <c r="D75" s="23">
        <f>SUM(D68:D74)</f>
        <v>634493644</v>
      </c>
      <c r="E75" s="24">
        <f>SUM(E68:E74)</f>
        <v>604406187</v>
      </c>
      <c r="F75" s="24">
        <f>SUM(F68:F74)</f>
        <v>304683803</v>
      </c>
      <c r="G75" s="25">
        <f t="shared" si="9"/>
        <v>0.5041043747621333</v>
      </c>
      <c r="H75" s="23">
        <f aca="true" t="shared" si="13" ref="H75:W75">SUM(H68:H74)</f>
        <v>10550642</v>
      </c>
      <c r="I75" s="24">
        <f t="shared" si="13"/>
        <v>49986476</v>
      </c>
      <c r="J75" s="24">
        <f t="shared" si="13"/>
        <v>31108991</v>
      </c>
      <c r="K75" s="23">
        <f t="shared" si="13"/>
        <v>91646109</v>
      </c>
      <c r="L75" s="23">
        <f t="shared" si="13"/>
        <v>31091757</v>
      </c>
      <c r="M75" s="24">
        <f t="shared" si="13"/>
        <v>38058898</v>
      </c>
      <c r="N75" s="24">
        <f t="shared" si="13"/>
        <v>58767193</v>
      </c>
      <c r="O75" s="23">
        <f t="shared" si="13"/>
        <v>127917848</v>
      </c>
      <c r="P75" s="23">
        <f t="shared" si="13"/>
        <v>18196752</v>
      </c>
      <c r="Q75" s="24">
        <f t="shared" si="13"/>
        <v>40779866</v>
      </c>
      <c r="R75" s="24">
        <f t="shared" si="13"/>
        <v>26143228</v>
      </c>
      <c r="S75" s="23">
        <f t="shared" si="13"/>
        <v>85119846</v>
      </c>
      <c r="T75" s="23">
        <f t="shared" si="13"/>
        <v>0</v>
      </c>
      <c r="U75" s="24">
        <f t="shared" si="13"/>
        <v>0</v>
      </c>
      <c r="V75" s="24">
        <f t="shared" si="13"/>
        <v>0</v>
      </c>
      <c r="W75" s="26">
        <f t="shared" si="13"/>
        <v>0</v>
      </c>
    </row>
    <row r="76" spans="1:23" ht="12.75">
      <c r="A76" s="13" t="s">
        <v>26</v>
      </c>
      <c r="B76" s="14" t="s">
        <v>149</v>
      </c>
      <c r="C76" s="15" t="s">
        <v>150</v>
      </c>
      <c r="D76" s="16">
        <v>66283400</v>
      </c>
      <c r="E76" s="17">
        <v>67017615</v>
      </c>
      <c r="F76" s="17">
        <v>36882592</v>
      </c>
      <c r="G76" s="18">
        <f t="shared" si="9"/>
        <v>0.5503417571633965</v>
      </c>
      <c r="H76" s="16">
        <v>2940308</v>
      </c>
      <c r="I76" s="17">
        <v>2940308</v>
      </c>
      <c r="J76" s="17">
        <v>4008010</v>
      </c>
      <c r="K76" s="16">
        <v>9888626</v>
      </c>
      <c r="L76" s="16">
        <v>6570642</v>
      </c>
      <c r="M76" s="17">
        <v>8715353</v>
      </c>
      <c r="N76" s="17">
        <v>3142048</v>
      </c>
      <c r="O76" s="16">
        <v>18428043</v>
      </c>
      <c r="P76" s="16">
        <v>1189664</v>
      </c>
      <c r="Q76" s="17">
        <v>1888251</v>
      </c>
      <c r="R76" s="17">
        <v>5488008</v>
      </c>
      <c r="S76" s="16">
        <v>8565923</v>
      </c>
      <c r="T76" s="16">
        <v>0</v>
      </c>
      <c r="U76" s="17">
        <v>0</v>
      </c>
      <c r="V76" s="17">
        <v>0</v>
      </c>
      <c r="W76" s="19">
        <v>0</v>
      </c>
    </row>
    <row r="77" spans="1:23" ht="12.75">
      <c r="A77" s="13" t="s">
        <v>26</v>
      </c>
      <c r="B77" s="14" t="s">
        <v>151</v>
      </c>
      <c r="C77" s="15" t="s">
        <v>152</v>
      </c>
      <c r="D77" s="16">
        <v>102164001</v>
      </c>
      <c r="E77" s="17">
        <v>132164001</v>
      </c>
      <c r="F77" s="17">
        <v>39465360</v>
      </c>
      <c r="G77" s="18">
        <f t="shared" si="9"/>
        <v>0.298608998678846</v>
      </c>
      <c r="H77" s="16">
        <v>6776685</v>
      </c>
      <c r="I77" s="17">
        <v>9470375</v>
      </c>
      <c r="J77" s="17">
        <v>8495030</v>
      </c>
      <c r="K77" s="16">
        <v>24742090</v>
      </c>
      <c r="L77" s="16">
        <v>13473</v>
      </c>
      <c r="M77" s="17">
        <v>6263255</v>
      </c>
      <c r="N77" s="17">
        <v>5578362</v>
      </c>
      <c r="O77" s="16">
        <v>11855090</v>
      </c>
      <c r="P77" s="16">
        <v>7900</v>
      </c>
      <c r="Q77" s="17">
        <v>1780467</v>
      </c>
      <c r="R77" s="17">
        <v>1079813</v>
      </c>
      <c r="S77" s="16">
        <v>2868180</v>
      </c>
      <c r="T77" s="16">
        <v>0</v>
      </c>
      <c r="U77" s="17">
        <v>0</v>
      </c>
      <c r="V77" s="17">
        <v>0</v>
      </c>
      <c r="W77" s="19">
        <v>0</v>
      </c>
    </row>
    <row r="78" spans="1:23" ht="12.75">
      <c r="A78" s="13" t="s">
        <v>26</v>
      </c>
      <c r="B78" s="14" t="s">
        <v>153</v>
      </c>
      <c r="C78" s="15" t="s">
        <v>154</v>
      </c>
      <c r="D78" s="16">
        <v>777867800</v>
      </c>
      <c r="E78" s="17">
        <v>152387640</v>
      </c>
      <c r="F78" s="17">
        <v>59143815</v>
      </c>
      <c r="G78" s="18">
        <f t="shared" si="9"/>
        <v>0.38811425257324017</v>
      </c>
      <c r="H78" s="16">
        <v>2855414</v>
      </c>
      <c r="I78" s="17">
        <v>8735695</v>
      </c>
      <c r="J78" s="17">
        <v>7116905</v>
      </c>
      <c r="K78" s="16">
        <v>18708014</v>
      </c>
      <c r="L78" s="16">
        <v>8476794</v>
      </c>
      <c r="M78" s="17">
        <v>5683885</v>
      </c>
      <c r="N78" s="17">
        <v>7550071</v>
      </c>
      <c r="O78" s="16">
        <v>21710750</v>
      </c>
      <c r="P78" s="16">
        <v>6758166</v>
      </c>
      <c r="Q78" s="17">
        <v>3443887</v>
      </c>
      <c r="R78" s="17">
        <v>8522998</v>
      </c>
      <c r="S78" s="16">
        <v>18725051</v>
      </c>
      <c r="T78" s="16">
        <v>0</v>
      </c>
      <c r="U78" s="17">
        <v>0</v>
      </c>
      <c r="V78" s="17">
        <v>0</v>
      </c>
      <c r="W78" s="19">
        <v>0</v>
      </c>
    </row>
    <row r="79" spans="1:23" ht="12.75">
      <c r="A79" s="13" t="s">
        <v>26</v>
      </c>
      <c r="B79" s="14" t="s">
        <v>155</v>
      </c>
      <c r="C79" s="15" t="s">
        <v>156</v>
      </c>
      <c r="D79" s="16">
        <v>47060800</v>
      </c>
      <c r="E79" s="17">
        <v>47060800</v>
      </c>
      <c r="F79" s="17">
        <v>2942484</v>
      </c>
      <c r="G79" s="18">
        <f t="shared" si="9"/>
        <v>0.06252515894332437</v>
      </c>
      <c r="H79" s="16">
        <v>1224025</v>
      </c>
      <c r="I79" s="17">
        <v>0</v>
      </c>
      <c r="J79" s="17">
        <v>1664403</v>
      </c>
      <c r="K79" s="16">
        <v>2888428</v>
      </c>
      <c r="L79" s="16">
        <v>27028</v>
      </c>
      <c r="M79" s="17">
        <v>27028</v>
      </c>
      <c r="N79" s="17">
        <v>0</v>
      </c>
      <c r="O79" s="16">
        <v>54056</v>
      </c>
      <c r="P79" s="16">
        <v>0</v>
      </c>
      <c r="Q79" s="17">
        <v>0</v>
      </c>
      <c r="R79" s="17">
        <v>0</v>
      </c>
      <c r="S79" s="16">
        <v>0</v>
      </c>
      <c r="T79" s="16">
        <v>0</v>
      </c>
      <c r="U79" s="17">
        <v>0</v>
      </c>
      <c r="V79" s="17">
        <v>0</v>
      </c>
      <c r="W79" s="19">
        <v>0</v>
      </c>
    </row>
    <row r="80" spans="1:23" ht="12.75">
      <c r="A80" s="13" t="s">
        <v>41</v>
      </c>
      <c r="B80" s="14" t="s">
        <v>157</v>
      </c>
      <c r="C80" s="15" t="s">
        <v>158</v>
      </c>
      <c r="D80" s="16">
        <v>5038000</v>
      </c>
      <c r="E80" s="17">
        <v>5038000</v>
      </c>
      <c r="F80" s="17">
        <v>626348</v>
      </c>
      <c r="G80" s="18">
        <f t="shared" si="9"/>
        <v>0.12432473203652243</v>
      </c>
      <c r="H80" s="16">
        <v>0</v>
      </c>
      <c r="I80" s="17">
        <v>0</v>
      </c>
      <c r="J80" s="17">
        <v>0</v>
      </c>
      <c r="K80" s="16">
        <v>0</v>
      </c>
      <c r="L80" s="16">
        <v>0</v>
      </c>
      <c r="M80" s="17">
        <v>218963</v>
      </c>
      <c r="N80" s="17">
        <v>0</v>
      </c>
      <c r="O80" s="16">
        <v>218963</v>
      </c>
      <c r="P80" s="16">
        <v>29981</v>
      </c>
      <c r="Q80" s="17">
        <v>0</v>
      </c>
      <c r="R80" s="17">
        <v>377404</v>
      </c>
      <c r="S80" s="16">
        <v>407385</v>
      </c>
      <c r="T80" s="16">
        <v>0</v>
      </c>
      <c r="U80" s="17">
        <v>0</v>
      </c>
      <c r="V80" s="17">
        <v>0</v>
      </c>
      <c r="W80" s="19">
        <v>0</v>
      </c>
    </row>
    <row r="81" spans="1:23" ht="12.75">
      <c r="A81" s="20"/>
      <c r="B81" s="21" t="s">
        <v>159</v>
      </c>
      <c r="C81" s="22"/>
      <c r="D81" s="23">
        <f>SUM(D76:D80)</f>
        <v>998414001</v>
      </c>
      <c r="E81" s="24">
        <f>SUM(E76:E80)</f>
        <v>403668056</v>
      </c>
      <c r="F81" s="24">
        <f>SUM(F76:F80)</f>
        <v>139060599</v>
      </c>
      <c r="G81" s="25">
        <f t="shared" si="9"/>
        <v>0.34449245347271173</v>
      </c>
      <c r="H81" s="23">
        <f aca="true" t="shared" si="14" ref="H81:W81">SUM(H76:H80)</f>
        <v>13796432</v>
      </c>
      <c r="I81" s="24">
        <f t="shared" si="14"/>
        <v>21146378</v>
      </c>
      <c r="J81" s="24">
        <f t="shared" si="14"/>
        <v>21284348</v>
      </c>
      <c r="K81" s="23">
        <f t="shared" si="14"/>
        <v>56227158</v>
      </c>
      <c r="L81" s="23">
        <f t="shared" si="14"/>
        <v>15087937</v>
      </c>
      <c r="M81" s="24">
        <f t="shared" si="14"/>
        <v>20908484</v>
      </c>
      <c r="N81" s="24">
        <f t="shared" si="14"/>
        <v>16270481</v>
      </c>
      <c r="O81" s="23">
        <f t="shared" si="14"/>
        <v>52266902</v>
      </c>
      <c r="P81" s="23">
        <f t="shared" si="14"/>
        <v>7985711</v>
      </c>
      <c r="Q81" s="24">
        <f t="shared" si="14"/>
        <v>7112605</v>
      </c>
      <c r="R81" s="24">
        <f t="shared" si="14"/>
        <v>15468223</v>
      </c>
      <c r="S81" s="23">
        <f t="shared" si="14"/>
        <v>30566539</v>
      </c>
      <c r="T81" s="23">
        <f t="shared" si="14"/>
        <v>0</v>
      </c>
      <c r="U81" s="24">
        <f t="shared" si="14"/>
        <v>0</v>
      </c>
      <c r="V81" s="24">
        <f t="shared" si="14"/>
        <v>0</v>
      </c>
      <c r="W81" s="26">
        <f t="shared" si="14"/>
        <v>0</v>
      </c>
    </row>
    <row r="82" spans="1:23" ht="12.75">
      <c r="A82" s="20"/>
      <c r="B82" s="21" t="s">
        <v>160</v>
      </c>
      <c r="C82" s="22"/>
      <c r="D82" s="23">
        <f>SUM(D54,D56:D59,D61:D66,D68:D74,D76:D80)</f>
        <v>3339386117</v>
      </c>
      <c r="E82" s="24">
        <f>SUM(E54,E56:E59,E61:E66,E68:E74,E76:E80)</f>
        <v>2973362904</v>
      </c>
      <c r="F82" s="24">
        <f>SUM(F54,F56:F59,F61:F66,F68:F74,F76:F80)</f>
        <v>1180735995</v>
      </c>
      <c r="G82" s="25">
        <f t="shared" si="9"/>
        <v>0.39710456917706943</v>
      </c>
      <c r="H82" s="23">
        <f aca="true" t="shared" si="15" ref="H82:W82">SUM(H54,H56:H59,H61:H66,H68:H74,H76:H80)</f>
        <v>72831340</v>
      </c>
      <c r="I82" s="24">
        <f t="shared" si="15"/>
        <v>124172876</v>
      </c>
      <c r="J82" s="24">
        <f t="shared" si="15"/>
        <v>106230965</v>
      </c>
      <c r="K82" s="23">
        <f t="shared" si="15"/>
        <v>303235181</v>
      </c>
      <c r="L82" s="23">
        <f t="shared" si="15"/>
        <v>151370312</v>
      </c>
      <c r="M82" s="24">
        <f t="shared" si="15"/>
        <v>133633774</v>
      </c>
      <c r="N82" s="24">
        <f t="shared" si="15"/>
        <v>211459045</v>
      </c>
      <c r="O82" s="23">
        <f t="shared" si="15"/>
        <v>496463131</v>
      </c>
      <c r="P82" s="23">
        <f t="shared" si="15"/>
        <v>105550376</v>
      </c>
      <c r="Q82" s="24">
        <f t="shared" si="15"/>
        <v>124414433</v>
      </c>
      <c r="R82" s="24">
        <f t="shared" si="15"/>
        <v>151072874</v>
      </c>
      <c r="S82" s="23">
        <f t="shared" si="15"/>
        <v>381037683</v>
      </c>
      <c r="T82" s="23">
        <f t="shared" si="15"/>
        <v>0</v>
      </c>
      <c r="U82" s="24">
        <f t="shared" si="15"/>
        <v>0</v>
      </c>
      <c r="V82" s="24">
        <f t="shared" si="15"/>
        <v>0</v>
      </c>
      <c r="W82" s="26">
        <f t="shared" si="15"/>
        <v>0</v>
      </c>
    </row>
    <row r="83" spans="1:23" ht="12.75">
      <c r="A83" s="8"/>
      <c r="B83" s="9" t="s">
        <v>603</v>
      </c>
      <c r="C83" s="10"/>
      <c r="D83" s="27"/>
      <c r="E83" s="28"/>
      <c r="F83" s="28"/>
      <c r="G83" s="29"/>
      <c r="H83" s="27"/>
      <c r="I83" s="28"/>
      <c r="J83" s="28"/>
      <c r="K83" s="27"/>
      <c r="L83" s="27"/>
      <c r="M83" s="28"/>
      <c r="N83" s="28"/>
      <c r="O83" s="27"/>
      <c r="P83" s="27"/>
      <c r="Q83" s="28"/>
      <c r="R83" s="28"/>
      <c r="S83" s="27"/>
      <c r="T83" s="27"/>
      <c r="U83" s="28"/>
      <c r="V83" s="28"/>
      <c r="W83" s="30"/>
    </row>
    <row r="84" spans="1:23" ht="12.75">
      <c r="A84" s="12"/>
      <c r="B84" s="9" t="s">
        <v>161</v>
      </c>
      <c r="C84" s="10"/>
      <c r="D84" s="27"/>
      <c r="E84" s="28"/>
      <c r="F84" s="28"/>
      <c r="G84" s="29"/>
      <c r="H84" s="27"/>
      <c r="I84" s="28"/>
      <c r="J84" s="28"/>
      <c r="K84" s="27"/>
      <c r="L84" s="27"/>
      <c r="M84" s="28"/>
      <c r="N84" s="28"/>
      <c r="O84" s="27"/>
      <c r="P84" s="27"/>
      <c r="Q84" s="28"/>
      <c r="R84" s="28"/>
      <c r="S84" s="27"/>
      <c r="T84" s="27"/>
      <c r="U84" s="28"/>
      <c r="V84" s="28"/>
      <c r="W84" s="30"/>
    </row>
    <row r="85" spans="1:23" ht="12.75">
      <c r="A85" s="13" t="s">
        <v>20</v>
      </c>
      <c r="B85" s="14" t="s">
        <v>162</v>
      </c>
      <c r="C85" s="15" t="s">
        <v>163</v>
      </c>
      <c r="D85" s="16">
        <v>6904212611</v>
      </c>
      <c r="E85" s="17">
        <v>6723101575</v>
      </c>
      <c r="F85" s="17">
        <v>1846250768</v>
      </c>
      <c r="G85" s="18">
        <f aca="true" t="shared" si="16" ref="G85:G98">IF($E85=0,0,$F85/$E85)</f>
        <v>0.27461295168666255</v>
      </c>
      <c r="H85" s="16">
        <v>12451574</v>
      </c>
      <c r="I85" s="17">
        <v>63426339</v>
      </c>
      <c r="J85" s="17">
        <v>87436688</v>
      </c>
      <c r="K85" s="16">
        <v>163314601</v>
      </c>
      <c r="L85" s="16">
        <v>223077406</v>
      </c>
      <c r="M85" s="17">
        <v>230875334</v>
      </c>
      <c r="N85" s="17">
        <v>371935533</v>
      </c>
      <c r="O85" s="16">
        <v>825888273</v>
      </c>
      <c r="P85" s="16">
        <v>175283786</v>
      </c>
      <c r="Q85" s="17">
        <v>353694862</v>
      </c>
      <c r="R85" s="17">
        <v>328069246</v>
      </c>
      <c r="S85" s="16">
        <v>857047894</v>
      </c>
      <c r="T85" s="16">
        <v>0</v>
      </c>
      <c r="U85" s="17">
        <v>0</v>
      </c>
      <c r="V85" s="17">
        <v>0</v>
      </c>
      <c r="W85" s="19">
        <v>0</v>
      </c>
    </row>
    <row r="86" spans="1:23" ht="12.75">
      <c r="A86" s="13" t="s">
        <v>20</v>
      </c>
      <c r="B86" s="14" t="s">
        <v>164</v>
      </c>
      <c r="C86" s="15" t="s">
        <v>165</v>
      </c>
      <c r="D86" s="16">
        <v>7810236131</v>
      </c>
      <c r="E86" s="17">
        <v>8064898000</v>
      </c>
      <c r="F86" s="17">
        <v>2943625930</v>
      </c>
      <c r="G86" s="18">
        <f t="shared" si="16"/>
        <v>0.3649923322030855</v>
      </c>
      <c r="H86" s="16">
        <v>49082000</v>
      </c>
      <c r="I86" s="17">
        <v>225531000</v>
      </c>
      <c r="J86" s="17">
        <v>177657689</v>
      </c>
      <c r="K86" s="16">
        <v>452270689</v>
      </c>
      <c r="L86" s="16">
        <v>435519469</v>
      </c>
      <c r="M86" s="17">
        <v>374358772</v>
      </c>
      <c r="N86" s="17">
        <v>668576000</v>
      </c>
      <c r="O86" s="16">
        <v>1478454241</v>
      </c>
      <c r="P86" s="16">
        <v>357546000</v>
      </c>
      <c r="Q86" s="17">
        <v>278261000</v>
      </c>
      <c r="R86" s="17">
        <v>377094000</v>
      </c>
      <c r="S86" s="16">
        <v>1012901000</v>
      </c>
      <c r="T86" s="16">
        <v>0</v>
      </c>
      <c r="U86" s="17">
        <v>0</v>
      </c>
      <c r="V86" s="17">
        <v>0</v>
      </c>
      <c r="W86" s="19">
        <v>0</v>
      </c>
    </row>
    <row r="87" spans="1:23" ht="12.75">
      <c r="A87" s="13" t="s">
        <v>20</v>
      </c>
      <c r="B87" s="14" t="s">
        <v>166</v>
      </c>
      <c r="C87" s="15" t="s">
        <v>167</v>
      </c>
      <c r="D87" s="16">
        <v>4023015060</v>
      </c>
      <c r="E87" s="17">
        <v>4033887866</v>
      </c>
      <c r="F87" s="17">
        <v>1375699375</v>
      </c>
      <c r="G87" s="18">
        <f t="shared" si="16"/>
        <v>0.3410356015582908</v>
      </c>
      <c r="H87" s="16">
        <v>93494551</v>
      </c>
      <c r="I87" s="17">
        <v>-65248596</v>
      </c>
      <c r="J87" s="17">
        <v>107450265</v>
      </c>
      <c r="K87" s="16">
        <v>135696220</v>
      </c>
      <c r="L87" s="16">
        <v>275464495</v>
      </c>
      <c r="M87" s="17">
        <v>233318295</v>
      </c>
      <c r="N87" s="17">
        <v>248481549</v>
      </c>
      <c r="O87" s="16">
        <v>757264339</v>
      </c>
      <c r="P87" s="16">
        <v>37923868</v>
      </c>
      <c r="Q87" s="17">
        <v>218948763</v>
      </c>
      <c r="R87" s="17">
        <v>225866185</v>
      </c>
      <c r="S87" s="16">
        <v>482738816</v>
      </c>
      <c r="T87" s="16">
        <v>0</v>
      </c>
      <c r="U87" s="17">
        <v>0</v>
      </c>
      <c r="V87" s="17">
        <v>0</v>
      </c>
      <c r="W87" s="19">
        <v>0</v>
      </c>
    </row>
    <row r="88" spans="1:23" ht="12.75">
      <c r="A88" s="20"/>
      <c r="B88" s="21" t="s">
        <v>25</v>
      </c>
      <c r="C88" s="22"/>
      <c r="D88" s="23">
        <f>SUM(D85:D87)</f>
        <v>18737463802</v>
      </c>
      <c r="E88" s="24">
        <f>SUM(E85:E87)</f>
        <v>18821887441</v>
      </c>
      <c r="F88" s="24">
        <f>SUM(F85:F87)</f>
        <v>6165576073</v>
      </c>
      <c r="G88" s="25">
        <f t="shared" si="16"/>
        <v>0.3275748031289058</v>
      </c>
      <c r="H88" s="23">
        <f aca="true" t="shared" si="17" ref="H88:W88">SUM(H85:H87)</f>
        <v>155028125</v>
      </c>
      <c r="I88" s="24">
        <f t="shared" si="17"/>
        <v>223708743</v>
      </c>
      <c r="J88" s="24">
        <f t="shared" si="17"/>
        <v>372544642</v>
      </c>
      <c r="K88" s="23">
        <f t="shared" si="17"/>
        <v>751281510</v>
      </c>
      <c r="L88" s="23">
        <f t="shared" si="17"/>
        <v>934061370</v>
      </c>
      <c r="M88" s="24">
        <f t="shared" si="17"/>
        <v>838552401</v>
      </c>
      <c r="N88" s="24">
        <f t="shared" si="17"/>
        <v>1288993082</v>
      </c>
      <c r="O88" s="23">
        <f t="shared" si="17"/>
        <v>3061606853</v>
      </c>
      <c r="P88" s="23">
        <f t="shared" si="17"/>
        <v>570753654</v>
      </c>
      <c r="Q88" s="24">
        <f t="shared" si="17"/>
        <v>850904625</v>
      </c>
      <c r="R88" s="24">
        <f t="shared" si="17"/>
        <v>931029431</v>
      </c>
      <c r="S88" s="23">
        <f t="shared" si="17"/>
        <v>2352687710</v>
      </c>
      <c r="T88" s="23">
        <f t="shared" si="17"/>
        <v>0</v>
      </c>
      <c r="U88" s="24">
        <f t="shared" si="17"/>
        <v>0</v>
      </c>
      <c r="V88" s="24">
        <f t="shared" si="17"/>
        <v>0</v>
      </c>
      <c r="W88" s="26">
        <f t="shared" si="17"/>
        <v>0</v>
      </c>
    </row>
    <row r="89" spans="1:23" ht="12.75">
      <c r="A89" s="13" t="s">
        <v>26</v>
      </c>
      <c r="B89" s="14" t="s">
        <v>168</v>
      </c>
      <c r="C89" s="15" t="s">
        <v>169</v>
      </c>
      <c r="D89" s="16">
        <v>287612500</v>
      </c>
      <c r="E89" s="17">
        <v>287612500</v>
      </c>
      <c r="F89" s="17">
        <v>87833446</v>
      </c>
      <c r="G89" s="18">
        <f t="shared" si="16"/>
        <v>0.30538813855447866</v>
      </c>
      <c r="H89" s="16">
        <v>0</v>
      </c>
      <c r="I89" s="17">
        <v>16866697</v>
      </c>
      <c r="J89" s="17">
        <v>12506597</v>
      </c>
      <c r="K89" s="16">
        <v>29373294</v>
      </c>
      <c r="L89" s="16">
        <v>15849198</v>
      </c>
      <c r="M89" s="17">
        <v>12500616</v>
      </c>
      <c r="N89" s="17">
        <v>18174016</v>
      </c>
      <c r="O89" s="16">
        <v>46523830</v>
      </c>
      <c r="P89" s="16">
        <v>640568</v>
      </c>
      <c r="Q89" s="17">
        <v>3820297</v>
      </c>
      <c r="R89" s="17">
        <v>7475457</v>
      </c>
      <c r="S89" s="16">
        <v>11936322</v>
      </c>
      <c r="T89" s="16">
        <v>0</v>
      </c>
      <c r="U89" s="17">
        <v>0</v>
      </c>
      <c r="V89" s="17">
        <v>0</v>
      </c>
      <c r="W89" s="19">
        <v>0</v>
      </c>
    </row>
    <row r="90" spans="1:23" ht="12.75">
      <c r="A90" s="13" t="s">
        <v>26</v>
      </c>
      <c r="B90" s="14" t="s">
        <v>170</v>
      </c>
      <c r="C90" s="15" t="s">
        <v>171</v>
      </c>
      <c r="D90" s="16">
        <v>110162000</v>
      </c>
      <c r="E90" s="17">
        <v>144760640</v>
      </c>
      <c r="F90" s="17">
        <v>62206884</v>
      </c>
      <c r="G90" s="18">
        <f t="shared" si="16"/>
        <v>0.4297223609953645</v>
      </c>
      <c r="H90" s="16">
        <v>37373</v>
      </c>
      <c r="I90" s="17">
        <v>4647023</v>
      </c>
      <c r="J90" s="17">
        <v>6111175</v>
      </c>
      <c r="K90" s="16">
        <v>10795571</v>
      </c>
      <c r="L90" s="16">
        <v>5199965</v>
      </c>
      <c r="M90" s="17">
        <v>4586417</v>
      </c>
      <c r="N90" s="17">
        <v>8166347</v>
      </c>
      <c r="O90" s="16">
        <v>17952729</v>
      </c>
      <c r="P90" s="16">
        <v>22079933</v>
      </c>
      <c r="Q90" s="17">
        <v>6426963</v>
      </c>
      <c r="R90" s="17">
        <v>4951688</v>
      </c>
      <c r="S90" s="16">
        <v>33458584</v>
      </c>
      <c r="T90" s="16">
        <v>0</v>
      </c>
      <c r="U90" s="17">
        <v>0</v>
      </c>
      <c r="V90" s="17">
        <v>0</v>
      </c>
      <c r="W90" s="19">
        <v>0</v>
      </c>
    </row>
    <row r="91" spans="1:23" ht="12.75">
      <c r="A91" s="13" t="s">
        <v>26</v>
      </c>
      <c r="B91" s="14" t="s">
        <v>172</v>
      </c>
      <c r="C91" s="15" t="s">
        <v>173</v>
      </c>
      <c r="D91" s="16">
        <v>90467795</v>
      </c>
      <c r="E91" s="17">
        <v>95270367</v>
      </c>
      <c r="F91" s="17">
        <v>24856440</v>
      </c>
      <c r="G91" s="18">
        <f t="shared" si="16"/>
        <v>0.2609042116947025</v>
      </c>
      <c r="H91" s="16">
        <v>2410618</v>
      </c>
      <c r="I91" s="17">
        <v>2315054</v>
      </c>
      <c r="J91" s="17">
        <v>323659</v>
      </c>
      <c r="K91" s="16">
        <v>5049331</v>
      </c>
      <c r="L91" s="16">
        <v>6912999</v>
      </c>
      <c r="M91" s="17">
        <v>168109</v>
      </c>
      <c r="N91" s="17">
        <v>422804</v>
      </c>
      <c r="O91" s="16">
        <v>7503912</v>
      </c>
      <c r="P91" s="16">
        <v>2576739</v>
      </c>
      <c r="Q91" s="17">
        <v>6690790</v>
      </c>
      <c r="R91" s="17">
        <v>3035668</v>
      </c>
      <c r="S91" s="16">
        <v>12303197</v>
      </c>
      <c r="T91" s="16">
        <v>0</v>
      </c>
      <c r="U91" s="17">
        <v>0</v>
      </c>
      <c r="V91" s="17">
        <v>0</v>
      </c>
      <c r="W91" s="19">
        <v>0</v>
      </c>
    </row>
    <row r="92" spans="1:23" ht="12.75">
      <c r="A92" s="13" t="s">
        <v>41</v>
      </c>
      <c r="B92" s="14" t="s">
        <v>174</v>
      </c>
      <c r="C92" s="15" t="s">
        <v>175</v>
      </c>
      <c r="D92" s="16">
        <v>3600000</v>
      </c>
      <c r="E92" s="17">
        <v>3885859</v>
      </c>
      <c r="F92" s="17">
        <v>2962125</v>
      </c>
      <c r="G92" s="18">
        <f t="shared" si="16"/>
        <v>0.7622831914384953</v>
      </c>
      <c r="H92" s="16">
        <v>104756</v>
      </c>
      <c r="I92" s="17">
        <v>108540</v>
      </c>
      <c r="J92" s="17">
        <v>388548</v>
      </c>
      <c r="K92" s="16">
        <v>601844</v>
      </c>
      <c r="L92" s="16">
        <v>1547541</v>
      </c>
      <c r="M92" s="17">
        <v>350323</v>
      </c>
      <c r="N92" s="17">
        <v>-15637</v>
      </c>
      <c r="O92" s="16">
        <v>1882227</v>
      </c>
      <c r="P92" s="16">
        <v>77506</v>
      </c>
      <c r="Q92" s="17">
        <v>232826</v>
      </c>
      <c r="R92" s="17">
        <v>167722</v>
      </c>
      <c r="S92" s="16">
        <v>478054</v>
      </c>
      <c r="T92" s="16">
        <v>0</v>
      </c>
      <c r="U92" s="17">
        <v>0</v>
      </c>
      <c r="V92" s="17">
        <v>0</v>
      </c>
      <c r="W92" s="19">
        <v>0</v>
      </c>
    </row>
    <row r="93" spans="1:23" ht="12.75">
      <c r="A93" s="20"/>
      <c r="B93" s="21" t="s">
        <v>176</v>
      </c>
      <c r="C93" s="22"/>
      <c r="D93" s="23">
        <f>SUM(D89:D92)</f>
        <v>491842295</v>
      </c>
      <c r="E93" s="24">
        <f>SUM(E89:E92)</f>
        <v>531529366</v>
      </c>
      <c r="F93" s="24">
        <f>SUM(F89:F92)</f>
        <v>177858895</v>
      </c>
      <c r="G93" s="25">
        <f t="shared" si="16"/>
        <v>0.33461725047944013</v>
      </c>
      <c r="H93" s="23">
        <f aca="true" t="shared" si="18" ref="H93:W93">SUM(H89:H92)</f>
        <v>2552747</v>
      </c>
      <c r="I93" s="24">
        <f t="shared" si="18"/>
        <v>23937314</v>
      </c>
      <c r="J93" s="24">
        <f t="shared" si="18"/>
        <v>19329979</v>
      </c>
      <c r="K93" s="23">
        <f t="shared" si="18"/>
        <v>45820040</v>
      </c>
      <c r="L93" s="23">
        <f t="shared" si="18"/>
        <v>29509703</v>
      </c>
      <c r="M93" s="24">
        <f t="shared" si="18"/>
        <v>17605465</v>
      </c>
      <c r="N93" s="24">
        <f t="shared" si="18"/>
        <v>26747530</v>
      </c>
      <c r="O93" s="23">
        <f t="shared" si="18"/>
        <v>73862698</v>
      </c>
      <c r="P93" s="23">
        <f t="shared" si="18"/>
        <v>25374746</v>
      </c>
      <c r="Q93" s="24">
        <f t="shared" si="18"/>
        <v>17170876</v>
      </c>
      <c r="R93" s="24">
        <f t="shared" si="18"/>
        <v>15630535</v>
      </c>
      <c r="S93" s="23">
        <f t="shared" si="18"/>
        <v>58176157</v>
      </c>
      <c r="T93" s="23">
        <f t="shared" si="18"/>
        <v>0</v>
      </c>
      <c r="U93" s="24">
        <f t="shared" si="18"/>
        <v>0</v>
      </c>
      <c r="V93" s="24">
        <f t="shared" si="18"/>
        <v>0</v>
      </c>
      <c r="W93" s="26">
        <f t="shared" si="18"/>
        <v>0</v>
      </c>
    </row>
    <row r="94" spans="1:23" ht="12.75">
      <c r="A94" s="13" t="s">
        <v>26</v>
      </c>
      <c r="B94" s="14" t="s">
        <v>177</v>
      </c>
      <c r="C94" s="15" t="s">
        <v>178</v>
      </c>
      <c r="D94" s="16">
        <v>386739113</v>
      </c>
      <c r="E94" s="17">
        <v>421915924</v>
      </c>
      <c r="F94" s="17">
        <v>207460821</v>
      </c>
      <c r="G94" s="18">
        <f t="shared" si="16"/>
        <v>0.4917112846397331</v>
      </c>
      <c r="H94" s="16">
        <v>2299513</v>
      </c>
      <c r="I94" s="17">
        <v>17480152</v>
      </c>
      <c r="J94" s="17">
        <v>7759694</v>
      </c>
      <c r="K94" s="16">
        <v>27539359</v>
      </c>
      <c r="L94" s="16">
        <v>23328915</v>
      </c>
      <c r="M94" s="17">
        <v>22970028</v>
      </c>
      <c r="N94" s="17">
        <v>50662903</v>
      </c>
      <c r="O94" s="16">
        <v>96961846</v>
      </c>
      <c r="P94" s="16">
        <v>5756817</v>
      </c>
      <c r="Q94" s="17">
        <v>20942149</v>
      </c>
      <c r="R94" s="17">
        <v>56260650</v>
      </c>
      <c r="S94" s="16">
        <v>82959616</v>
      </c>
      <c r="T94" s="16">
        <v>0</v>
      </c>
      <c r="U94" s="17">
        <v>0</v>
      </c>
      <c r="V94" s="17">
        <v>0</v>
      </c>
      <c r="W94" s="19">
        <v>0</v>
      </c>
    </row>
    <row r="95" spans="1:23" ht="12.75">
      <c r="A95" s="13" t="s">
        <v>26</v>
      </c>
      <c r="B95" s="14" t="s">
        <v>179</v>
      </c>
      <c r="C95" s="15" t="s">
        <v>180</v>
      </c>
      <c r="D95" s="16">
        <v>255431619</v>
      </c>
      <c r="E95" s="17">
        <v>308403038</v>
      </c>
      <c r="F95" s="17">
        <v>90531259</v>
      </c>
      <c r="G95" s="18">
        <f t="shared" si="16"/>
        <v>0.2935485317754879</v>
      </c>
      <c r="H95" s="16">
        <v>11621472</v>
      </c>
      <c r="I95" s="17">
        <v>14889515</v>
      </c>
      <c r="J95" s="17">
        <v>4968189</v>
      </c>
      <c r="K95" s="16">
        <v>31479176</v>
      </c>
      <c r="L95" s="16">
        <v>15185854</v>
      </c>
      <c r="M95" s="17">
        <v>14448670</v>
      </c>
      <c r="N95" s="17">
        <v>11917124</v>
      </c>
      <c r="O95" s="16">
        <v>41551648</v>
      </c>
      <c r="P95" s="16">
        <v>774108</v>
      </c>
      <c r="Q95" s="17">
        <v>10226846</v>
      </c>
      <c r="R95" s="17">
        <v>6499481</v>
      </c>
      <c r="S95" s="16">
        <v>17500435</v>
      </c>
      <c r="T95" s="16">
        <v>0</v>
      </c>
      <c r="U95" s="17">
        <v>0</v>
      </c>
      <c r="V95" s="17">
        <v>0</v>
      </c>
      <c r="W95" s="19">
        <v>0</v>
      </c>
    </row>
    <row r="96" spans="1:23" ht="12.75">
      <c r="A96" s="13" t="s">
        <v>26</v>
      </c>
      <c r="B96" s="14" t="s">
        <v>181</v>
      </c>
      <c r="C96" s="15" t="s">
        <v>182</v>
      </c>
      <c r="D96" s="16">
        <v>324865071</v>
      </c>
      <c r="E96" s="17">
        <v>200297781</v>
      </c>
      <c r="F96" s="17">
        <v>150371215</v>
      </c>
      <c r="G96" s="18">
        <f t="shared" si="16"/>
        <v>0.7507382969959113</v>
      </c>
      <c r="H96" s="16">
        <v>9384152</v>
      </c>
      <c r="I96" s="17">
        <v>14975379</v>
      </c>
      <c r="J96" s="17">
        <v>16758251</v>
      </c>
      <c r="K96" s="16">
        <v>41117782</v>
      </c>
      <c r="L96" s="16">
        <v>32322652</v>
      </c>
      <c r="M96" s="17">
        <v>27756364</v>
      </c>
      <c r="N96" s="17">
        <v>4700949</v>
      </c>
      <c r="O96" s="16">
        <v>64779965</v>
      </c>
      <c r="P96" s="16">
        <v>2178284</v>
      </c>
      <c r="Q96" s="17">
        <v>24129961</v>
      </c>
      <c r="R96" s="17">
        <v>18165223</v>
      </c>
      <c r="S96" s="16">
        <v>44473468</v>
      </c>
      <c r="T96" s="16">
        <v>0</v>
      </c>
      <c r="U96" s="17">
        <v>0</v>
      </c>
      <c r="V96" s="17">
        <v>0</v>
      </c>
      <c r="W96" s="19">
        <v>0</v>
      </c>
    </row>
    <row r="97" spans="1:23" ht="12.75">
      <c r="A97" s="13" t="s">
        <v>41</v>
      </c>
      <c r="B97" s="14" t="s">
        <v>183</v>
      </c>
      <c r="C97" s="15" t="s">
        <v>184</v>
      </c>
      <c r="D97" s="16">
        <v>43277000</v>
      </c>
      <c r="E97" s="17">
        <v>20000000</v>
      </c>
      <c r="F97" s="17">
        <v>0</v>
      </c>
      <c r="G97" s="18">
        <f t="shared" si="16"/>
        <v>0</v>
      </c>
      <c r="H97" s="16">
        <v>0</v>
      </c>
      <c r="I97" s="17">
        <v>0</v>
      </c>
      <c r="J97" s="17">
        <v>0</v>
      </c>
      <c r="K97" s="16">
        <v>0</v>
      </c>
      <c r="L97" s="16">
        <v>0</v>
      </c>
      <c r="M97" s="17">
        <v>0</v>
      </c>
      <c r="N97" s="17">
        <v>0</v>
      </c>
      <c r="O97" s="16">
        <v>0</v>
      </c>
      <c r="P97" s="16">
        <v>0</v>
      </c>
      <c r="Q97" s="17">
        <v>0</v>
      </c>
      <c r="R97" s="17">
        <v>0</v>
      </c>
      <c r="S97" s="16">
        <v>0</v>
      </c>
      <c r="T97" s="16">
        <v>0</v>
      </c>
      <c r="U97" s="17">
        <v>0</v>
      </c>
      <c r="V97" s="17">
        <v>0</v>
      </c>
      <c r="W97" s="19">
        <v>0</v>
      </c>
    </row>
    <row r="98" spans="1:23" ht="12.75">
      <c r="A98" s="20"/>
      <c r="B98" s="21" t="s">
        <v>185</v>
      </c>
      <c r="C98" s="22"/>
      <c r="D98" s="23">
        <f>SUM(D94:D97)</f>
        <v>1010312803</v>
      </c>
      <c r="E98" s="24">
        <f>SUM(E94:E97)</f>
        <v>950616743</v>
      </c>
      <c r="F98" s="24">
        <f>SUM(F94:F97)</f>
        <v>448363295</v>
      </c>
      <c r="G98" s="25">
        <f t="shared" si="16"/>
        <v>0.47165516313654915</v>
      </c>
      <c r="H98" s="23">
        <f aca="true" t="shared" si="19" ref="H98:W98">SUM(H94:H97)</f>
        <v>23305137</v>
      </c>
      <c r="I98" s="24">
        <f t="shared" si="19"/>
        <v>47345046</v>
      </c>
      <c r="J98" s="24">
        <f t="shared" si="19"/>
        <v>29486134</v>
      </c>
      <c r="K98" s="23">
        <f t="shared" si="19"/>
        <v>100136317</v>
      </c>
      <c r="L98" s="23">
        <f t="shared" si="19"/>
        <v>70837421</v>
      </c>
      <c r="M98" s="24">
        <f t="shared" si="19"/>
        <v>65175062</v>
      </c>
      <c r="N98" s="24">
        <f t="shared" si="19"/>
        <v>67280976</v>
      </c>
      <c r="O98" s="23">
        <f t="shared" si="19"/>
        <v>203293459</v>
      </c>
      <c r="P98" s="23">
        <f t="shared" si="19"/>
        <v>8709209</v>
      </c>
      <c r="Q98" s="24">
        <f t="shared" si="19"/>
        <v>55298956</v>
      </c>
      <c r="R98" s="24">
        <f t="shared" si="19"/>
        <v>80925354</v>
      </c>
      <c r="S98" s="23">
        <f t="shared" si="19"/>
        <v>144933519</v>
      </c>
      <c r="T98" s="23">
        <f t="shared" si="19"/>
        <v>0</v>
      </c>
      <c r="U98" s="24">
        <f t="shared" si="19"/>
        <v>0</v>
      </c>
      <c r="V98" s="24">
        <f t="shared" si="19"/>
        <v>0</v>
      </c>
      <c r="W98" s="26">
        <f t="shared" si="19"/>
        <v>0</v>
      </c>
    </row>
    <row r="99" spans="1:23" ht="12.75">
      <c r="A99" s="20"/>
      <c r="B99" s="21" t="s">
        <v>186</v>
      </c>
      <c r="C99" s="22"/>
      <c r="D99" s="23">
        <f>SUM(D85:D87,D89:D92,D94:D97)</f>
        <v>20239618900</v>
      </c>
      <c r="E99" s="24">
        <f>SUM(E85:E87,E89:E92,E94:E97)</f>
        <v>20304033550</v>
      </c>
      <c r="F99" s="24">
        <f>SUM(F85:F87,F89:F92,F94:F97)</f>
        <v>6791798263</v>
      </c>
      <c r="G99" s="25">
        <f>IF($E99=0,0,$F99/$E99)</f>
        <v>0.3345048778743768</v>
      </c>
      <c r="H99" s="23">
        <f aca="true" t="shared" si="20" ref="H99:W99">SUM(H85:H87,H89:H92,H94:H97)</f>
        <v>180886009</v>
      </c>
      <c r="I99" s="24">
        <f t="shared" si="20"/>
        <v>294991103</v>
      </c>
      <c r="J99" s="24">
        <f t="shared" si="20"/>
        <v>421360755</v>
      </c>
      <c r="K99" s="23">
        <f t="shared" si="20"/>
        <v>897237867</v>
      </c>
      <c r="L99" s="23">
        <f t="shared" si="20"/>
        <v>1034408494</v>
      </c>
      <c r="M99" s="24">
        <f t="shared" si="20"/>
        <v>921332928</v>
      </c>
      <c r="N99" s="24">
        <f t="shared" si="20"/>
        <v>1383021588</v>
      </c>
      <c r="O99" s="23">
        <f t="shared" si="20"/>
        <v>3338763010</v>
      </c>
      <c r="P99" s="23">
        <f t="shared" si="20"/>
        <v>604837609</v>
      </c>
      <c r="Q99" s="24">
        <f t="shared" si="20"/>
        <v>923374457</v>
      </c>
      <c r="R99" s="24">
        <f t="shared" si="20"/>
        <v>1027585320</v>
      </c>
      <c r="S99" s="23">
        <f t="shared" si="20"/>
        <v>2555797386</v>
      </c>
      <c r="T99" s="23">
        <f t="shared" si="20"/>
        <v>0</v>
      </c>
      <c r="U99" s="24">
        <f t="shared" si="20"/>
        <v>0</v>
      </c>
      <c r="V99" s="24">
        <f t="shared" si="20"/>
        <v>0</v>
      </c>
      <c r="W99" s="26">
        <f t="shared" si="20"/>
        <v>0</v>
      </c>
    </row>
    <row r="100" spans="1:23" ht="12.75">
      <c r="A100" s="8"/>
      <c r="B100" s="9" t="s">
        <v>603</v>
      </c>
      <c r="C100" s="10"/>
      <c r="D100" s="27"/>
      <c r="E100" s="28"/>
      <c r="F100" s="28"/>
      <c r="G100" s="29"/>
      <c r="H100" s="27"/>
      <c r="I100" s="28"/>
      <c r="J100" s="28"/>
      <c r="K100" s="27"/>
      <c r="L100" s="27"/>
      <c r="M100" s="28"/>
      <c r="N100" s="28"/>
      <c r="O100" s="27"/>
      <c r="P100" s="27"/>
      <c r="Q100" s="28"/>
      <c r="R100" s="28"/>
      <c r="S100" s="27"/>
      <c r="T100" s="27"/>
      <c r="U100" s="28"/>
      <c r="V100" s="28"/>
      <c r="W100" s="30"/>
    </row>
    <row r="101" spans="1:23" ht="12.75">
      <c r="A101" s="12"/>
      <c r="B101" s="9" t="s">
        <v>187</v>
      </c>
      <c r="C101" s="10"/>
      <c r="D101" s="27"/>
      <c r="E101" s="28"/>
      <c r="F101" s="28"/>
      <c r="G101" s="29"/>
      <c r="H101" s="27"/>
      <c r="I101" s="28"/>
      <c r="J101" s="28"/>
      <c r="K101" s="27"/>
      <c r="L101" s="27"/>
      <c r="M101" s="28"/>
      <c r="N101" s="28"/>
      <c r="O101" s="27"/>
      <c r="P101" s="27"/>
      <c r="Q101" s="28"/>
      <c r="R101" s="28"/>
      <c r="S101" s="27"/>
      <c r="T101" s="27"/>
      <c r="U101" s="28"/>
      <c r="V101" s="28"/>
      <c r="W101" s="30"/>
    </row>
    <row r="102" spans="1:23" ht="12.75">
      <c r="A102" s="13" t="s">
        <v>20</v>
      </c>
      <c r="B102" s="14" t="s">
        <v>188</v>
      </c>
      <c r="C102" s="15" t="s">
        <v>189</v>
      </c>
      <c r="D102" s="16">
        <v>7110162000</v>
      </c>
      <c r="E102" s="17">
        <v>7100361000</v>
      </c>
      <c r="F102" s="17">
        <v>3088514000</v>
      </c>
      <c r="G102" s="18">
        <f aca="true" t="shared" si="21" ref="G102:G133">IF($E102=0,0,$F102/$E102)</f>
        <v>0.43497985524961336</v>
      </c>
      <c r="H102" s="16">
        <v>237258000</v>
      </c>
      <c r="I102" s="17">
        <v>418412000</v>
      </c>
      <c r="J102" s="17">
        <v>170044000</v>
      </c>
      <c r="K102" s="16">
        <v>825714000</v>
      </c>
      <c r="L102" s="16">
        <v>459589000</v>
      </c>
      <c r="M102" s="17">
        <v>370266000</v>
      </c>
      <c r="N102" s="17">
        <v>417652000</v>
      </c>
      <c r="O102" s="16">
        <v>1247507000</v>
      </c>
      <c r="P102" s="16">
        <v>327862000</v>
      </c>
      <c r="Q102" s="17">
        <v>317025000</v>
      </c>
      <c r="R102" s="17">
        <v>370406000</v>
      </c>
      <c r="S102" s="16">
        <v>1015293000</v>
      </c>
      <c r="T102" s="16">
        <v>0</v>
      </c>
      <c r="U102" s="17">
        <v>0</v>
      </c>
      <c r="V102" s="17">
        <v>0</v>
      </c>
      <c r="W102" s="19">
        <v>0</v>
      </c>
    </row>
    <row r="103" spans="1:23" ht="12.75">
      <c r="A103" s="20"/>
      <c r="B103" s="21" t="s">
        <v>25</v>
      </c>
      <c r="C103" s="22"/>
      <c r="D103" s="23">
        <f>D102</f>
        <v>7110162000</v>
      </c>
      <c r="E103" s="24">
        <f>E102</f>
        <v>7100361000</v>
      </c>
      <c r="F103" s="24">
        <f>F102</f>
        <v>3088514000</v>
      </c>
      <c r="G103" s="25">
        <f t="shared" si="21"/>
        <v>0.43497985524961336</v>
      </c>
      <c r="H103" s="23">
        <f aca="true" t="shared" si="22" ref="H103:W103">H102</f>
        <v>237258000</v>
      </c>
      <c r="I103" s="24">
        <f t="shared" si="22"/>
        <v>418412000</v>
      </c>
      <c r="J103" s="24">
        <f t="shared" si="22"/>
        <v>170044000</v>
      </c>
      <c r="K103" s="23">
        <f t="shared" si="22"/>
        <v>825714000</v>
      </c>
      <c r="L103" s="23">
        <f t="shared" si="22"/>
        <v>459589000</v>
      </c>
      <c r="M103" s="24">
        <f t="shared" si="22"/>
        <v>370266000</v>
      </c>
      <c r="N103" s="24">
        <f t="shared" si="22"/>
        <v>417652000</v>
      </c>
      <c r="O103" s="23">
        <f t="shared" si="22"/>
        <v>1247507000</v>
      </c>
      <c r="P103" s="23">
        <f t="shared" si="22"/>
        <v>327862000</v>
      </c>
      <c r="Q103" s="24">
        <f t="shared" si="22"/>
        <v>317025000</v>
      </c>
      <c r="R103" s="24">
        <f t="shared" si="22"/>
        <v>370406000</v>
      </c>
      <c r="S103" s="23">
        <f t="shared" si="22"/>
        <v>1015293000</v>
      </c>
      <c r="T103" s="23">
        <f t="shared" si="22"/>
        <v>0</v>
      </c>
      <c r="U103" s="24">
        <f t="shared" si="22"/>
        <v>0</v>
      </c>
      <c r="V103" s="24">
        <f t="shared" si="22"/>
        <v>0</v>
      </c>
      <c r="W103" s="26">
        <f t="shared" si="22"/>
        <v>0</v>
      </c>
    </row>
    <row r="104" spans="1:23" ht="12.75">
      <c r="A104" s="13" t="s">
        <v>26</v>
      </c>
      <c r="B104" s="14" t="s">
        <v>190</v>
      </c>
      <c r="C104" s="15" t="s">
        <v>191</v>
      </c>
      <c r="D104" s="16">
        <v>50484550</v>
      </c>
      <c r="E104" s="17">
        <v>54589066</v>
      </c>
      <c r="F104" s="17">
        <v>21089509</v>
      </c>
      <c r="G104" s="18">
        <f t="shared" si="21"/>
        <v>0.38633210907107296</v>
      </c>
      <c r="H104" s="16">
        <v>0</v>
      </c>
      <c r="I104" s="17">
        <v>847222</v>
      </c>
      <c r="J104" s="17">
        <v>7741030</v>
      </c>
      <c r="K104" s="16">
        <v>8588252</v>
      </c>
      <c r="L104" s="16">
        <v>1473911</v>
      </c>
      <c r="M104" s="17">
        <v>2669031</v>
      </c>
      <c r="N104" s="17">
        <v>4011221</v>
      </c>
      <c r="O104" s="16">
        <v>8154163</v>
      </c>
      <c r="P104" s="16">
        <v>1128801</v>
      </c>
      <c r="Q104" s="17">
        <v>379673</v>
      </c>
      <c r="R104" s="17">
        <v>2838620</v>
      </c>
      <c r="S104" s="16">
        <v>4347094</v>
      </c>
      <c r="T104" s="16">
        <v>0</v>
      </c>
      <c r="U104" s="17">
        <v>0</v>
      </c>
      <c r="V104" s="17">
        <v>0</v>
      </c>
      <c r="W104" s="19">
        <v>0</v>
      </c>
    </row>
    <row r="105" spans="1:23" ht="12.75">
      <c r="A105" s="13" t="s">
        <v>26</v>
      </c>
      <c r="B105" s="14" t="s">
        <v>192</v>
      </c>
      <c r="C105" s="15" t="s">
        <v>193</v>
      </c>
      <c r="D105" s="16">
        <v>71392000</v>
      </c>
      <c r="E105" s="17">
        <v>73446041</v>
      </c>
      <c r="F105" s="17">
        <v>18558395</v>
      </c>
      <c r="G105" s="18">
        <f t="shared" si="21"/>
        <v>0.25268067205964173</v>
      </c>
      <c r="H105" s="16">
        <v>0</v>
      </c>
      <c r="I105" s="17">
        <v>5814698</v>
      </c>
      <c r="J105" s="17">
        <v>1044045</v>
      </c>
      <c r="K105" s="16">
        <v>6858743</v>
      </c>
      <c r="L105" s="16">
        <v>720645</v>
      </c>
      <c r="M105" s="17">
        <v>5263065</v>
      </c>
      <c r="N105" s="17">
        <v>1165205</v>
      </c>
      <c r="O105" s="16">
        <v>7148915</v>
      </c>
      <c r="P105" s="16">
        <v>2773152</v>
      </c>
      <c r="Q105" s="17">
        <v>917585</v>
      </c>
      <c r="R105" s="17">
        <v>860000</v>
      </c>
      <c r="S105" s="16">
        <v>4550737</v>
      </c>
      <c r="T105" s="16">
        <v>0</v>
      </c>
      <c r="U105" s="17">
        <v>0</v>
      </c>
      <c r="V105" s="17">
        <v>0</v>
      </c>
      <c r="W105" s="19">
        <v>0</v>
      </c>
    </row>
    <row r="106" spans="1:23" ht="12.75">
      <c r="A106" s="13" t="s">
        <v>26</v>
      </c>
      <c r="B106" s="14" t="s">
        <v>194</v>
      </c>
      <c r="C106" s="15" t="s">
        <v>195</v>
      </c>
      <c r="D106" s="16">
        <v>79353050</v>
      </c>
      <c r="E106" s="17">
        <v>81984848</v>
      </c>
      <c r="F106" s="17">
        <v>59285908</v>
      </c>
      <c r="G106" s="18">
        <f t="shared" si="21"/>
        <v>0.7231324988246609</v>
      </c>
      <c r="H106" s="16">
        <v>35000</v>
      </c>
      <c r="I106" s="17">
        <v>3010079</v>
      </c>
      <c r="J106" s="17">
        <v>3438907</v>
      </c>
      <c r="K106" s="16">
        <v>6483986</v>
      </c>
      <c r="L106" s="16">
        <v>1960883</v>
      </c>
      <c r="M106" s="17">
        <v>1998452</v>
      </c>
      <c r="N106" s="17">
        <v>1065830</v>
      </c>
      <c r="O106" s="16">
        <v>5025165</v>
      </c>
      <c r="P106" s="16">
        <v>3174558</v>
      </c>
      <c r="Q106" s="17">
        <v>1594245</v>
      </c>
      <c r="R106" s="17">
        <v>43007954</v>
      </c>
      <c r="S106" s="16">
        <v>47776757</v>
      </c>
      <c r="T106" s="16">
        <v>0</v>
      </c>
      <c r="U106" s="17">
        <v>0</v>
      </c>
      <c r="V106" s="17">
        <v>0</v>
      </c>
      <c r="W106" s="19">
        <v>0</v>
      </c>
    </row>
    <row r="107" spans="1:23" ht="12.75">
      <c r="A107" s="13" t="s">
        <v>26</v>
      </c>
      <c r="B107" s="14" t="s">
        <v>196</v>
      </c>
      <c r="C107" s="15" t="s">
        <v>197</v>
      </c>
      <c r="D107" s="16">
        <v>223130754</v>
      </c>
      <c r="E107" s="17">
        <v>223130754</v>
      </c>
      <c r="F107" s="17">
        <v>91704552</v>
      </c>
      <c r="G107" s="18">
        <f t="shared" si="21"/>
        <v>0.41099019456546987</v>
      </c>
      <c r="H107" s="16">
        <v>10465977</v>
      </c>
      <c r="I107" s="17">
        <v>10156327</v>
      </c>
      <c r="J107" s="17">
        <v>4170697</v>
      </c>
      <c r="K107" s="16">
        <v>24793001</v>
      </c>
      <c r="L107" s="16">
        <v>8592524</v>
      </c>
      <c r="M107" s="17">
        <v>29022248</v>
      </c>
      <c r="N107" s="17">
        <v>12187858</v>
      </c>
      <c r="O107" s="16">
        <v>49802630</v>
      </c>
      <c r="P107" s="16">
        <v>1826043</v>
      </c>
      <c r="Q107" s="17">
        <v>3749944</v>
      </c>
      <c r="R107" s="17">
        <v>11532934</v>
      </c>
      <c r="S107" s="16">
        <v>17108921</v>
      </c>
      <c r="T107" s="16">
        <v>0</v>
      </c>
      <c r="U107" s="17">
        <v>0</v>
      </c>
      <c r="V107" s="17">
        <v>0</v>
      </c>
      <c r="W107" s="19">
        <v>0</v>
      </c>
    </row>
    <row r="108" spans="1:23" ht="12.75">
      <c r="A108" s="13" t="s">
        <v>41</v>
      </c>
      <c r="B108" s="14" t="s">
        <v>198</v>
      </c>
      <c r="C108" s="15" t="s">
        <v>199</v>
      </c>
      <c r="D108" s="16">
        <v>301162595</v>
      </c>
      <c r="E108" s="17">
        <v>337286471</v>
      </c>
      <c r="F108" s="17">
        <v>222508965</v>
      </c>
      <c r="G108" s="18">
        <f t="shared" si="21"/>
        <v>0.6597032022668944</v>
      </c>
      <c r="H108" s="16">
        <v>17729096</v>
      </c>
      <c r="I108" s="17">
        <v>37839125</v>
      </c>
      <c r="J108" s="17">
        <v>15125793</v>
      </c>
      <c r="K108" s="16">
        <v>70694014</v>
      </c>
      <c r="L108" s="16">
        <v>37839125</v>
      </c>
      <c r="M108" s="17">
        <v>396209</v>
      </c>
      <c r="N108" s="17">
        <v>54438223</v>
      </c>
      <c r="O108" s="16">
        <v>92673557</v>
      </c>
      <c r="P108" s="16">
        <v>37839125</v>
      </c>
      <c r="Q108" s="17">
        <v>21069915</v>
      </c>
      <c r="R108" s="17">
        <v>232354</v>
      </c>
      <c r="S108" s="16">
        <v>59141394</v>
      </c>
      <c r="T108" s="16">
        <v>0</v>
      </c>
      <c r="U108" s="17">
        <v>0</v>
      </c>
      <c r="V108" s="17">
        <v>0</v>
      </c>
      <c r="W108" s="19">
        <v>0</v>
      </c>
    </row>
    <row r="109" spans="1:23" ht="12.75">
      <c r="A109" s="20"/>
      <c r="B109" s="21" t="s">
        <v>200</v>
      </c>
      <c r="C109" s="22"/>
      <c r="D109" s="23">
        <f>SUM(D104:D108)</f>
        <v>725522949</v>
      </c>
      <c r="E109" s="24">
        <f>SUM(E104:E108)</f>
        <v>770437180</v>
      </c>
      <c r="F109" s="24">
        <f>SUM(F104:F108)</f>
        <v>413147329</v>
      </c>
      <c r="G109" s="25">
        <f t="shared" si="21"/>
        <v>0.5362505077961061</v>
      </c>
      <c r="H109" s="23">
        <f aca="true" t="shared" si="23" ref="H109:W109">SUM(H104:H108)</f>
        <v>28230073</v>
      </c>
      <c r="I109" s="24">
        <f t="shared" si="23"/>
        <v>57667451</v>
      </c>
      <c r="J109" s="24">
        <f t="shared" si="23"/>
        <v>31520472</v>
      </c>
      <c r="K109" s="23">
        <f t="shared" si="23"/>
        <v>117417996</v>
      </c>
      <c r="L109" s="23">
        <f t="shared" si="23"/>
        <v>50587088</v>
      </c>
      <c r="M109" s="24">
        <f t="shared" si="23"/>
        <v>39349005</v>
      </c>
      <c r="N109" s="24">
        <f t="shared" si="23"/>
        <v>72868337</v>
      </c>
      <c r="O109" s="23">
        <f t="shared" si="23"/>
        <v>162804430</v>
      </c>
      <c r="P109" s="23">
        <f t="shared" si="23"/>
        <v>46741679</v>
      </c>
      <c r="Q109" s="24">
        <f t="shared" si="23"/>
        <v>27711362</v>
      </c>
      <c r="R109" s="24">
        <f t="shared" si="23"/>
        <v>58471862</v>
      </c>
      <c r="S109" s="23">
        <f t="shared" si="23"/>
        <v>132924903</v>
      </c>
      <c r="T109" s="23">
        <f t="shared" si="23"/>
        <v>0</v>
      </c>
      <c r="U109" s="24">
        <f t="shared" si="23"/>
        <v>0</v>
      </c>
      <c r="V109" s="24">
        <f t="shared" si="23"/>
        <v>0</v>
      </c>
      <c r="W109" s="26">
        <f t="shared" si="23"/>
        <v>0</v>
      </c>
    </row>
    <row r="110" spans="1:23" ht="12.75">
      <c r="A110" s="13" t="s">
        <v>26</v>
      </c>
      <c r="B110" s="14" t="s">
        <v>201</v>
      </c>
      <c r="C110" s="15" t="s">
        <v>202</v>
      </c>
      <c r="D110" s="16">
        <v>32842000</v>
      </c>
      <c r="E110" s="17">
        <v>34012000</v>
      </c>
      <c r="F110" s="17">
        <v>18115795</v>
      </c>
      <c r="G110" s="18">
        <f t="shared" si="21"/>
        <v>0.532629513113019</v>
      </c>
      <c r="H110" s="16">
        <v>335296</v>
      </c>
      <c r="I110" s="17">
        <v>2511123</v>
      </c>
      <c r="J110" s="17">
        <v>1721530</v>
      </c>
      <c r="K110" s="16">
        <v>4567949</v>
      </c>
      <c r="L110" s="16">
        <v>2769246</v>
      </c>
      <c r="M110" s="17">
        <v>1188512</v>
      </c>
      <c r="N110" s="17">
        <v>2789090</v>
      </c>
      <c r="O110" s="16">
        <v>6746848</v>
      </c>
      <c r="P110" s="16">
        <v>6955</v>
      </c>
      <c r="Q110" s="17">
        <v>3266648</v>
      </c>
      <c r="R110" s="17">
        <v>3527395</v>
      </c>
      <c r="S110" s="16">
        <v>6800998</v>
      </c>
      <c r="T110" s="16">
        <v>0</v>
      </c>
      <c r="U110" s="17">
        <v>0</v>
      </c>
      <c r="V110" s="17">
        <v>0</v>
      </c>
      <c r="W110" s="19">
        <v>0</v>
      </c>
    </row>
    <row r="111" spans="1:23" ht="12.75">
      <c r="A111" s="13" t="s">
        <v>26</v>
      </c>
      <c r="B111" s="14" t="s">
        <v>203</v>
      </c>
      <c r="C111" s="15" t="s">
        <v>204</v>
      </c>
      <c r="D111" s="16">
        <v>34500189</v>
      </c>
      <c r="E111" s="17">
        <v>44842255</v>
      </c>
      <c r="F111" s="17">
        <v>22622590</v>
      </c>
      <c r="G111" s="18">
        <f t="shared" si="21"/>
        <v>0.5044926933313233</v>
      </c>
      <c r="H111" s="16">
        <v>2662242</v>
      </c>
      <c r="I111" s="17">
        <v>2909423</v>
      </c>
      <c r="J111" s="17">
        <v>3780298</v>
      </c>
      <c r="K111" s="16">
        <v>9351963</v>
      </c>
      <c r="L111" s="16">
        <v>2386290</v>
      </c>
      <c r="M111" s="17">
        <v>0</v>
      </c>
      <c r="N111" s="17">
        <v>7864787</v>
      </c>
      <c r="O111" s="16">
        <v>10251077</v>
      </c>
      <c r="P111" s="16">
        <v>887481</v>
      </c>
      <c r="Q111" s="17">
        <v>542001</v>
      </c>
      <c r="R111" s="17">
        <v>1590068</v>
      </c>
      <c r="S111" s="16">
        <v>3019550</v>
      </c>
      <c r="T111" s="16">
        <v>0</v>
      </c>
      <c r="U111" s="17">
        <v>0</v>
      </c>
      <c r="V111" s="17">
        <v>0</v>
      </c>
      <c r="W111" s="19">
        <v>0</v>
      </c>
    </row>
    <row r="112" spans="1:23" ht="12.75">
      <c r="A112" s="13" t="s">
        <v>26</v>
      </c>
      <c r="B112" s="14" t="s">
        <v>205</v>
      </c>
      <c r="C112" s="15" t="s">
        <v>206</v>
      </c>
      <c r="D112" s="16">
        <v>16878000</v>
      </c>
      <c r="E112" s="17">
        <v>16878000</v>
      </c>
      <c r="F112" s="17">
        <v>10430000</v>
      </c>
      <c r="G112" s="18">
        <f t="shared" si="21"/>
        <v>0.6179642137694039</v>
      </c>
      <c r="H112" s="16">
        <v>0</v>
      </c>
      <c r="I112" s="17">
        <v>0</v>
      </c>
      <c r="J112" s="17">
        <v>6430000</v>
      </c>
      <c r="K112" s="16">
        <v>6430000</v>
      </c>
      <c r="L112" s="16">
        <v>0</v>
      </c>
      <c r="M112" s="17">
        <v>0</v>
      </c>
      <c r="N112" s="17">
        <v>1000000</v>
      </c>
      <c r="O112" s="16">
        <v>1000000</v>
      </c>
      <c r="P112" s="16">
        <v>1000000</v>
      </c>
      <c r="Q112" s="17">
        <v>1000000</v>
      </c>
      <c r="R112" s="17">
        <v>1000000</v>
      </c>
      <c r="S112" s="16">
        <v>3000000</v>
      </c>
      <c r="T112" s="16">
        <v>0</v>
      </c>
      <c r="U112" s="17">
        <v>0</v>
      </c>
      <c r="V112" s="17">
        <v>0</v>
      </c>
      <c r="W112" s="19">
        <v>0</v>
      </c>
    </row>
    <row r="113" spans="1:23" ht="12.75">
      <c r="A113" s="13" t="s">
        <v>26</v>
      </c>
      <c r="B113" s="14" t="s">
        <v>207</v>
      </c>
      <c r="C113" s="15" t="s">
        <v>208</v>
      </c>
      <c r="D113" s="16">
        <v>12264828</v>
      </c>
      <c r="E113" s="17">
        <v>19187573</v>
      </c>
      <c r="F113" s="17">
        <v>13874520</v>
      </c>
      <c r="G113" s="18">
        <f t="shared" si="21"/>
        <v>0.7230992684692327</v>
      </c>
      <c r="H113" s="16">
        <v>892841</v>
      </c>
      <c r="I113" s="17">
        <v>49579</v>
      </c>
      <c r="J113" s="17">
        <v>379074</v>
      </c>
      <c r="K113" s="16">
        <v>1321494</v>
      </c>
      <c r="L113" s="16">
        <v>1967189</v>
      </c>
      <c r="M113" s="17">
        <v>4641378</v>
      </c>
      <c r="N113" s="17">
        <v>3629706</v>
      </c>
      <c r="O113" s="16">
        <v>10238273</v>
      </c>
      <c r="P113" s="16">
        <v>874241</v>
      </c>
      <c r="Q113" s="17">
        <v>1144329</v>
      </c>
      <c r="R113" s="17">
        <v>296183</v>
      </c>
      <c r="S113" s="16">
        <v>2314753</v>
      </c>
      <c r="T113" s="16">
        <v>0</v>
      </c>
      <c r="U113" s="17">
        <v>0</v>
      </c>
      <c r="V113" s="17">
        <v>0</v>
      </c>
      <c r="W113" s="19">
        <v>0</v>
      </c>
    </row>
    <row r="114" spans="1:23" ht="12.75">
      <c r="A114" s="13" t="s">
        <v>26</v>
      </c>
      <c r="B114" s="14" t="s">
        <v>209</v>
      </c>
      <c r="C114" s="15" t="s">
        <v>210</v>
      </c>
      <c r="D114" s="16">
        <v>571382146</v>
      </c>
      <c r="E114" s="17">
        <v>595676035</v>
      </c>
      <c r="F114" s="17">
        <v>229836947</v>
      </c>
      <c r="G114" s="18">
        <f t="shared" si="21"/>
        <v>0.3858421918887504</v>
      </c>
      <c r="H114" s="16">
        <v>-36423752</v>
      </c>
      <c r="I114" s="17">
        <v>45001643</v>
      </c>
      <c r="J114" s="17">
        <v>56116409</v>
      </c>
      <c r="K114" s="16">
        <v>64694300</v>
      </c>
      <c r="L114" s="16">
        <v>37878008</v>
      </c>
      <c r="M114" s="17">
        <v>24116488</v>
      </c>
      <c r="N114" s="17">
        <v>31260663</v>
      </c>
      <c r="O114" s="16">
        <v>93255159</v>
      </c>
      <c r="P114" s="16">
        <v>31870051</v>
      </c>
      <c r="Q114" s="17">
        <v>40017437</v>
      </c>
      <c r="R114" s="17">
        <v>0</v>
      </c>
      <c r="S114" s="16">
        <v>71887488</v>
      </c>
      <c r="T114" s="16">
        <v>0</v>
      </c>
      <c r="U114" s="17">
        <v>0</v>
      </c>
      <c r="V114" s="17">
        <v>0</v>
      </c>
      <c r="W114" s="19">
        <v>0</v>
      </c>
    </row>
    <row r="115" spans="1:23" ht="12.75">
      <c r="A115" s="13" t="s">
        <v>26</v>
      </c>
      <c r="B115" s="14" t="s">
        <v>211</v>
      </c>
      <c r="C115" s="15" t="s">
        <v>212</v>
      </c>
      <c r="D115" s="16">
        <v>19285000</v>
      </c>
      <c r="E115" s="17">
        <v>11534824</v>
      </c>
      <c r="F115" s="17">
        <v>20903789</v>
      </c>
      <c r="G115" s="18">
        <f t="shared" si="21"/>
        <v>1.8122330258355048</v>
      </c>
      <c r="H115" s="16">
        <v>1871374</v>
      </c>
      <c r="I115" s="17">
        <v>5958415</v>
      </c>
      <c r="J115" s="17">
        <v>2046293</v>
      </c>
      <c r="K115" s="16">
        <v>9876082</v>
      </c>
      <c r="L115" s="16">
        <v>2667260</v>
      </c>
      <c r="M115" s="17">
        <v>710782</v>
      </c>
      <c r="N115" s="17">
        <v>4011927</v>
      </c>
      <c r="O115" s="16">
        <v>7389969</v>
      </c>
      <c r="P115" s="16">
        <v>985048</v>
      </c>
      <c r="Q115" s="17">
        <v>816717</v>
      </c>
      <c r="R115" s="17">
        <v>1835973</v>
      </c>
      <c r="S115" s="16">
        <v>3637738</v>
      </c>
      <c r="T115" s="16">
        <v>0</v>
      </c>
      <c r="U115" s="17">
        <v>0</v>
      </c>
      <c r="V115" s="17">
        <v>0</v>
      </c>
      <c r="W115" s="19">
        <v>0</v>
      </c>
    </row>
    <row r="116" spans="1:23" ht="12.75">
      <c r="A116" s="13" t="s">
        <v>26</v>
      </c>
      <c r="B116" s="14" t="s">
        <v>213</v>
      </c>
      <c r="C116" s="15" t="s">
        <v>214</v>
      </c>
      <c r="D116" s="16">
        <v>25388550</v>
      </c>
      <c r="E116" s="17">
        <v>25388550</v>
      </c>
      <c r="F116" s="17">
        <v>11325353</v>
      </c>
      <c r="G116" s="18">
        <f t="shared" si="21"/>
        <v>0.4460811271222657</v>
      </c>
      <c r="H116" s="16">
        <v>1124414</v>
      </c>
      <c r="I116" s="17">
        <v>1237415</v>
      </c>
      <c r="J116" s="17">
        <v>0</v>
      </c>
      <c r="K116" s="16">
        <v>2361829</v>
      </c>
      <c r="L116" s="16">
        <v>1501218</v>
      </c>
      <c r="M116" s="17">
        <v>3745592</v>
      </c>
      <c r="N116" s="17">
        <v>1848393</v>
      </c>
      <c r="O116" s="16">
        <v>7095203</v>
      </c>
      <c r="P116" s="16">
        <v>0</v>
      </c>
      <c r="Q116" s="17">
        <v>1868321</v>
      </c>
      <c r="R116" s="17">
        <v>0</v>
      </c>
      <c r="S116" s="16">
        <v>1868321</v>
      </c>
      <c r="T116" s="16">
        <v>0</v>
      </c>
      <c r="U116" s="17">
        <v>0</v>
      </c>
      <c r="V116" s="17">
        <v>0</v>
      </c>
      <c r="W116" s="19">
        <v>0</v>
      </c>
    </row>
    <row r="117" spans="1:23" ht="12.75">
      <c r="A117" s="13" t="s">
        <v>41</v>
      </c>
      <c r="B117" s="14" t="s">
        <v>215</v>
      </c>
      <c r="C117" s="15" t="s">
        <v>216</v>
      </c>
      <c r="D117" s="16">
        <v>207528000</v>
      </c>
      <c r="E117" s="17">
        <v>210828000</v>
      </c>
      <c r="F117" s="17">
        <v>162579777</v>
      </c>
      <c r="G117" s="18">
        <f t="shared" si="21"/>
        <v>0.7711488843986567</v>
      </c>
      <c r="H117" s="16">
        <v>3454263</v>
      </c>
      <c r="I117" s="17">
        <v>7164265</v>
      </c>
      <c r="J117" s="17">
        <v>9644000</v>
      </c>
      <c r="K117" s="16">
        <v>20262528</v>
      </c>
      <c r="L117" s="16">
        <v>38103019</v>
      </c>
      <c r="M117" s="17">
        <v>28004234</v>
      </c>
      <c r="N117" s="17">
        <v>24583498</v>
      </c>
      <c r="O117" s="16">
        <v>90690751</v>
      </c>
      <c r="P117" s="16">
        <v>24583498</v>
      </c>
      <c r="Q117" s="17">
        <v>18104000</v>
      </c>
      <c r="R117" s="17">
        <v>8939000</v>
      </c>
      <c r="S117" s="16">
        <v>51626498</v>
      </c>
      <c r="T117" s="16">
        <v>0</v>
      </c>
      <c r="U117" s="17">
        <v>0</v>
      </c>
      <c r="V117" s="17">
        <v>0</v>
      </c>
      <c r="W117" s="19">
        <v>0</v>
      </c>
    </row>
    <row r="118" spans="1:23" ht="12.75">
      <c r="A118" s="20"/>
      <c r="B118" s="21" t="s">
        <v>217</v>
      </c>
      <c r="C118" s="22"/>
      <c r="D118" s="23">
        <f>SUM(D110:D117)</f>
        <v>920068713</v>
      </c>
      <c r="E118" s="24">
        <f>SUM(E110:E117)</f>
        <v>958347237</v>
      </c>
      <c r="F118" s="24">
        <f>SUM(F110:F117)</f>
        <v>489688771</v>
      </c>
      <c r="G118" s="25">
        <f t="shared" si="21"/>
        <v>0.5109721738572718</v>
      </c>
      <c r="H118" s="23">
        <f aca="true" t="shared" si="24" ref="H118:W118">SUM(H110:H117)</f>
        <v>-26083322</v>
      </c>
      <c r="I118" s="24">
        <f t="shared" si="24"/>
        <v>64831863</v>
      </c>
      <c r="J118" s="24">
        <f t="shared" si="24"/>
        <v>80117604</v>
      </c>
      <c r="K118" s="23">
        <f t="shared" si="24"/>
        <v>118866145</v>
      </c>
      <c r="L118" s="23">
        <f t="shared" si="24"/>
        <v>87272230</v>
      </c>
      <c r="M118" s="24">
        <f t="shared" si="24"/>
        <v>62406986</v>
      </c>
      <c r="N118" s="24">
        <f t="shared" si="24"/>
        <v>76988064</v>
      </c>
      <c r="O118" s="23">
        <f t="shared" si="24"/>
        <v>226667280</v>
      </c>
      <c r="P118" s="23">
        <f t="shared" si="24"/>
        <v>60207274</v>
      </c>
      <c r="Q118" s="24">
        <f t="shared" si="24"/>
        <v>66759453</v>
      </c>
      <c r="R118" s="24">
        <f t="shared" si="24"/>
        <v>17188619</v>
      </c>
      <c r="S118" s="23">
        <f t="shared" si="24"/>
        <v>144155346</v>
      </c>
      <c r="T118" s="23">
        <f t="shared" si="24"/>
        <v>0</v>
      </c>
      <c r="U118" s="24">
        <f t="shared" si="24"/>
        <v>0</v>
      </c>
      <c r="V118" s="24">
        <f t="shared" si="24"/>
        <v>0</v>
      </c>
      <c r="W118" s="26">
        <f t="shared" si="24"/>
        <v>0</v>
      </c>
    </row>
    <row r="119" spans="1:23" ht="12.75">
      <c r="A119" s="13" t="s">
        <v>26</v>
      </c>
      <c r="B119" s="14" t="s">
        <v>218</v>
      </c>
      <c r="C119" s="15" t="s">
        <v>219</v>
      </c>
      <c r="D119" s="16">
        <v>35475000</v>
      </c>
      <c r="E119" s="17">
        <v>43942021</v>
      </c>
      <c r="F119" s="17">
        <v>43414276</v>
      </c>
      <c r="G119" s="18">
        <f t="shared" si="21"/>
        <v>0.9879899697831377</v>
      </c>
      <c r="H119" s="16">
        <v>190779</v>
      </c>
      <c r="I119" s="17">
        <v>5697964</v>
      </c>
      <c r="J119" s="17">
        <v>3095492</v>
      </c>
      <c r="K119" s="16">
        <v>8984235</v>
      </c>
      <c r="L119" s="16">
        <v>4316913</v>
      </c>
      <c r="M119" s="17">
        <v>7606296</v>
      </c>
      <c r="N119" s="17">
        <v>7342167</v>
      </c>
      <c r="O119" s="16">
        <v>19265376</v>
      </c>
      <c r="P119" s="16">
        <v>5099080</v>
      </c>
      <c r="Q119" s="17">
        <v>6876666</v>
      </c>
      <c r="R119" s="17">
        <v>3188919</v>
      </c>
      <c r="S119" s="16">
        <v>15164665</v>
      </c>
      <c r="T119" s="16">
        <v>0</v>
      </c>
      <c r="U119" s="17">
        <v>0</v>
      </c>
      <c r="V119" s="17">
        <v>0</v>
      </c>
      <c r="W119" s="19">
        <v>0</v>
      </c>
    </row>
    <row r="120" spans="1:23" ht="12.75">
      <c r="A120" s="13" t="s">
        <v>26</v>
      </c>
      <c r="B120" s="14" t="s">
        <v>220</v>
      </c>
      <c r="C120" s="15" t="s">
        <v>221</v>
      </c>
      <c r="D120" s="16">
        <v>53649000</v>
      </c>
      <c r="E120" s="17">
        <v>53649000</v>
      </c>
      <c r="F120" s="17">
        <v>35744732</v>
      </c>
      <c r="G120" s="18">
        <f t="shared" si="21"/>
        <v>0.6662702380286678</v>
      </c>
      <c r="H120" s="16">
        <v>7585060</v>
      </c>
      <c r="I120" s="17">
        <v>2282877</v>
      </c>
      <c r="J120" s="17">
        <v>847778</v>
      </c>
      <c r="K120" s="16">
        <v>10715715</v>
      </c>
      <c r="L120" s="16">
        <v>2798000</v>
      </c>
      <c r="M120" s="17">
        <v>2084000</v>
      </c>
      <c r="N120" s="17">
        <v>12357854</v>
      </c>
      <c r="O120" s="16">
        <v>17239854</v>
      </c>
      <c r="P120" s="16">
        <v>5549179</v>
      </c>
      <c r="Q120" s="17">
        <v>1638890</v>
      </c>
      <c r="R120" s="17">
        <v>601094</v>
      </c>
      <c r="S120" s="16">
        <v>7789163</v>
      </c>
      <c r="T120" s="16">
        <v>0</v>
      </c>
      <c r="U120" s="17">
        <v>0</v>
      </c>
      <c r="V120" s="17">
        <v>0</v>
      </c>
      <c r="W120" s="19">
        <v>0</v>
      </c>
    </row>
    <row r="121" spans="1:23" ht="12.75">
      <c r="A121" s="13" t="s">
        <v>26</v>
      </c>
      <c r="B121" s="14" t="s">
        <v>222</v>
      </c>
      <c r="C121" s="15" t="s">
        <v>223</v>
      </c>
      <c r="D121" s="16">
        <v>127846863</v>
      </c>
      <c r="E121" s="17">
        <v>110154587</v>
      </c>
      <c r="F121" s="17">
        <v>47520650</v>
      </c>
      <c r="G121" s="18">
        <f t="shared" si="21"/>
        <v>0.43139964747904685</v>
      </c>
      <c r="H121" s="16">
        <v>4835674</v>
      </c>
      <c r="I121" s="17">
        <v>1607973</v>
      </c>
      <c r="J121" s="17">
        <v>521371</v>
      </c>
      <c r="K121" s="16">
        <v>6965018</v>
      </c>
      <c r="L121" s="16">
        <v>4560667</v>
      </c>
      <c r="M121" s="17">
        <v>13772975</v>
      </c>
      <c r="N121" s="17">
        <v>6224210</v>
      </c>
      <c r="O121" s="16">
        <v>24557852</v>
      </c>
      <c r="P121" s="16">
        <v>8873304</v>
      </c>
      <c r="Q121" s="17">
        <v>1932946</v>
      </c>
      <c r="R121" s="17">
        <v>5191530</v>
      </c>
      <c r="S121" s="16">
        <v>15997780</v>
      </c>
      <c r="T121" s="16">
        <v>0</v>
      </c>
      <c r="U121" s="17">
        <v>0</v>
      </c>
      <c r="V121" s="17">
        <v>0</v>
      </c>
      <c r="W121" s="19">
        <v>0</v>
      </c>
    </row>
    <row r="122" spans="1:23" ht="12.75">
      <c r="A122" s="13" t="s">
        <v>41</v>
      </c>
      <c r="B122" s="14" t="s">
        <v>224</v>
      </c>
      <c r="C122" s="15" t="s">
        <v>225</v>
      </c>
      <c r="D122" s="16">
        <v>407831000</v>
      </c>
      <c r="E122" s="17">
        <v>314681359</v>
      </c>
      <c r="F122" s="17">
        <v>156637604</v>
      </c>
      <c r="G122" s="18">
        <f t="shared" si="21"/>
        <v>0.49776575421488506</v>
      </c>
      <c r="H122" s="16">
        <v>26800000</v>
      </c>
      <c r="I122" s="17">
        <v>36743000</v>
      </c>
      <c r="J122" s="17">
        <v>21107000</v>
      </c>
      <c r="K122" s="16">
        <v>84650000</v>
      </c>
      <c r="L122" s="16">
        <v>3445000</v>
      </c>
      <c r="M122" s="17">
        <v>2611186</v>
      </c>
      <c r="N122" s="17">
        <v>15303418</v>
      </c>
      <c r="O122" s="16">
        <v>21359604</v>
      </c>
      <c r="P122" s="16">
        <v>28694000</v>
      </c>
      <c r="Q122" s="17">
        <v>5086000</v>
      </c>
      <c r="R122" s="17">
        <v>16848000</v>
      </c>
      <c r="S122" s="16">
        <v>50628000</v>
      </c>
      <c r="T122" s="16">
        <v>0</v>
      </c>
      <c r="U122" s="17">
        <v>0</v>
      </c>
      <c r="V122" s="17">
        <v>0</v>
      </c>
      <c r="W122" s="19">
        <v>0</v>
      </c>
    </row>
    <row r="123" spans="1:23" ht="12.75">
      <c r="A123" s="20"/>
      <c r="B123" s="21" t="s">
        <v>226</v>
      </c>
      <c r="C123" s="22"/>
      <c r="D123" s="23">
        <f>SUM(D119:D122)</f>
        <v>624801863</v>
      </c>
      <c r="E123" s="24">
        <f>SUM(E119:E122)</f>
        <v>522426967</v>
      </c>
      <c r="F123" s="24">
        <f>SUM(F119:F122)</f>
        <v>283317262</v>
      </c>
      <c r="G123" s="25">
        <f t="shared" si="21"/>
        <v>0.5423097961939626</v>
      </c>
      <c r="H123" s="23">
        <f aca="true" t="shared" si="25" ref="H123:W123">SUM(H119:H122)</f>
        <v>39411513</v>
      </c>
      <c r="I123" s="24">
        <f t="shared" si="25"/>
        <v>46331814</v>
      </c>
      <c r="J123" s="24">
        <f t="shared" si="25"/>
        <v>25571641</v>
      </c>
      <c r="K123" s="23">
        <f t="shared" si="25"/>
        <v>111314968</v>
      </c>
      <c r="L123" s="23">
        <f t="shared" si="25"/>
        <v>15120580</v>
      </c>
      <c r="M123" s="24">
        <f t="shared" si="25"/>
        <v>26074457</v>
      </c>
      <c r="N123" s="24">
        <f t="shared" si="25"/>
        <v>41227649</v>
      </c>
      <c r="O123" s="23">
        <f t="shared" si="25"/>
        <v>82422686</v>
      </c>
      <c r="P123" s="23">
        <f t="shared" si="25"/>
        <v>48215563</v>
      </c>
      <c r="Q123" s="24">
        <f t="shared" si="25"/>
        <v>15534502</v>
      </c>
      <c r="R123" s="24">
        <f t="shared" si="25"/>
        <v>25829543</v>
      </c>
      <c r="S123" s="23">
        <f t="shared" si="25"/>
        <v>89579608</v>
      </c>
      <c r="T123" s="23">
        <f t="shared" si="25"/>
        <v>0</v>
      </c>
      <c r="U123" s="24">
        <f t="shared" si="25"/>
        <v>0</v>
      </c>
      <c r="V123" s="24">
        <f t="shared" si="25"/>
        <v>0</v>
      </c>
      <c r="W123" s="26">
        <f t="shared" si="25"/>
        <v>0</v>
      </c>
    </row>
    <row r="124" spans="1:23" ht="12.75">
      <c r="A124" s="13" t="s">
        <v>26</v>
      </c>
      <c r="B124" s="14" t="s">
        <v>227</v>
      </c>
      <c r="C124" s="15" t="s">
        <v>228</v>
      </c>
      <c r="D124" s="16">
        <v>45178400</v>
      </c>
      <c r="E124" s="17">
        <v>40175900</v>
      </c>
      <c r="F124" s="17">
        <v>17851560</v>
      </c>
      <c r="G124" s="18">
        <f t="shared" si="21"/>
        <v>0.4443350366762163</v>
      </c>
      <c r="H124" s="16">
        <v>11109407</v>
      </c>
      <c r="I124" s="17">
        <v>2203642</v>
      </c>
      <c r="J124" s="17">
        <v>519150</v>
      </c>
      <c r="K124" s="16">
        <v>13832199</v>
      </c>
      <c r="L124" s="16">
        <v>349837</v>
      </c>
      <c r="M124" s="17">
        <v>194476</v>
      </c>
      <c r="N124" s="17">
        <v>2480817</v>
      </c>
      <c r="O124" s="16">
        <v>3025130</v>
      </c>
      <c r="P124" s="16">
        <v>210823</v>
      </c>
      <c r="Q124" s="17">
        <v>68500</v>
      </c>
      <c r="R124" s="17">
        <v>714908</v>
      </c>
      <c r="S124" s="16">
        <v>994231</v>
      </c>
      <c r="T124" s="16">
        <v>0</v>
      </c>
      <c r="U124" s="17">
        <v>0</v>
      </c>
      <c r="V124" s="17">
        <v>0</v>
      </c>
      <c r="W124" s="19">
        <v>0</v>
      </c>
    </row>
    <row r="125" spans="1:23" ht="12.75">
      <c r="A125" s="13" t="s">
        <v>26</v>
      </c>
      <c r="B125" s="14" t="s">
        <v>229</v>
      </c>
      <c r="C125" s="15" t="s">
        <v>230</v>
      </c>
      <c r="D125" s="16">
        <v>128885085</v>
      </c>
      <c r="E125" s="17">
        <v>109259911</v>
      </c>
      <c r="F125" s="17">
        <v>40697783</v>
      </c>
      <c r="G125" s="18">
        <f t="shared" si="21"/>
        <v>0.3724859614795037</v>
      </c>
      <c r="H125" s="16">
        <v>0</v>
      </c>
      <c r="I125" s="17">
        <v>2084894</v>
      </c>
      <c r="J125" s="17">
        <v>0</v>
      </c>
      <c r="K125" s="16">
        <v>2084894</v>
      </c>
      <c r="L125" s="16">
        <v>8222887</v>
      </c>
      <c r="M125" s="17">
        <v>10334932</v>
      </c>
      <c r="N125" s="17">
        <v>20055070</v>
      </c>
      <c r="O125" s="16">
        <v>38612889</v>
      </c>
      <c r="P125" s="16">
        <v>0</v>
      </c>
      <c r="Q125" s="17">
        <v>0</v>
      </c>
      <c r="R125" s="17">
        <v>0</v>
      </c>
      <c r="S125" s="16">
        <v>0</v>
      </c>
      <c r="T125" s="16">
        <v>0</v>
      </c>
      <c r="U125" s="17">
        <v>0</v>
      </c>
      <c r="V125" s="17">
        <v>0</v>
      </c>
      <c r="W125" s="19">
        <v>0</v>
      </c>
    </row>
    <row r="126" spans="1:23" ht="12.75">
      <c r="A126" s="13" t="s">
        <v>26</v>
      </c>
      <c r="B126" s="14" t="s">
        <v>231</v>
      </c>
      <c r="C126" s="15" t="s">
        <v>232</v>
      </c>
      <c r="D126" s="16">
        <v>40114504</v>
      </c>
      <c r="E126" s="17">
        <v>61227437</v>
      </c>
      <c r="F126" s="17">
        <v>26694583</v>
      </c>
      <c r="G126" s="18">
        <f t="shared" si="21"/>
        <v>0.43599053476630095</v>
      </c>
      <c r="H126" s="16">
        <v>1708250</v>
      </c>
      <c r="I126" s="17">
        <v>2175606</v>
      </c>
      <c r="J126" s="17">
        <v>1547464</v>
      </c>
      <c r="K126" s="16">
        <v>5431320</v>
      </c>
      <c r="L126" s="16">
        <v>2241993</v>
      </c>
      <c r="M126" s="17">
        <v>4625122</v>
      </c>
      <c r="N126" s="17">
        <v>3888704</v>
      </c>
      <c r="O126" s="16">
        <v>10755819</v>
      </c>
      <c r="P126" s="16">
        <v>3109715</v>
      </c>
      <c r="Q126" s="17">
        <v>4567998</v>
      </c>
      <c r="R126" s="17">
        <v>2829731</v>
      </c>
      <c r="S126" s="16">
        <v>10507444</v>
      </c>
      <c r="T126" s="16">
        <v>0</v>
      </c>
      <c r="U126" s="17">
        <v>0</v>
      </c>
      <c r="V126" s="17">
        <v>0</v>
      </c>
      <c r="W126" s="19">
        <v>0</v>
      </c>
    </row>
    <row r="127" spans="1:23" ht="12.75">
      <c r="A127" s="13" t="s">
        <v>26</v>
      </c>
      <c r="B127" s="14" t="s">
        <v>233</v>
      </c>
      <c r="C127" s="15" t="s">
        <v>234</v>
      </c>
      <c r="D127" s="16">
        <v>39537208</v>
      </c>
      <c r="E127" s="17">
        <v>40372633</v>
      </c>
      <c r="F127" s="17">
        <v>30006005</v>
      </c>
      <c r="G127" s="18">
        <f t="shared" si="21"/>
        <v>0.7432263583105913</v>
      </c>
      <c r="H127" s="16">
        <v>2287008</v>
      </c>
      <c r="I127" s="17">
        <v>1696331</v>
      </c>
      <c r="J127" s="17">
        <v>83303</v>
      </c>
      <c r="K127" s="16">
        <v>4066642</v>
      </c>
      <c r="L127" s="16">
        <v>3478870</v>
      </c>
      <c r="M127" s="17">
        <v>3566454</v>
      </c>
      <c r="N127" s="17">
        <v>10662384</v>
      </c>
      <c r="O127" s="16">
        <v>17707708</v>
      </c>
      <c r="P127" s="16">
        <v>1855026</v>
      </c>
      <c r="Q127" s="17">
        <v>1340117</v>
      </c>
      <c r="R127" s="17">
        <v>5036512</v>
      </c>
      <c r="S127" s="16">
        <v>8231655</v>
      </c>
      <c r="T127" s="16">
        <v>0</v>
      </c>
      <c r="U127" s="17">
        <v>0</v>
      </c>
      <c r="V127" s="17">
        <v>0</v>
      </c>
      <c r="W127" s="19">
        <v>0</v>
      </c>
    </row>
    <row r="128" spans="1:23" ht="12.75">
      <c r="A128" s="13" t="s">
        <v>41</v>
      </c>
      <c r="B128" s="14" t="s">
        <v>235</v>
      </c>
      <c r="C128" s="15" t="s">
        <v>236</v>
      </c>
      <c r="D128" s="16">
        <v>428459083</v>
      </c>
      <c r="E128" s="17">
        <v>353698229</v>
      </c>
      <c r="F128" s="17">
        <v>184770475</v>
      </c>
      <c r="G128" s="18">
        <f t="shared" si="21"/>
        <v>0.5223958161238065</v>
      </c>
      <c r="H128" s="16">
        <v>4412561</v>
      </c>
      <c r="I128" s="17">
        <v>11373493</v>
      </c>
      <c r="J128" s="17">
        <v>11299395</v>
      </c>
      <c r="K128" s="16">
        <v>27085449</v>
      </c>
      <c r="L128" s="16">
        <v>38004767</v>
      </c>
      <c r="M128" s="17">
        <v>19246461</v>
      </c>
      <c r="N128" s="17">
        <v>53552268</v>
      </c>
      <c r="O128" s="16">
        <v>110803496</v>
      </c>
      <c r="P128" s="16">
        <v>17888686</v>
      </c>
      <c r="Q128" s="17">
        <v>3266821</v>
      </c>
      <c r="R128" s="17">
        <v>25726023</v>
      </c>
      <c r="S128" s="16">
        <v>46881530</v>
      </c>
      <c r="T128" s="16">
        <v>0</v>
      </c>
      <c r="U128" s="17">
        <v>0</v>
      </c>
      <c r="V128" s="17">
        <v>0</v>
      </c>
      <c r="W128" s="19">
        <v>0</v>
      </c>
    </row>
    <row r="129" spans="1:23" ht="12.75">
      <c r="A129" s="20"/>
      <c r="B129" s="21" t="s">
        <v>237</v>
      </c>
      <c r="C129" s="22"/>
      <c r="D129" s="23">
        <f>SUM(D124:D128)</f>
        <v>682174280</v>
      </c>
      <c r="E129" s="24">
        <f>SUM(E124:E128)</f>
        <v>604734110</v>
      </c>
      <c r="F129" s="24">
        <f>SUM(F124:F128)</f>
        <v>300020406</v>
      </c>
      <c r="G129" s="25">
        <f t="shared" si="21"/>
        <v>0.49611953590644986</v>
      </c>
      <c r="H129" s="23">
        <f aca="true" t="shared" si="26" ref="H129:W129">SUM(H124:H128)</f>
        <v>19517226</v>
      </c>
      <c r="I129" s="24">
        <f t="shared" si="26"/>
        <v>19533966</v>
      </c>
      <c r="J129" s="24">
        <f t="shared" si="26"/>
        <v>13449312</v>
      </c>
      <c r="K129" s="23">
        <f t="shared" si="26"/>
        <v>52500504</v>
      </c>
      <c r="L129" s="23">
        <f t="shared" si="26"/>
        <v>52298354</v>
      </c>
      <c r="M129" s="24">
        <f t="shared" si="26"/>
        <v>37967445</v>
      </c>
      <c r="N129" s="24">
        <f t="shared" si="26"/>
        <v>90639243</v>
      </c>
      <c r="O129" s="23">
        <f t="shared" si="26"/>
        <v>180905042</v>
      </c>
      <c r="P129" s="23">
        <f t="shared" si="26"/>
        <v>23064250</v>
      </c>
      <c r="Q129" s="24">
        <f t="shared" si="26"/>
        <v>9243436</v>
      </c>
      <c r="R129" s="24">
        <f t="shared" si="26"/>
        <v>34307174</v>
      </c>
      <c r="S129" s="23">
        <f t="shared" si="26"/>
        <v>66614860</v>
      </c>
      <c r="T129" s="23">
        <f t="shared" si="26"/>
        <v>0</v>
      </c>
      <c r="U129" s="24">
        <f t="shared" si="26"/>
        <v>0</v>
      </c>
      <c r="V129" s="24">
        <f t="shared" si="26"/>
        <v>0</v>
      </c>
      <c r="W129" s="26">
        <f t="shared" si="26"/>
        <v>0</v>
      </c>
    </row>
    <row r="130" spans="1:23" ht="12.75">
      <c r="A130" s="13" t="s">
        <v>26</v>
      </c>
      <c r="B130" s="14" t="s">
        <v>238</v>
      </c>
      <c r="C130" s="15" t="s">
        <v>239</v>
      </c>
      <c r="D130" s="16">
        <v>205575500</v>
      </c>
      <c r="E130" s="17">
        <v>224064324</v>
      </c>
      <c r="F130" s="17">
        <v>95914016</v>
      </c>
      <c r="G130" s="18">
        <f t="shared" si="21"/>
        <v>0.4280646480784688</v>
      </c>
      <c r="H130" s="16">
        <v>3435761</v>
      </c>
      <c r="I130" s="17">
        <v>10347571</v>
      </c>
      <c r="J130" s="17">
        <v>2174004</v>
      </c>
      <c r="K130" s="16">
        <v>15957336</v>
      </c>
      <c r="L130" s="16">
        <v>12593975</v>
      </c>
      <c r="M130" s="17">
        <v>15738641</v>
      </c>
      <c r="N130" s="17">
        <v>18757436</v>
      </c>
      <c r="O130" s="16">
        <v>47090052</v>
      </c>
      <c r="P130" s="16">
        <v>13541541</v>
      </c>
      <c r="Q130" s="17">
        <v>5177198</v>
      </c>
      <c r="R130" s="17">
        <v>14147889</v>
      </c>
      <c r="S130" s="16">
        <v>32866628</v>
      </c>
      <c r="T130" s="16">
        <v>0</v>
      </c>
      <c r="U130" s="17">
        <v>0</v>
      </c>
      <c r="V130" s="17">
        <v>0</v>
      </c>
      <c r="W130" s="19">
        <v>0</v>
      </c>
    </row>
    <row r="131" spans="1:23" ht="12.75">
      <c r="A131" s="13" t="s">
        <v>26</v>
      </c>
      <c r="B131" s="14" t="s">
        <v>240</v>
      </c>
      <c r="C131" s="15" t="s">
        <v>241</v>
      </c>
      <c r="D131" s="16">
        <v>16147000</v>
      </c>
      <c r="E131" s="17">
        <v>16499500</v>
      </c>
      <c r="F131" s="17">
        <v>6705986</v>
      </c>
      <c r="G131" s="18">
        <f t="shared" si="21"/>
        <v>0.40643571017303554</v>
      </c>
      <c r="H131" s="16">
        <v>1802582</v>
      </c>
      <c r="I131" s="17">
        <v>265493</v>
      </c>
      <c r="J131" s="17">
        <v>99083</v>
      </c>
      <c r="K131" s="16">
        <v>2167158</v>
      </c>
      <c r="L131" s="16">
        <v>101774</v>
      </c>
      <c r="M131" s="17">
        <v>450670</v>
      </c>
      <c r="N131" s="17">
        <v>3046755</v>
      </c>
      <c r="O131" s="16">
        <v>3599199</v>
      </c>
      <c r="P131" s="16">
        <v>313785</v>
      </c>
      <c r="Q131" s="17">
        <v>81697</v>
      </c>
      <c r="R131" s="17">
        <v>544147</v>
      </c>
      <c r="S131" s="16">
        <v>939629</v>
      </c>
      <c r="T131" s="16">
        <v>0</v>
      </c>
      <c r="U131" s="17">
        <v>0</v>
      </c>
      <c r="V131" s="17">
        <v>0</v>
      </c>
      <c r="W131" s="19">
        <v>0</v>
      </c>
    </row>
    <row r="132" spans="1:23" ht="12.75">
      <c r="A132" s="13" t="s">
        <v>26</v>
      </c>
      <c r="B132" s="14" t="s">
        <v>242</v>
      </c>
      <c r="C132" s="15" t="s">
        <v>243</v>
      </c>
      <c r="D132" s="16">
        <v>77132256</v>
      </c>
      <c r="E132" s="17">
        <v>77132256</v>
      </c>
      <c r="F132" s="17">
        <v>54463554</v>
      </c>
      <c r="G132" s="18">
        <f t="shared" si="21"/>
        <v>0.7061060679983222</v>
      </c>
      <c r="H132" s="16">
        <v>16209626</v>
      </c>
      <c r="I132" s="17">
        <v>4320857</v>
      </c>
      <c r="J132" s="17">
        <v>2746912</v>
      </c>
      <c r="K132" s="16">
        <v>23277395</v>
      </c>
      <c r="L132" s="16">
        <v>9940244</v>
      </c>
      <c r="M132" s="17">
        <v>3327796</v>
      </c>
      <c r="N132" s="17">
        <v>14207794</v>
      </c>
      <c r="O132" s="16">
        <v>27475834</v>
      </c>
      <c r="P132" s="16">
        <v>1236775</v>
      </c>
      <c r="Q132" s="17">
        <v>1236775</v>
      </c>
      <c r="R132" s="17">
        <v>1236775</v>
      </c>
      <c r="S132" s="16">
        <v>3710325</v>
      </c>
      <c r="T132" s="16">
        <v>0</v>
      </c>
      <c r="U132" s="17">
        <v>0</v>
      </c>
      <c r="V132" s="17">
        <v>0</v>
      </c>
      <c r="W132" s="19">
        <v>0</v>
      </c>
    </row>
    <row r="133" spans="1:23" ht="12.75">
      <c r="A133" s="13" t="s">
        <v>41</v>
      </c>
      <c r="B133" s="14" t="s">
        <v>244</v>
      </c>
      <c r="C133" s="15" t="s">
        <v>245</v>
      </c>
      <c r="D133" s="16">
        <v>127206000</v>
      </c>
      <c r="E133" s="17">
        <v>127206000</v>
      </c>
      <c r="F133" s="17">
        <v>85988379</v>
      </c>
      <c r="G133" s="18">
        <f t="shared" si="21"/>
        <v>0.6759773831423046</v>
      </c>
      <c r="H133" s="16">
        <v>9884</v>
      </c>
      <c r="I133" s="17">
        <v>10383930</v>
      </c>
      <c r="J133" s="17">
        <v>3870634</v>
      </c>
      <c r="K133" s="16">
        <v>14264448</v>
      </c>
      <c r="L133" s="16">
        <v>19756530</v>
      </c>
      <c r="M133" s="17">
        <v>13613297</v>
      </c>
      <c r="N133" s="17">
        <v>15214457</v>
      </c>
      <c r="O133" s="16">
        <v>48584284</v>
      </c>
      <c r="P133" s="16">
        <v>0</v>
      </c>
      <c r="Q133" s="17">
        <v>10274750</v>
      </c>
      <c r="R133" s="17">
        <v>12864897</v>
      </c>
      <c r="S133" s="16">
        <v>23139647</v>
      </c>
      <c r="T133" s="16">
        <v>0</v>
      </c>
      <c r="U133" s="17">
        <v>0</v>
      </c>
      <c r="V133" s="17">
        <v>0</v>
      </c>
      <c r="W133" s="19">
        <v>0</v>
      </c>
    </row>
    <row r="134" spans="1:23" ht="12.75">
      <c r="A134" s="20"/>
      <c r="B134" s="21" t="s">
        <v>246</v>
      </c>
      <c r="C134" s="22"/>
      <c r="D134" s="23">
        <f>SUM(D130:D133)</f>
        <v>426060756</v>
      </c>
      <c r="E134" s="24">
        <f>SUM(E130:E133)</f>
        <v>444902080</v>
      </c>
      <c r="F134" s="24">
        <f>SUM(F130:F133)</f>
        <v>243071935</v>
      </c>
      <c r="G134" s="25">
        <f aca="true" t="shared" si="27" ref="G134:G167">IF($E134=0,0,$F134/$E134)</f>
        <v>0.5463492888142937</v>
      </c>
      <c r="H134" s="23">
        <f aca="true" t="shared" si="28" ref="H134:W134">SUM(H130:H133)</f>
        <v>21457853</v>
      </c>
      <c r="I134" s="24">
        <f t="shared" si="28"/>
        <v>25317851</v>
      </c>
      <c r="J134" s="24">
        <f t="shared" si="28"/>
        <v>8890633</v>
      </c>
      <c r="K134" s="23">
        <f t="shared" si="28"/>
        <v>55666337</v>
      </c>
      <c r="L134" s="23">
        <f t="shared" si="28"/>
        <v>42392523</v>
      </c>
      <c r="M134" s="24">
        <f t="shared" si="28"/>
        <v>33130404</v>
      </c>
      <c r="N134" s="24">
        <f t="shared" si="28"/>
        <v>51226442</v>
      </c>
      <c r="O134" s="23">
        <f t="shared" si="28"/>
        <v>126749369</v>
      </c>
      <c r="P134" s="23">
        <f t="shared" si="28"/>
        <v>15092101</v>
      </c>
      <c r="Q134" s="24">
        <f t="shared" si="28"/>
        <v>16770420</v>
      </c>
      <c r="R134" s="24">
        <f t="shared" si="28"/>
        <v>28793708</v>
      </c>
      <c r="S134" s="23">
        <f t="shared" si="28"/>
        <v>60656229</v>
      </c>
      <c r="T134" s="23">
        <f t="shared" si="28"/>
        <v>0</v>
      </c>
      <c r="U134" s="24">
        <f t="shared" si="28"/>
        <v>0</v>
      </c>
      <c r="V134" s="24">
        <f t="shared" si="28"/>
        <v>0</v>
      </c>
      <c r="W134" s="26">
        <f t="shared" si="28"/>
        <v>0</v>
      </c>
    </row>
    <row r="135" spans="1:23" ht="12.75">
      <c r="A135" s="13" t="s">
        <v>26</v>
      </c>
      <c r="B135" s="14" t="s">
        <v>247</v>
      </c>
      <c r="C135" s="15" t="s">
        <v>248</v>
      </c>
      <c r="D135" s="16">
        <v>41413900</v>
      </c>
      <c r="E135" s="17">
        <v>41413900</v>
      </c>
      <c r="F135" s="17">
        <v>28705392</v>
      </c>
      <c r="G135" s="18">
        <f t="shared" si="27"/>
        <v>0.6931342375386041</v>
      </c>
      <c r="H135" s="16">
        <v>0</v>
      </c>
      <c r="I135" s="17">
        <v>2183011</v>
      </c>
      <c r="J135" s="17">
        <v>7379932</v>
      </c>
      <c r="K135" s="16">
        <v>9562943</v>
      </c>
      <c r="L135" s="16">
        <v>5331568</v>
      </c>
      <c r="M135" s="17">
        <v>3464727</v>
      </c>
      <c r="N135" s="17">
        <v>5595535</v>
      </c>
      <c r="O135" s="16">
        <v>14391830</v>
      </c>
      <c r="P135" s="16">
        <v>702291</v>
      </c>
      <c r="Q135" s="17">
        <v>1370514</v>
      </c>
      <c r="R135" s="17">
        <v>2677814</v>
      </c>
      <c r="S135" s="16">
        <v>4750619</v>
      </c>
      <c r="T135" s="16">
        <v>0</v>
      </c>
      <c r="U135" s="17">
        <v>0</v>
      </c>
      <c r="V135" s="17">
        <v>0</v>
      </c>
      <c r="W135" s="19">
        <v>0</v>
      </c>
    </row>
    <row r="136" spans="1:23" ht="12.75">
      <c r="A136" s="13" t="s">
        <v>26</v>
      </c>
      <c r="B136" s="14" t="s">
        <v>249</v>
      </c>
      <c r="C136" s="15" t="s">
        <v>250</v>
      </c>
      <c r="D136" s="16">
        <v>67471200</v>
      </c>
      <c r="E136" s="17">
        <v>67471200</v>
      </c>
      <c r="F136" s="17">
        <v>28858587</v>
      </c>
      <c r="G136" s="18">
        <f t="shared" si="27"/>
        <v>0.42771711485789493</v>
      </c>
      <c r="H136" s="16">
        <v>2156853</v>
      </c>
      <c r="I136" s="17">
        <v>2777795</v>
      </c>
      <c r="J136" s="17">
        <v>0</v>
      </c>
      <c r="K136" s="16">
        <v>4934648</v>
      </c>
      <c r="L136" s="16">
        <v>3153628</v>
      </c>
      <c r="M136" s="17">
        <v>112452</v>
      </c>
      <c r="N136" s="17">
        <v>4526498</v>
      </c>
      <c r="O136" s="16">
        <v>7792578</v>
      </c>
      <c r="P136" s="16">
        <v>0</v>
      </c>
      <c r="Q136" s="17">
        <v>0</v>
      </c>
      <c r="R136" s="17">
        <v>16131361</v>
      </c>
      <c r="S136" s="16">
        <v>16131361</v>
      </c>
      <c r="T136" s="16">
        <v>0</v>
      </c>
      <c r="U136" s="17">
        <v>0</v>
      </c>
      <c r="V136" s="17">
        <v>0</v>
      </c>
      <c r="W136" s="19">
        <v>0</v>
      </c>
    </row>
    <row r="137" spans="1:23" ht="12.75">
      <c r="A137" s="13" t="s">
        <v>26</v>
      </c>
      <c r="B137" s="14" t="s">
        <v>251</v>
      </c>
      <c r="C137" s="15" t="s">
        <v>252</v>
      </c>
      <c r="D137" s="16">
        <v>41284000</v>
      </c>
      <c r="E137" s="17">
        <v>38512300</v>
      </c>
      <c r="F137" s="17">
        <v>14394580</v>
      </c>
      <c r="G137" s="18">
        <f t="shared" si="27"/>
        <v>0.3737657839183845</v>
      </c>
      <c r="H137" s="16">
        <v>826835</v>
      </c>
      <c r="I137" s="17">
        <v>743952</v>
      </c>
      <c r="J137" s="17">
        <v>4952957</v>
      </c>
      <c r="K137" s="16">
        <v>6523744</v>
      </c>
      <c r="L137" s="16">
        <v>2249445</v>
      </c>
      <c r="M137" s="17">
        <v>1756406</v>
      </c>
      <c r="N137" s="17">
        <v>3864985</v>
      </c>
      <c r="O137" s="16">
        <v>7870836</v>
      </c>
      <c r="P137" s="16">
        <v>0</v>
      </c>
      <c r="Q137" s="17">
        <v>0</v>
      </c>
      <c r="R137" s="17">
        <v>0</v>
      </c>
      <c r="S137" s="16">
        <v>0</v>
      </c>
      <c r="T137" s="16">
        <v>0</v>
      </c>
      <c r="U137" s="17">
        <v>0</v>
      </c>
      <c r="V137" s="17">
        <v>0</v>
      </c>
      <c r="W137" s="19">
        <v>0</v>
      </c>
    </row>
    <row r="138" spans="1:23" ht="12.75">
      <c r="A138" s="13" t="s">
        <v>26</v>
      </c>
      <c r="B138" s="14" t="s">
        <v>253</v>
      </c>
      <c r="C138" s="15" t="s">
        <v>254</v>
      </c>
      <c r="D138" s="16">
        <v>55206000</v>
      </c>
      <c r="E138" s="17">
        <v>50326000</v>
      </c>
      <c r="F138" s="17">
        <v>30493362</v>
      </c>
      <c r="G138" s="18">
        <f t="shared" si="27"/>
        <v>0.6059166633549259</v>
      </c>
      <c r="H138" s="16">
        <v>0</v>
      </c>
      <c r="I138" s="17">
        <v>2128104</v>
      </c>
      <c r="J138" s="17">
        <v>6440595</v>
      </c>
      <c r="K138" s="16">
        <v>8568699</v>
      </c>
      <c r="L138" s="16">
        <v>2498068</v>
      </c>
      <c r="M138" s="17">
        <v>4141078</v>
      </c>
      <c r="N138" s="17">
        <v>9747039</v>
      </c>
      <c r="O138" s="16">
        <v>16386185</v>
      </c>
      <c r="P138" s="16">
        <v>0</v>
      </c>
      <c r="Q138" s="17">
        <v>1867310</v>
      </c>
      <c r="R138" s="17">
        <v>3671168</v>
      </c>
      <c r="S138" s="16">
        <v>5538478</v>
      </c>
      <c r="T138" s="16">
        <v>0</v>
      </c>
      <c r="U138" s="17">
        <v>0</v>
      </c>
      <c r="V138" s="17">
        <v>0</v>
      </c>
      <c r="W138" s="19">
        <v>0</v>
      </c>
    </row>
    <row r="139" spans="1:23" ht="12.75">
      <c r="A139" s="13" t="s">
        <v>26</v>
      </c>
      <c r="B139" s="14" t="s">
        <v>255</v>
      </c>
      <c r="C139" s="15" t="s">
        <v>256</v>
      </c>
      <c r="D139" s="16">
        <v>48335000</v>
      </c>
      <c r="E139" s="17">
        <v>158957000</v>
      </c>
      <c r="F139" s="17">
        <v>48913967</v>
      </c>
      <c r="G139" s="18">
        <f t="shared" si="27"/>
        <v>0.30771823197468495</v>
      </c>
      <c r="H139" s="16">
        <v>8895387</v>
      </c>
      <c r="I139" s="17">
        <v>5082552</v>
      </c>
      <c r="J139" s="17">
        <v>0</v>
      </c>
      <c r="K139" s="16">
        <v>13977939</v>
      </c>
      <c r="L139" s="16">
        <v>8895387</v>
      </c>
      <c r="M139" s="17">
        <v>8895387</v>
      </c>
      <c r="N139" s="17">
        <v>8895387</v>
      </c>
      <c r="O139" s="16">
        <v>26686161</v>
      </c>
      <c r="P139" s="16">
        <v>0</v>
      </c>
      <c r="Q139" s="17">
        <v>2249867</v>
      </c>
      <c r="R139" s="17">
        <v>6000000</v>
      </c>
      <c r="S139" s="16">
        <v>8249867</v>
      </c>
      <c r="T139" s="16">
        <v>0</v>
      </c>
      <c r="U139" s="17">
        <v>0</v>
      </c>
      <c r="V139" s="17">
        <v>0</v>
      </c>
      <c r="W139" s="19">
        <v>0</v>
      </c>
    </row>
    <row r="140" spans="1:23" ht="12.75">
      <c r="A140" s="13" t="s">
        <v>41</v>
      </c>
      <c r="B140" s="14" t="s">
        <v>257</v>
      </c>
      <c r="C140" s="15" t="s">
        <v>258</v>
      </c>
      <c r="D140" s="16">
        <v>408113417</v>
      </c>
      <c r="E140" s="17">
        <v>451928885</v>
      </c>
      <c r="F140" s="17">
        <v>180473016</v>
      </c>
      <c r="G140" s="18">
        <f t="shared" si="27"/>
        <v>0.3993394137663938</v>
      </c>
      <c r="H140" s="16">
        <v>268117</v>
      </c>
      <c r="I140" s="17">
        <v>36996408</v>
      </c>
      <c r="J140" s="17">
        <v>25377694</v>
      </c>
      <c r="K140" s="16">
        <v>62642219</v>
      </c>
      <c r="L140" s="16">
        <v>23889663</v>
      </c>
      <c r="M140" s="17">
        <v>0</v>
      </c>
      <c r="N140" s="17">
        <v>42746955</v>
      </c>
      <c r="O140" s="16">
        <v>66636618</v>
      </c>
      <c r="P140" s="16">
        <v>21316801</v>
      </c>
      <c r="Q140" s="17">
        <v>7703025</v>
      </c>
      <c r="R140" s="17">
        <v>22174353</v>
      </c>
      <c r="S140" s="16">
        <v>51194179</v>
      </c>
      <c r="T140" s="16">
        <v>0</v>
      </c>
      <c r="U140" s="17">
        <v>0</v>
      </c>
      <c r="V140" s="17">
        <v>0</v>
      </c>
      <c r="W140" s="19">
        <v>0</v>
      </c>
    </row>
    <row r="141" spans="1:23" ht="12.75">
      <c r="A141" s="20"/>
      <c r="B141" s="21" t="s">
        <v>259</v>
      </c>
      <c r="C141" s="22"/>
      <c r="D141" s="23">
        <f>SUM(D135:D140)</f>
        <v>661823517</v>
      </c>
      <c r="E141" s="24">
        <f>SUM(E135:E140)</f>
        <v>808609285</v>
      </c>
      <c r="F141" s="24">
        <f>SUM(F135:F140)</f>
        <v>331838904</v>
      </c>
      <c r="G141" s="25">
        <f t="shared" si="27"/>
        <v>0.4103822577303203</v>
      </c>
      <c r="H141" s="23">
        <f aca="true" t="shared" si="29" ref="H141:W141">SUM(H135:H140)</f>
        <v>12147192</v>
      </c>
      <c r="I141" s="24">
        <f t="shared" si="29"/>
        <v>49911822</v>
      </c>
      <c r="J141" s="24">
        <f t="shared" si="29"/>
        <v>44151178</v>
      </c>
      <c r="K141" s="23">
        <f t="shared" si="29"/>
        <v>106210192</v>
      </c>
      <c r="L141" s="23">
        <f t="shared" si="29"/>
        <v>46017759</v>
      </c>
      <c r="M141" s="24">
        <f t="shared" si="29"/>
        <v>18370050</v>
      </c>
      <c r="N141" s="24">
        <f t="shared" si="29"/>
        <v>75376399</v>
      </c>
      <c r="O141" s="23">
        <f t="shared" si="29"/>
        <v>139764208</v>
      </c>
      <c r="P141" s="23">
        <f t="shared" si="29"/>
        <v>22019092</v>
      </c>
      <c r="Q141" s="24">
        <f t="shared" si="29"/>
        <v>13190716</v>
      </c>
      <c r="R141" s="24">
        <f t="shared" si="29"/>
        <v>50654696</v>
      </c>
      <c r="S141" s="23">
        <f t="shared" si="29"/>
        <v>85864504</v>
      </c>
      <c r="T141" s="23">
        <f t="shared" si="29"/>
        <v>0</v>
      </c>
      <c r="U141" s="24">
        <f t="shared" si="29"/>
        <v>0</v>
      </c>
      <c r="V141" s="24">
        <f t="shared" si="29"/>
        <v>0</v>
      </c>
      <c r="W141" s="26">
        <f t="shared" si="29"/>
        <v>0</v>
      </c>
    </row>
    <row r="142" spans="1:23" ht="12.75">
      <c r="A142" s="13" t="s">
        <v>26</v>
      </c>
      <c r="B142" s="14" t="s">
        <v>260</v>
      </c>
      <c r="C142" s="15" t="s">
        <v>261</v>
      </c>
      <c r="D142" s="16">
        <v>53329117</v>
      </c>
      <c r="E142" s="17">
        <v>40600863</v>
      </c>
      <c r="F142" s="17">
        <v>38563432</v>
      </c>
      <c r="G142" s="18">
        <f t="shared" si="27"/>
        <v>0.9498180371190632</v>
      </c>
      <c r="H142" s="16">
        <v>6861346</v>
      </c>
      <c r="I142" s="17">
        <v>1792795</v>
      </c>
      <c r="J142" s="17">
        <v>4425964</v>
      </c>
      <c r="K142" s="16">
        <v>13080105</v>
      </c>
      <c r="L142" s="16">
        <v>8961660</v>
      </c>
      <c r="M142" s="17">
        <v>5337327</v>
      </c>
      <c r="N142" s="17">
        <v>2654219</v>
      </c>
      <c r="O142" s="16">
        <v>16953206</v>
      </c>
      <c r="P142" s="16">
        <v>1766686</v>
      </c>
      <c r="Q142" s="17">
        <v>4483277</v>
      </c>
      <c r="R142" s="17">
        <v>2280158</v>
      </c>
      <c r="S142" s="16">
        <v>8530121</v>
      </c>
      <c r="T142" s="16">
        <v>0</v>
      </c>
      <c r="U142" s="17">
        <v>0</v>
      </c>
      <c r="V142" s="17">
        <v>0</v>
      </c>
      <c r="W142" s="19">
        <v>0</v>
      </c>
    </row>
    <row r="143" spans="1:23" ht="12.75">
      <c r="A143" s="13" t="s">
        <v>26</v>
      </c>
      <c r="B143" s="14" t="s">
        <v>262</v>
      </c>
      <c r="C143" s="15" t="s">
        <v>263</v>
      </c>
      <c r="D143" s="16">
        <v>48306018</v>
      </c>
      <c r="E143" s="17">
        <v>38356490</v>
      </c>
      <c r="F143" s="17">
        <v>20354183</v>
      </c>
      <c r="G143" s="18">
        <f t="shared" si="27"/>
        <v>0.5306581233058604</v>
      </c>
      <c r="H143" s="16">
        <v>11523205</v>
      </c>
      <c r="I143" s="17">
        <v>1816043</v>
      </c>
      <c r="J143" s="17">
        <v>852308</v>
      </c>
      <c r="K143" s="16">
        <v>14191556</v>
      </c>
      <c r="L143" s="16">
        <v>85000</v>
      </c>
      <c r="M143" s="17">
        <v>150000</v>
      </c>
      <c r="N143" s="17">
        <v>1779942</v>
      </c>
      <c r="O143" s="16">
        <v>2014942</v>
      </c>
      <c r="P143" s="16">
        <v>443593</v>
      </c>
      <c r="Q143" s="17">
        <v>1779942</v>
      </c>
      <c r="R143" s="17">
        <v>1924150</v>
      </c>
      <c r="S143" s="16">
        <v>4147685</v>
      </c>
      <c r="T143" s="16">
        <v>0</v>
      </c>
      <c r="U143" s="17">
        <v>0</v>
      </c>
      <c r="V143" s="17">
        <v>0</v>
      </c>
      <c r="W143" s="19">
        <v>0</v>
      </c>
    </row>
    <row r="144" spans="1:23" ht="12.75">
      <c r="A144" s="13" t="s">
        <v>26</v>
      </c>
      <c r="B144" s="14" t="s">
        <v>264</v>
      </c>
      <c r="C144" s="15" t="s">
        <v>265</v>
      </c>
      <c r="D144" s="16">
        <v>34942522</v>
      </c>
      <c r="E144" s="17">
        <v>39757700</v>
      </c>
      <c r="F144" s="17">
        <v>35060018</v>
      </c>
      <c r="G144" s="18">
        <f t="shared" si="27"/>
        <v>0.8818422091821208</v>
      </c>
      <c r="H144" s="16">
        <v>1225758</v>
      </c>
      <c r="I144" s="17">
        <v>3491335</v>
      </c>
      <c r="J144" s="17">
        <v>4516617</v>
      </c>
      <c r="K144" s="16">
        <v>9233710</v>
      </c>
      <c r="L144" s="16">
        <v>3932272</v>
      </c>
      <c r="M144" s="17">
        <v>0</v>
      </c>
      <c r="N144" s="17">
        <v>14979804</v>
      </c>
      <c r="O144" s="16">
        <v>18912076</v>
      </c>
      <c r="P144" s="16">
        <v>0</v>
      </c>
      <c r="Q144" s="17">
        <v>1324722</v>
      </c>
      <c r="R144" s="17">
        <v>5589510</v>
      </c>
      <c r="S144" s="16">
        <v>6914232</v>
      </c>
      <c r="T144" s="16">
        <v>0</v>
      </c>
      <c r="U144" s="17">
        <v>0</v>
      </c>
      <c r="V144" s="17">
        <v>0</v>
      </c>
      <c r="W144" s="19">
        <v>0</v>
      </c>
    </row>
    <row r="145" spans="1:23" ht="12.75">
      <c r="A145" s="13" t="s">
        <v>26</v>
      </c>
      <c r="B145" s="14" t="s">
        <v>266</v>
      </c>
      <c r="C145" s="15" t="s">
        <v>267</v>
      </c>
      <c r="D145" s="16">
        <v>23400000</v>
      </c>
      <c r="E145" s="17">
        <v>21820000</v>
      </c>
      <c r="F145" s="17">
        <v>12312636</v>
      </c>
      <c r="G145" s="18">
        <f t="shared" si="27"/>
        <v>0.5642821264894592</v>
      </c>
      <c r="H145" s="16">
        <v>1551035</v>
      </c>
      <c r="I145" s="17">
        <v>1417668</v>
      </c>
      <c r="J145" s="17">
        <v>467736</v>
      </c>
      <c r="K145" s="16">
        <v>3436439</v>
      </c>
      <c r="L145" s="16">
        <v>863567</v>
      </c>
      <c r="M145" s="17">
        <v>6175376</v>
      </c>
      <c r="N145" s="17">
        <v>1351521</v>
      </c>
      <c r="O145" s="16">
        <v>8390464</v>
      </c>
      <c r="P145" s="16">
        <v>400000</v>
      </c>
      <c r="Q145" s="17">
        <v>85733</v>
      </c>
      <c r="R145" s="17">
        <v>0</v>
      </c>
      <c r="S145" s="16">
        <v>485733</v>
      </c>
      <c r="T145" s="16">
        <v>0</v>
      </c>
      <c r="U145" s="17">
        <v>0</v>
      </c>
      <c r="V145" s="17">
        <v>0</v>
      </c>
      <c r="W145" s="19">
        <v>0</v>
      </c>
    </row>
    <row r="146" spans="1:23" ht="12.75">
      <c r="A146" s="13" t="s">
        <v>41</v>
      </c>
      <c r="B146" s="14" t="s">
        <v>268</v>
      </c>
      <c r="C146" s="15" t="s">
        <v>269</v>
      </c>
      <c r="D146" s="16">
        <v>266059100</v>
      </c>
      <c r="E146" s="17">
        <v>285443223</v>
      </c>
      <c r="F146" s="17">
        <v>158317279</v>
      </c>
      <c r="G146" s="18">
        <f t="shared" si="27"/>
        <v>0.5546366711253117</v>
      </c>
      <c r="H146" s="16">
        <v>0</v>
      </c>
      <c r="I146" s="17">
        <v>0</v>
      </c>
      <c r="J146" s="17">
        <v>4738919</v>
      </c>
      <c r="K146" s="16">
        <v>4738919</v>
      </c>
      <c r="L146" s="16">
        <v>69631858</v>
      </c>
      <c r="M146" s="17">
        <v>1027626</v>
      </c>
      <c r="N146" s="17">
        <v>1027626</v>
      </c>
      <c r="O146" s="16">
        <v>71687110</v>
      </c>
      <c r="P146" s="16">
        <v>31758259</v>
      </c>
      <c r="Q146" s="17">
        <v>24317818</v>
      </c>
      <c r="R146" s="17">
        <v>25815173</v>
      </c>
      <c r="S146" s="16">
        <v>81891250</v>
      </c>
      <c r="T146" s="16">
        <v>0</v>
      </c>
      <c r="U146" s="17">
        <v>0</v>
      </c>
      <c r="V146" s="17">
        <v>0</v>
      </c>
      <c r="W146" s="19">
        <v>0</v>
      </c>
    </row>
    <row r="147" spans="1:23" ht="12.75">
      <c r="A147" s="20"/>
      <c r="B147" s="21" t="s">
        <v>270</v>
      </c>
      <c r="C147" s="22"/>
      <c r="D147" s="23">
        <f>SUM(D142:D146)</f>
        <v>426036757</v>
      </c>
      <c r="E147" s="24">
        <f>SUM(E142:E146)</f>
        <v>425978276</v>
      </c>
      <c r="F147" s="24">
        <f>SUM(F142:F146)</f>
        <v>264607548</v>
      </c>
      <c r="G147" s="25">
        <f t="shared" si="27"/>
        <v>0.6211761559408724</v>
      </c>
      <c r="H147" s="23">
        <f aca="true" t="shared" si="30" ref="H147:W147">SUM(H142:H146)</f>
        <v>21161344</v>
      </c>
      <c r="I147" s="24">
        <f t="shared" si="30"/>
        <v>8517841</v>
      </c>
      <c r="J147" s="24">
        <f t="shared" si="30"/>
        <v>15001544</v>
      </c>
      <c r="K147" s="23">
        <f t="shared" si="30"/>
        <v>44680729</v>
      </c>
      <c r="L147" s="23">
        <f t="shared" si="30"/>
        <v>83474357</v>
      </c>
      <c r="M147" s="24">
        <f t="shared" si="30"/>
        <v>12690329</v>
      </c>
      <c r="N147" s="24">
        <f t="shared" si="30"/>
        <v>21793112</v>
      </c>
      <c r="O147" s="23">
        <f t="shared" si="30"/>
        <v>117957798</v>
      </c>
      <c r="P147" s="23">
        <f t="shared" si="30"/>
        <v>34368538</v>
      </c>
      <c r="Q147" s="24">
        <f t="shared" si="30"/>
        <v>31991492</v>
      </c>
      <c r="R147" s="24">
        <f t="shared" si="30"/>
        <v>35608991</v>
      </c>
      <c r="S147" s="23">
        <f t="shared" si="30"/>
        <v>101969021</v>
      </c>
      <c r="T147" s="23">
        <f t="shared" si="30"/>
        <v>0</v>
      </c>
      <c r="U147" s="24">
        <f t="shared" si="30"/>
        <v>0</v>
      </c>
      <c r="V147" s="24">
        <f t="shared" si="30"/>
        <v>0</v>
      </c>
      <c r="W147" s="26">
        <f t="shared" si="30"/>
        <v>0</v>
      </c>
    </row>
    <row r="148" spans="1:23" ht="12.75">
      <c r="A148" s="13" t="s">
        <v>26</v>
      </c>
      <c r="B148" s="14" t="s">
        <v>271</v>
      </c>
      <c r="C148" s="15" t="s">
        <v>272</v>
      </c>
      <c r="D148" s="16">
        <v>28733951</v>
      </c>
      <c r="E148" s="17">
        <v>64314534</v>
      </c>
      <c r="F148" s="17">
        <v>27140372</v>
      </c>
      <c r="G148" s="18">
        <f t="shared" si="27"/>
        <v>0.42199438154989977</v>
      </c>
      <c r="H148" s="16">
        <v>326678</v>
      </c>
      <c r="I148" s="17">
        <v>258579</v>
      </c>
      <c r="J148" s="17">
        <v>3775336</v>
      </c>
      <c r="K148" s="16">
        <v>4360593</v>
      </c>
      <c r="L148" s="16">
        <v>1792249</v>
      </c>
      <c r="M148" s="17">
        <v>1606064</v>
      </c>
      <c r="N148" s="17">
        <v>2433546</v>
      </c>
      <c r="O148" s="16">
        <v>5831859</v>
      </c>
      <c r="P148" s="16">
        <v>1814677</v>
      </c>
      <c r="Q148" s="17">
        <v>7462560</v>
      </c>
      <c r="R148" s="17">
        <v>7670683</v>
      </c>
      <c r="S148" s="16">
        <v>16947920</v>
      </c>
      <c r="T148" s="16">
        <v>0</v>
      </c>
      <c r="U148" s="17">
        <v>0</v>
      </c>
      <c r="V148" s="17">
        <v>0</v>
      </c>
      <c r="W148" s="19">
        <v>0</v>
      </c>
    </row>
    <row r="149" spans="1:23" ht="12.75">
      <c r="A149" s="13" t="s">
        <v>26</v>
      </c>
      <c r="B149" s="14" t="s">
        <v>273</v>
      </c>
      <c r="C149" s="15" t="s">
        <v>274</v>
      </c>
      <c r="D149" s="16">
        <v>525160800</v>
      </c>
      <c r="E149" s="17">
        <v>586328400</v>
      </c>
      <c r="F149" s="17">
        <v>293780993</v>
      </c>
      <c r="G149" s="18">
        <f t="shared" si="27"/>
        <v>0.5010519582541115</v>
      </c>
      <c r="H149" s="16">
        <v>7070810</v>
      </c>
      <c r="I149" s="17">
        <v>18736650</v>
      </c>
      <c r="J149" s="17">
        <v>31198651</v>
      </c>
      <c r="K149" s="16">
        <v>57006111</v>
      </c>
      <c r="L149" s="16">
        <v>37706775</v>
      </c>
      <c r="M149" s="17">
        <v>40089148</v>
      </c>
      <c r="N149" s="17">
        <v>66383527</v>
      </c>
      <c r="O149" s="16">
        <v>144179450</v>
      </c>
      <c r="P149" s="16">
        <v>9625076</v>
      </c>
      <c r="Q149" s="17">
        <v>40758743</v>
      </c>
      <c r="R149" s="17">
        <v>42211613</v>
      </c>
      <c r="S149" s="16">
        <v>92595432</v>
      </c>
      <c r="T149" s="16">
        <v>0</v>
      </c>
      <c r="U149" s="17">
        <v>0</v>
      </c>
      <c r="V149" s="17">
        <v>0</v>
      </c>
      <c r="W149" s="19">
        <v>0</v>
      </c>
    </row>
    <row r="150" spans="1:23" ht="12.75">
      <c r="A150" s="13" t="s">
        <v>26</v>
      </c>
      <c r="B150" s="14" t="s">
        <v>275</v>
      </c>
      <c r="C150" s="15" t="s">
        <v>276</v>
      </c>
      <c r="D150" s="16">
        <v>74043000</v>
      </c>
      <c r="E150" s="17">
        <v>74043000</v>
      </c>
      <c r="F150" s="17">
        <v>35786139</v>
      </c>
      <c r="G150" s="18">
        <f t="shared" si="27"/>
        <v>0.48331562740569667</v>
      </c>
      <c r="H150" s="16">
        <v>772671</v>
      </c>
      <c r="I150" s="17">
        <v>401190</v>
      </c>
      <c r="J150" s="17">
        <v>2326239</v>
      </c>
      <c r="K150" s="16">
        <v>3500100</v>
      </c>
      <c r="L150" s="16">
        <v>7729539</v>
      </c>
      <c r="M150" s="17">
        <v>5083814</v>
      </c>
      <c r="N150" s="17">
        <v>4117248</v>
      </c>
      <c r="O150" s="16">
        <v>16930601</v>
      </c>
      <c r="P150" s="16">
        <v>1896379</v>
      </c>
      <c r="Q150" s="17">
        <v>6092259</v>
      </c>
      <c r="R150" s="17">
        <v>7366800</v>
      </c>
      <c r="S150" s="16">
        <v>15355438</v>
      </c>
      <c r="T150" s="16">
        <v>0</v>
      </c>
      <c r="U150" s="17">
        <v>0</v>
      </c>
      <c r="V150" s="17">
        <v>0</v>
      </c>
      <c r="W150" s="19">
        <v>0</v>
      </c>
    </row>
    <row r="151" spans="1:23" ht="12.75">
      <c r="A151" s="13" t="s">
        <v>26</v>
      </c>
      <c r="B151" s="14" t="s">
        <v>277</v>
      </c>
      <c r="C151" s="15" t="s">
        <v>278</v>
      </c>
      <c r="D151" s="16">
        <v>36339000</v>
      </c>
      <c r="E151" s="17">
        <v>37565365</v>
      </c>
      <c r="F151" s="17">
        <v>25537409</v>
      </c>
      <c r="G151" s="18">
        <f t="shared" si="27"/>
        <v>0.6798126146252006</v>
      </c>
      <c r="H151" s="16">
        <v>1289133</v>
      </c>
      <c r="I151" s="17">
        <v>7857742</v>
      </c>
      <c r="J151" s="17">
        <v>984088</v>
      </c>
      <c r="K151" s="16">
        <v>10130963</v>
      </c>
      <c r="L151" s="16">
        <v>1231570</v>
      </c>
      <c r="M151" s="17">
        <v>1331764</v>
      </c>
      <c r="N151" s="17">
        <v>7629195</v>
      </c>
      <c r="O151" s="16">
        <v>10192529</v>
      </c>
      <c r="P151" s="16">
        <v>1315536</v>
      </c>
      <c r="Q151" s="17">
        <v>377690</v>
      </c>
      <c r="R151" s="17">
        <v>3520691</v>
      </c>
      <c r="S151" s="16">
        <v>5213917</v>
      </c>
      <c r="T151" s="16">
        <v>0</v>
      </c>
      <c r="U151" s="17">
        <v>0</v>
      </c>
      <c r="V151" s="17">
        <v>0</v>
      </c>
      <c r="W151" s="19">
        <v>0</v>
      </c>
    </row>
    <row r="152" spans="1:23" ht="12.75">
      <c r="A152" s="13" t="s">
        <v>26</v>
      </c>
      <c r="B152" s="14" t="s">
        <v>279</v>
      </c>
      <c r="C152" s="15" t="s">
        <v>280</v>
      </c>
      <c r="D152" s="16">
        <v>56200000</v>
      </c>
      <c r="E152" s="17">
        <v>54400000</v>
      </c>
      <c r="F152" s="17">
        <v>28782934</v>
      </c>
      <c r="G152" s="18">
        <f t="shared" si="27"/>
        <v>0.5290980514705882</v>
      </c>
      <c r="H152" s="16">
        <v>591296</v>
      </c>
      <c r="I152" s="17">
        <v>1778136</v>
      </c>
      <c r="J152" s="17">
        <v>3540686</v>
      </c>
      <c r="K152" s="16">
        <v>5910118</v>
      </c>
      <c r="L152" s="16">
        <v>1751731</v>
      </c>
      <c r="M152" s="17">
        <v>11605172</v>
      </c>
      <c r="N152" s="17">
        <v>7942505</v>
      </c>
      <c r="O152" s="16">
        <v>21299408</v>
      </c>
      <c r="P152" s="16">
        <v>136719</v>
      </c>
      <c r="Q152" s="17">
        <v>1436689</v>
      </c>
      <c r="R152" s="17">
        <v>0</v>
      </c>
      <c r="S152" s="16">
        <v>1573408</v>
      </c>
      <c r="T152" s="16">
        <v>0</v>
      </c>
      <c r="U152" s="17">
        <v>0</v>
      </c>
      <c r="V152" s="17">
        <v>0</v>
      </c>
      <c r="W152" s="19">
        <v>0</v>
      </c>
    </row>
    <row r="153" spans="1:23" ht="12.75">
      <c r="A153" s="13" t="s">
        <v>41</v>
      </c>
      <c r="B153" s="14" t="s">
        <v>281</v>
      </c>
      <c r="C153" s="15" t="s">
        <v>282</v>
      </c>
      <c r="D153" s="16">
        <v>324512842</v>
      </c>
      <c r="E153" s="17">
        <v>337213789</v>
      </c>
      <c r="F153" s="17">
        <v>105733431</v>
      </c>
      <c r="G153" s="18">
        <f t="shared" si="27"/>
        <v>0.3135501407387585</v>
      </c>
      <c r="H153" s="16">
        <v>172700</v>
      </c>
      <c r="I153" s="17">
        <v>11822210</v>
      </c>
      <c r="J153" s="17">
        <v>15940291</v>
      </c>
      <c r="K153" s="16">
        <v>27935201</v>
      </c>
      <c r="L153" s="16">
        <v>17171268</v>
      </c>
      <c r="M153" s="17">
        <v>6749395</v>
      </c>
      <c r="N153" s="17">
        <v>17603015</v>
      </c>
      <c r="O153" s="16">
        <v>41523678</v>
      </c>
      <c r="P153" s="16">
        <v>5009440</v>
      </c>
      <c r="Q153" s="17">
        <v>14600808</v>
      </c>
      <c r="R153" s="17">
        <v>16664304</v>
      </c>
      <c r="S153" s="16">
        <v>36274552</v>
      </c>
      <c r="T153" s="16">
        <v>0</v>
      </c>
      <c r="U153" s="17">
        <v>0</v>
      </c>
      <c r="V153" s="17">
        <v>0</v>
      </c>
      <c r="W153" s="19">
        <v>0</v>
      </c>
    </row>
    <row r="154" spans="1:23" ht="12.75">
      <c r="A154" s="20"/>
      <c r="B154" s="21" t="s">
        <v>283</v>
      </c>
      <c r="C154" s="22"/>
      <c r="D154" s="23">
        <f>SUM(D148:D153)</f>
        <v>1044989593</v>
      </c>
      <c r="E154" s="24">
        <f>SUM(E148:E153)</f>
        <v>1153865088</v>
      </c>
      <c r="F154" s="24">
        <f>SUM(F148:F153)</f>
        <v>516761278</v>
      </c>
      <c r="G154" s="25">
        <f t="shared" si="27"/>
        <v>0.4478524251875103</v>
      </c>
      <c r="H154" s="23">
        <f aca="true" t="shared" si="31" ref="H154:W154">SUM(H148:H153)</f>
        <v>10223288</v>
      </c>
      <c r="I154" s="24">
        <f t="shared" si="31"/>
        <v>40854507</v>
      </c>
      <c r="J154" s="24">
        <f t="shared" si="31"/>
        <v>57765291</v>
      </c>
      <c r="K154" s="23">
        <f t="shared" si="31"/>
        <v>108843086</v>
      </c>
      <c r="L154" s="23">
        <f t="shared" si="31"/>
        <v>67383132</v>
      </c>
      <c r="M154" s="24">
        <f t="shared" si="31"/>
        <v>66465357</v>
      </c>
      <c r="N154" s="24">
        <f t="shared" si="31"/>
        <v>106109036</v>
      </c>
      <c r="O154" s="23">
        <f t="shared" si="31"/>
        <v>239957525</v>
      </c>
      <c r="P154" s="23">
        <f t="shared" si="31"/>
        <v>19797827</v>
      </c>
      <c r="Q154" s="24">
        <f t="shared" si="31"/>
        <v>70728749</v>
      </c>
      <c r="R154" s="24">
        <f t="shared" si="31"/>
        <v>77434091</v>
      </c>
      <c r="S154" s="23">
        <f t="shared" si="31"/>
        <v>167960667</v>
      </c>
      <c r="T154" s="23">
        <f t="shared" si="31"/>
        <v>0</v>
      </c>
      <c r="U154" s="24">
        <f t="shared" si="31"/>
        <v>0</v>
      </c>
      <c r="V154" s="24">
        <f t="shared" si="31"/>
        <v>0</v>
      </c>
      <c r="W154" s="26">
        <f t="shared" si="31"/>
        <v>0</v>
      </c>
    </row>
    <row r="155" spans="1:23" ht="12.75">
      <c r="A155" s="13" t="s">
        <v>26</v>
      </c>
      <c r="B155" s="14" t="s">
        <v>284</v>
      </c>
      <c r="C155" s="15" t="s">
        <v>285</v>
      </c>
      <c r="D155" s="16">
        <v>56546991</v>
      </c>
      <c r="E155" s="17">
        <v>71381000</v>
      </c>
      <c r="F155" s="17">
        <v>40970176</v>
      </c>
      <c r="G155" s="18">
        <f t="shared" si="27"/>
        <v>0.5739647245065214</v>
      </c>
      <c r="H155" s="16">
        <v>0</v>
      </c>
      <c r="I155" s="17">
        <v>1999692</v>
      </c>
      <c r="J155" s="17">
        <v>2746971</v>
      </c>
      <c r="K155" s="16">
        <v>4746663</v>
      </c>
      <c r="L155" s="16">
        <v>776866</v>
      </c>
      <c r="M155" s="17">
        <v>3722297</v>
      </c>
      <c r="N155" s="17">
        <v>19394066</v>
      </c>
      <c r="O155" s="16">
        <v>23893229</v>
      </c>
      <c r="P155" s="16">
        <v>6530081</v>
      </c>
      <c r="Q155" s="17">
        <v>3238407</v>
      </c>
      <c r="R155" s="17">
        <v>2561796</v>
      </c>
      <c r="S155" s="16">
        <v>12330284</v>
      </c>
      <c r="T155" s="16">
        <v>0</v>
      </c>
      <c r="U155" s="17">
        <v>0</v>
      </c>
      <c r="V155" s="17">
        <v>0</v>
      </c>
      <c r="W155" s="19">
        <v>0</v>
      </c>
    </row>
    <row r="156" spans="1:23" ht="12.75">
      <c r="A156" s="13" t="s">
        <v>26</v>
      </c>
      <c r="B156" s="14" t="s">
        <v>286</v>
      </c>
      <c r="C156" s="15" t="s">
        <v>287</v>
      </c>
      <c r="D156" s="16">
        <v>344761745</v>
      </c>
      <c r="E156" s="17">
        <v>236753873</v>
      </c>
      <c r="F156" s="17">
        <v>62225751</v>
      </c>
      <c r="G156" s="18">
        <f t="shared" si="27"/>
        <v>0.262828861937984</v>
      </c>
      <c r="H156" s="16">
        <v>2949015</v>
      </c>
      <c r="I156" s="17">
        <v>8155842</v>
      </c>
      <c r="J156" s="17">
        <v>11122184</v>
      </c>
      <c r="K156" s="16">
        <v>22227041</v>
      </c>
      <c r="L156" s="16">
        <v>6987946</v>
      </c>
      <c r="M156" s="17">
        <v>9835648</v>
      </c>
      <c r="N156" s="17">
        <v>10143435</v>
      </c>
      <c r="O156" s="16">
        <v>26967029</v>
      </c>
      <c r="P156" s="16">
        <v>1677622</v>
      </c>
      <c r="Q156" s="17">
        <v>4248333</v>
      </c>
      <c r="R156" s="17">
        <v>7105726</v>
      </c>
      <c r="S156" s="16">
        <v>13031681</v>
      </c>
      <c r="T156" s="16">
        <v>0</v>
      </c>
      <c r="U156" s="17">
        <v>0</v>
      </c>
      <c r="V156" s="17">
        <v>0</v>
      </c>
      <c r="W156" s="19">
        <v>0</v>
      </c>
    </row>
    <row r="157" spans="1:23" ht="12.75">
      <c r="A157" s="13" t="s">
        <v>26</v>
      </c>
      <c r="B157" s="14" t="s">
        <v>288</v>
      </c>
      <c r="C157" s="15" t="s">
        <v>289</v>
      </c>
      <c r="D157" s="16">
        <v>71491000</v>
      </c>
      <c r="E157" s="17">
        <v>62872096</v>
      </c>
      <c r="F157" s="17">
        <v>25335933</v>
      </c>
      <c r="G157" s="18">
        <f t="shared" si="27"/>
        <v>0.4029757970849262</v>
      </c>
      <c r="H157" s="16">
        <v>2365575</v>
      </c>
      <c r="I157" s="17">
        <v>2735324</v>
      </c>
      <c r="J157" s="17">
        <v>4143836</v>
      </c>
      <c r="K157" s="16">
        <v>9244735</v>
      </c>
      <c r="L157" s="16">
        <v>4529176</v>
      </c>
      <c r="M157" s="17">
        <v>821220</v>
      </c>
      <c r="N157" s="17">
        <v>1996519</v>
      </c>
      <c r="O157" s="16">
        <v>7346915</v>
      </c>
      <c r="P157" s="16">
        <v>16524</v>
      </c>
      <c r="Q157" s="17">
        <v>5752733</v>
      </c>
      <c r="R157" s="17">
        <v>2975026</v>
      </c>
      <c r="S157" s="16">
        <v>8744283</v>
      </c>
      <c r="T157" s="16">
        <v>0</v>
      </c>
      <c r="U157" s="17">
        <v>0</v>
      </c>
      <c r="V157" s="17">
        <v>0</v>
      </c>
      <c r="W157" s="19">
        <v>0</v>
      </c>
    </row>
    <row r="158" spans="1:23" ht="12.75">
      <c r="A158" s="13" t="s">
        <v>26</v>
      </c>
      <c r="B158" s="14" t="s">
        <v>290</v>
      </c>
      <c r="C158" s="15" t="s">
        <v>291</v>
      </c>
      <c r="D158" s="16">
        <v>33722001</v>
      </c>
      <c r="E158" s="17">
        <v>29780448</v>
      </c>
      <c r="F158" s="17">
        <v>20788872</v>
      </c>
      <c r="G158" s="18">
        <f t="shared" si="27"/>
        <v>0.6980711640066664</v>
      </c>
      <c r="H158" s="16">
        <v>1463544</v>
      </c>
      <c r="I158" s="17">
        <v>2121183</v>
      </c>
      <c r="J158" s="17">
        <v>650233</v>
      </c>
      <c r="K158" s="16">
        <v>4234960</v>
      </c>
      <c r="L158" s="16">
        <v>4318751</v>
      </c>
      <c r="M158" s="17">
        <v>2626384</v>
      </c>
      <c r="N158" s="17">
        <v>2624818</v>
      </c>
      <c r="O158" s="16">
        <v>9569953</v>
      </c>
      <c r="P158" s="16">
        <v>3300835</v>
      </c>
      <c r="Q158" s="17">
        <v>3300835</v>
      </c>
      <c r="R158" s="17">
        <v>382289</v>
      </c>
      <c r="S158" s="16">
        <v>6983959</v>
      </c>
      <c r="T158" s="16">
        <v>0</v>
      </c>
      <c r="U158" s="17">
        <v>0</v>
      </c>
      <c r="V158" s="17">
        <v>0</v>
      </c>
      <c r="W158" s="19">
        <v>0</v>
      </c>
    </row>
    <row r="159" spans="1:23" ht="12.75">
      <c r="A159" s="13" t="s">
        <v>41</v>
      </c>
      <c r="B159" s="14" t="s">
        <v>292</v>
      </c>
      <c r="C159" s="15" t="s">
        <v>293</v>
      </c>
      <c r="D159" s="16">
        <v>364302652</v>
      </c>
      <c r="E159" s="17">
        <v>394022834</v>
      </c>
      <c r="F159" s="17">
        <v>141937671</v>
      </c>
      <c r="G159" s="18">
        <f t="shared" si="27"/>
        <v>0.36022701922904293</v>
      </c>
      <c r="H159" s="16">
        <v>8686479</v>
      </c>
      <c r="I159" s="17">
        <v>24734947</v>
      </c>
      <c r="J159" s="17">
        <v>15676226</v>
      </c>
      <c r="K159" s="16">
        <v>49097652</v>
      </c>
      <c r="L159" s="16">
        <v>6887098</v>
      </c>
      <c r="M159" s="17">
        <v>15200422</v>
      </c>
      <c r="N159" s="17">
        <v>28477635</v>
      </c>
      <c r="O159" s="16">
        <v>50565155</v>
      </c>
      <c r="P159" s="16">
        <v>7888660</v>
      </c>
      <c r="Q159" s="17">
        <v>7888660</v>
      </c>
      <c r="R159" s="17">
        <v>26497544</v>
      </c>
      <c r="S159" s="16">
        <v>42274864</v>
      </c>
      <c r="T159" s="16">
        <v>0</v>
      </c>
      <c r="U159" s="17">
        <v>0</v>
      </c>
      <c r="V159" s="17">
        <v>0</v>
      </c>
      <c r="W159" s="19">
        <v>0</v>
      </c>
    </row>
    <row r="160" spans="1:23" ht="12.75">
      <c r="A160" s="20"/>
      <c r="B160" s="21" t="s">
        <v>294</v>
      </c>
      <c r="C160" s="22"/>
      <c r="D160" s="23">
        <f>SUM(D155:D159)</f>
        <v>870824389</v>
      </c>
      <c r="E160" s="24">
        <f>SUM(E155:E159)</f>
        <v>794810251</v>
      </c>
      <c r="F160" s="24">
        <f>SUM(F155:F159)</f>
        <v>291258403</v>
      </c>
      <c r="G160" s="25">
        <f t="shared" si="27"/>
        <v>0.36645023467368437</v>
      </c>
      <c r="H160" s="23">
        <f aca="true" t="shared" si="32" ref="H160:W160">SUM(H155:H159)</f>
        <v>15464613</v>
      </c>
      <c r="I160" s="24">
        <f t="shared" si="32"/>
        <v>39746988</v>
      </c>
      <c r="J160" s="24">
        <f t="shared" si="32"/>
        <v>34339450</v>
      </c>
      <c r="K160" s="23">
        <f t="shared" si="32"/>
        <v>89551051</v>
      </c>
      <c r="L160" s="23">
        <f t="shared" si="32"/>
        <v>23499837</v>
      </c>
      <c r="M160" s="24">
        <f t="shared" si="32"/>
        <v>32205971</v>
      </c>
      <c r="N160" s="24">
        <f t="shared" si="32"/>
        <v>62636473</v>
      </c>
      <c r="O160" s="23">
        <f t="shared" si="32"/>
        <v>118342281</v>
      </c>
      <c r="P160" s="23">
        <f t="shared" si="32"/>
        <v>19413722</v>
      </c>
      <c r="Q160" s="24">
        <f t="shared" si="32"/>
        <v>24428968</v>
      </c>
      <c r="R160" s="24">
        <f t="shared" si="32"/>
        <v>39522381</v>
      </c>
      <c r="S160" s="23">
        <f t="shared" si="32"/>
        <v>83365071</v>
      </c>
      <c r="T160" s="23">
        <f t="shared" si="32"/>
        <v>0</v>
      </c>
      <c r="U160" s="24">
        <f t="shared" si="32"/>
        <v>0</v>
      </c>
      <c r="V160" s="24">
        <f t="shared" si="32"/>
        <v>0</v>
      </c>
      <c r="W160" s="26">
        <f t="shared" si="32"/>
        <v>0</v>
      </c>
    </row>
    <row r="161" spans="1:23" ht="12.75">
      <c r="A161" s="13" t="s">
        <v>26</v>
      </c>
      <c r="B161" s="14" t="s">
        <v>295</v>
      </c>
      <c r="C161" s="15" t="s">
        <v>296</v>
      </c>
      <c r="D161" s="16">
        <v>98798000</v>
      </c>
      <c r="E161" s="17">
        <v>134353749</v>
      </c>
      <c r="F161" s="17">
        <v>53162999</v>
      </c>
      <c r="G161" s="18">
        <f t="shared" si="27"/>
        <v>0.39569419830629365</v>
      </c>
      <c r="H161" s="16">
        <v>3169527</v>
      </c>
      <c r="I161" s="17">
        <v>7393816</v>
      </c>
      <c r="J161" s="17">
        <v>1975641</v>
      </c>
      <c r="K161" s="16">
        <v>12538984</v>
      </c>
      <c r="L161" s="16">
        <v>5450853</v>
      </c>
      <c r="M161" s="17">
        <v>3322950</v>
      </c>
      <c r="N161" s="17">
        <v>4898062</v>
      </c>
      <c r="O161" s="16">
        <v>13671865</v>
      </c>
      <c r="P161" s="16">
        <v>1802893</v>
      </c>
      <c r="Q161" s="17">
        <v>10903788</v>
      </c>
      <c r="R161" s="17">
        <v>14245469</v>
      </c>
      <c r="S161" s="16">
        <v>26952150</v>
      </c>
      <c r="T161" s="16">
        <v>0</v>
      </c>
      <c r="U161" s="17">
        <v>0</v>
      </c>
      <c r="V161" s="17">
        <v>0</v>
      </c>
      <c r="W161" s="19">
        <v>0</v>
      </c>
    </row>
    <row r="162" spans="1:23" ht="12.75">
      <c r="A162" s="13" t="s">
        <v>26</v>
      </c>
      <c r="B162" s="14" t="s">
        <v>297</v>
      </c>
      <c r="C162" s="15" t="s">
        <v>298</v>
      </c>
      <c r="D162" s="16">
        <v>67262987</v>
      </c>
      <c r="E162" s="17">
        <v>60899517</v>
      </c>
      <c r="F162" s="17">
        <v>23719294</v>
      </c>
      <c r="G162" s="18">
        <f t="shared" si="27"/>
        <v>0.3894824650251331</v>
      </c>
      <c r="H162" s="16">
        <v>1372357</v>
      </c>
      <c r="I162" s="17">
        <v>2567276</v>
      </c>
      <c r="J162" s="17">
        <v>471984</v>
      </c>
      <c r="K162" s="16">
        <v>4411617</v>
      </c>
      <c r="L162" s="16">
        <v>1518738</v>
      </c>
      <c r="M162" s="17">
        <v>3385411</v>
      </c>
      <c r="N162" s="17">
        <v>5156397</v>
      </c>
      <c r="O162" s="16">
        <v>10060546</v>
      </c>
      <c r="P162" s="16">
        <v>4156582</v>
      </c>
      <c r="Q162" s="17">
        <v>1709699</v>
      </c>
      <c r="R162" s="17">
        <v>3380850</v>
      </c>
      <c r="S162" s="16">
        <v>9247131</v>
      </c>
      <c r="T162" s="16">
        <v>0</v>
      </c>
      <c r="U162" s="17">
        <v>0</v>
      </c>
      <c r="V162" s="17">
        <v>0</v>
      </c>
      <c r="W162" s="19">
        <v>0</v>
      </c>
    </row>
    <row r="163" spans="1:23" ht="12.75">
      <c r="A163" s="13" t="s">
        <v>26</v>
      </c>
      <c r="B163" s="14" t="s">
        <v>299</v>
      </c>
      <c r="C163" s="15" t="s">
        <v>300</v>
      </c>
      <c r="D163" s="16">
        <v>91750007</v>
      </c>
      <c r="E163" s="17">
        <v>91822557</v>
      </c>
      <c r="F163" s="17">
        <v>44572647</v>
      </c>
      <c r="G163" s="18">
        <f t="shared" si="27"/>
        <v>0.48542153972035434</v>
      </c>
      <c r="H163" s="16">
        <v>1370898</v>
      </c>
      <c r="I163" s="17">
        <v>4916025</v>
      </c>
      <c r="J163" s="17">
        <v>10376149</v>
      </c>
      <c r="K163" s="16">
        <v>16663072</v>
      </c>
      <c r="L163" s="16">
        <v>7671340</v>
      </c>
      <c r="M163" s="17">
        <v>9084150</v>
      </c>
      <c r="N163" s="17">
        <v>3026643</v>
      </c>
      <c r="O163" s="16">
        <v>19782133</v>
      </c>
      <c r="P163" s="16">
        <v>3001791</v>
      </c>
      <c r="Q163" s="17">
        <v>2975313</v>
      </c>
      <c r="R163" s="17">
        <v>2150338</v>
      </c>
      <c r="S163" s="16">
        <v>8127442</v>
      </c>
      <c r="T163" s="16">
        <v>0</v>
      </c>
      <c r="U163" s="17">
        <v>0</v>
      </c>
      <c r="V163" s="17">
        <v>0</v>
      </c>
      <c r="W163" s="19">
        <v>0</v>
      </c>
    </row>
    <row r="164" spans="1:23" ht="12.75">
      <c r="A164" s="13" t="s">
        <v>26</v>
      </c>
      <c r="B164" s="14" t="s">
        <v>301</v>
      </c>
      <c r="C164" s="15" t="s">
        <v>302</v>
      </c>
      <c r="D164" s="16">
        <v>64582240</v>
      </c>
      <c r="E164" s="17">
        <v>72287219</v>
      </c>
      <c r="F164" s="17">
        <v>27017831</v>
      </c>
      <c r="G164" s="18">
        <f t="shared" si="27"/>
        <v>0.37375668027843206</v>
      </c>
      <c r="H164" s="16">
        <v>2164877</v>
      </c>
      <c r="I164" s="17">
        <v>1461809</v>
      </c>
      <c r="J164" s="17">
        <v>2089976</v>
      </c>
      <c r="K164" s="16">
        <v>5716662</v>
      </c>
      <c r="L164" s="16">
        <v>2190218</v>
      </c>
      <c r="M164" s="17">
        <v>3757155</v>
      </c>
      <c r="N164" s="17">
        <v>4036800</v>
      </c>
      <c r="O164" s="16">
        <v>9984173</v>
      </c>
      <c r="P164" s="16">
        <v>2079214</v>
      </c>
      <c r="Q164" s="17">
        <v>3187889</v>
      </c>
      <c r="R164" s="17">
        <v>6049893</v>
      </c>
      <c r="S164" s="16">
        <v>11316996</v>
      </c>
      <c r="T164" s="16">
        <v>0</v>
      </c>
      <c r="U164" s="17">
        <v>0</v>
      </c>
      <c r="V164" s="17">
        <v>0</v>
      </c>
      <c r="W164" s="19">
        <v>0</v>
      </c>
    </row>
    <row r="165" spans="1:23" ht="12.75">
      <c r="A165" s="13" t="s">
        <v>41</v>
      </c>
      <c r="B165" s="14" t="s">
        <v>303</v>
      </c>
      <c r="C165" s="15" t="s">
        <v>304</v>
      </c>
      <c r="D165" s="16">
        <v>349789301</v>
      </c>
      <c r="E165" s="17">
        <v>327492000</v>
      </c>
      <c r="F165" s="17">
        <v>180846497</v>
      </c>
      <c r="G165" s="18">
        <f t="shared" si="27"/>
        <v>0.5522165335336435</v>
      </c>
      <c r="H165" s="16">
        <v>14889471</v>
      </c>
      <c r="I165" s="17">
        <v>10899594</v>
      </c>
      <c r="J165" s="17">
        <v>6406104</v>
      </c>
      <c r="K165" s="16">
        <v>32195169</v>
      </c>
      <c r="L165" s="16">
        <v>25125345</v>
      </c>
      <c r="M165" s="17">
        <v>44153610</v>
      </c>
      <c r="N165" s="17">
        <v>32003339</v>
      </c>
      <c r="O165" s="16">
        <v>101282294</v>
      </c>
      <c r="P165" s="16">
        <v>12228634</v>
      </c>
      <c r="Q165" s="17">
        <v>17570200</v>
      </c>
      <c r="R165" s="17">
        <v>17570200</v>
      </c>
      <c r="S165" s="16">
        <v>47369034</v>
      </c>
      <c r="T165" s="16">
        <v>0</v>
      </c>
      <c r="U165" s="17">
        <v>0</v>
      </c>
      <c r="V165" s="17">
        <v>0</v>
      </c>
      <c r="W165" s="19">
        <v>0</v>
      </c>
    </row>
    <row r="166" spans="1:23" ht="12.75">
      <c r="A166" s="20"/>
      <c r="B166" s="21" t="s">
        <v>305</v>
      </c>
      <c r="C166" s="22"/>
      <c r="D166" s="23">
        <f>SUM(D161:D165)</f>
        <v>672182535</v>
      </c>
      <c r="E166" s="24">
        <f>SUM(E161:E165)</f>
        <v>686855042</v>
      </c>
      <c r="F166" s="24">
        <f>SUM(F161:F165)</f>
        <v>329319268</v>
      </c>
      <c r="G166" s="25">
        <f t="shared" si="27"/>
        <v>0.4794596353854821</v>
      </c>
      <c r="H166" s="23">
        <f aca="true" t="shared" si="33" ref="H166:W166">SUM(H161:H165)</f>
        <v>22967130</v>
      </c>
      <c r="I166" s="24">
        <f t="shared" si="33"/>
        <v>27238520</v>
      </c>
      <c r="J166" s="24">
        <f t="shared" si="33"/>
        <v>21319854</v>
      </c>
      <c r="K166" s="23">
        <f t="shared" si="33"/>
        <v>71525504</v>
      </c>
      <c r="L166" s="23">
        <f t="shared" si="33"/>
        <v>41956494</v>
      </c>
      <c r="M166" s="24">
        <f t="shared" si="33"/>
        <v>63703276</v>
      </c>
      <c r="N166" s="24">
        <f t="shared" si="33"/>
        <v>49121241</v>
      </c>
      <c r="O166" s="23">
        <f t="shared" si="33"/>
        <v>154781011</v>
      </c>
      <c r="P166" s="23">
        <f t="shared" si="33"/>
        <v>23269114</v>
      </c>
      <c r="Q166" s="24">
        <f t="shared" si="33"/>
        <v>36346889</v>
      </c>
      <c r="R166" s="24">
        <f t="shared" si="33"/>
        <v>43396750</v>
      </c>
      <c r="S166" s="23">
        <f t="shared" si="33"/>
        <v>103012753</v>
      </c>
      <c r="T166" s="23">
        <f t="shared" si="33"/>
        <v>0</v>
      </c>
      <c r="U166" s="24">
        <f t="shared" si="33"/>
        <v>0</v>
      </c>
      <c r="V166" s="24">
        <f t="shared" si="33"/>
        <v>0</v>
      </c>
      <c r="W166" s="26">
        <f t="shared" si="33"/>
        <v>0</v>
      </c>
    </row>
    <row r="167" spans="1:23" ht="12.75">
      <c r="A167" s="20"/>
      <c r="B167" s="21" t="s">
        <v>306</v>
      </c>
      <c r="C167" s="22"/>
      <c r="D167" s="23">
        <f>SUM(D102,D104:D108,D110:D117,D119:D122,D124:D128,D130:D133,D135:D140,D142:D146,D148:D153,D155:D159,D161:D165)</f>
        <v>14164647352</v>
      </c>
      <c r="E167" s="24">
        <f>SUM(E102,E104:E108,E110:E117,E119:E122,E124:E128,E130:E133,E135:E140,E142:E146,E148:E153,E155:E159,E161:E165)</f>
        <v>14271326516</v>
      </c>
      <c r="F167" s="24">
        <f>SUM(F102,F104:F108,F110:F117,F119:F122,F124:F128,F130:F133,F135:F140,F142:F146,F148:F153,F155:F159,F161:F165)</f>
        <v>6551545104</v>
      </c>
      <c r="G167" s="25">
        <f t="shared" si="27"/>
        <v>0.4590705073319479</v>
      </c>
      <c r="H167" s="23">
        <f aca="true" t="shared" si="34" ref="H167:W167">SUM(H102,H104:H108,H110:H117,H119:H122,H124:H128,H130:H133,H135:H140,H142:H146,H148:H153,H155:H159,H161:H165)</f>
        <v>401754910</v>
      </c>
      <c r="I167" s="24">
        <f t="shared" si="34"/>
        <v>798364623</v>
      </c>
      <c r="J167" s="24">
        <f t="shared" si="34"/>
        <v>502170979</v>
      </c>
      <c r="K167" s="23">
        <f t="shared" si="34"/>
        <v>1702290512</v>
      </c>
      <c r="L167" s="23">
        <f t="shared" si="34"/>
        <v>969591354</v>
      </c>
      <c r="M167" s="24">
        <f t="shared" si="34"/>
        <v>762629280</v>
      </c>
      <c r="N167" s="24">
        <f t="shared" si="34"/>
        <v>1065637996</v>
      </c>
      <c r="O167" s="23">
        <f t="shared" si="34"/>
        <v>2797858630</v>
      </c>
      <c r="P167" s="23">
        <f t="shared" si="34"/>
        <v>640051160</v>
      </c>
      <c r="Q167" s="24">
        <f t="shared" si="34"/>
        <v>629730987</v>
      </c>
      <c r="R167" s="24">
        <f t="shared" si="34"/>
        <v>781613815</v>
      </c>
      <c r="S167" s="23">
        <f t="shared" si="34"/>
        <v>2051395962</v>
      </c>
      <c r="T167" s="23">
        <f t="shared" si="34"/>
        <v>0</v>
      </c>
      <c r="U167" s="24">
        <f t="shared" si="34"/>
        <v>0</v>
      </c>
      <c r="V167" s="24">
        <f t="shared" si="34"/>
        <v>0</v>
      </c>
      <c r="W167" s="26">
        <f t="shared" si="34"/>
        <v>0</v>
      </c>
    </row>
    <row r="168" spans="1:23" ht="12.75">
      <c r="A168" s="8"/>
      <c r="B168" s="9" t="s">
        <v>603</v>
      </c>
      <c r="C168" s="10"/>
      <c r="D168" s="27"/>
      <c r="E168" s="28"/>
      <c r="F168" s="28"/>
      <c r="G168" s="29"/>
      <c r="H168" s="27"/>
      <c r="I168" s="28"/>
      <c r="J168" s="28"/>
      <c r="K168" s="27"/>
      <c r="L168" s="27"/>
      <c r="M168" s="28"/>
      <c r="N168" s="28"/>
      <c r="O168" s="27"/>
      <c r="P168" s="27"/>
      <c r="Q168" s="28"/>
      <c r="R168" s="28"/>
      <c r="S168" s="27"/>
      <c r="T168" s="27"/>
      <c r="U168" s="28"/>
      <c r="V168" s="28"/>
      <c r="W168" s="30"/>
    </row>
    <row r="169" spans="1:23" ht="12.75">
      <c r="A169" s="12"/>
      <c r="B169" s="9" t="s">
        <v>307</v>
      </c>
      <c r="C169" s="10"/>
      <c r="D169" s="27"/>
      <c r="E169" s="28"/>
      <c r="F169" s="28"/>
      <c r="G169" s="29"/>
      <c r="H169" s="27"/>
      <c r="I169" s="28"/>
      <c r="J169" s="28"/>
      <c r="K169" s="27"/>
      <c r="L169" s="27"/>
      <c r="M169" s="28"/>
      <c r="N169" s="28"/>
      <c r="O169" s="27"/>
      <c r="P169" s="27"/>
      <c r="Q169" s="28"/>
      <c r="R169" s="28"/>
      <c r="S169" s="27"/>
      <c r="T169" s="27"/>
      <c r="U169" s="28"/>
      <c r="V169" s="28"/>
      <c r="W169" s="30"/>
    </row>
    <row r="170" spans="1:23" ht="12.75">
      <c r="A170" s="13" t="s">
        <v>26</v>
      </c>
      <c r="B170" s="14" t="s">
        <v>308</v>
      </c>
      <c r="C170" s="15" t="s">
        <v>309</v>
      </c>
      <c r="D170" s="16">
        <v>100149350</v>
      </c>
      <c r="E170" s="17">
        <v>74057078</v>
      </c>
      <c r="F170" s="17">
        <v>34910011</v>
      </c>
      <c r="G170" s="18">
        <f aca="true" t="shared" si="35" ref="G170:G202">IF($E170=0,0,$F170/$E170)</f>
        <v>0.471393308280405</v>
      </c>
      <c r="H170" s="16">
        <v>0</v>
      </c>
      <c r="I170" s="17">
        <v>2573757</v>
      </c>
      <c r="J170" s="17">
        <v>5459011</v>
      </c>
      <c r="K170" s="16">
        <v>8032768</v>
      </c>
      <c r="L170" s="16">
        <v>6757254</v>
      </c>
      <c r="M170" s="17">
        <v>9932188</v>
      </c>
      <c r="N170" s="17">
        <v>2123786</v>
      </c>
      <c r="O170" s="16">
        <v>18813228</v>
      </c>
      <c r="P170" s="16">
        <v>5472321</v>
      </c>
      <c r="Q170" s="17">
        <v>84095</v>
      </c>
      <c r="R170" s="17">
        <v>2507599</v>
      </c>
      <c r="S170" s="16">
        <v>8064015</v>
      </c>
      <c r="T170" s="16">
        <v>0</v>
      </c>
      <c r="U170" s="17">
        <v>0</v>
      </c>
      <c r="V170" s="17">
        <v>0</v>
      </c>
      <c r="W170" s="19">
        <v>0</v>
      </c>
    </row>
    <row r="171" spans="1:23" ht="12.75">
      <c r="A171" s="13" t="s">
        <v>26</v>
      </c>
      <c r="B171" s="14" t="s">
        <v>310</v>
      </c>
      <c r="C171" s="15" t="s">
        <v>311</v>
      </c>
      <c r="D171" s="16">
        <v>179277319</v>
      </c>
      <c r="E171" s="17">
        <v>193661406</v>
      </c>
      <c r="F171" s="17">
        <v>110897733</v>
      </c>
      <c r="G171" s="18">
        <f t="shared" si="35"/>
        <v>0.572637239863889</v>
      </c>
      <c r="H171" s="16">
        <v>19308951</v>
      </c>
      <c r="I171" s="17">
        <v>19308951</v>
      </c>
      <c r="J171" s="17">
        <v>26962157</v>
      </c>
      <c r="K171" s="16">
        <v>65580059</v>
      </c>
      <c r="L171" s="16">
        <v>8023424</v>
      </c>
      <c r="M171" s="17">
        <v>8023424</v>
      </c>
      <c r="N171" s="17">
        <v>3241469</v>
      </c>
      <c r="O171" s="16">
        <v>19288317</v>
      </c>
      <c r="P171" s="16">
        <v>7918400</v>
      </c>
      <c r="Q171" s="17">
        <v>7427963</v>
      </c>
      <c r="R171" s="17">
        <v>10682994</v>
      </c>
      <c r="S171" s="16">
        <v>26029357</v>
      </c>
      <c r="T171" s="16">
        <v>0</v>
      </c>
      <c r="U171" s="17">
        <v>0</v>
      </c>
      <c r="V171" s="17">
        <v>0</v>
      </c>
      <c r="W171" s="19">
        <v>0</v>
      </c>
    </row>
    <row r="172" spans="1:23" ht="12.75">
      <c r="A172" s="13" t="s">
        <v>26</v>
      </c>
      <c r="B172" s="14" t="s">
        <v>312</v>
      </c>
      <c r="C172" s="15" t="s">
        <v>313</v>
      </c>
      <c r="D172" s="16">
        <v>195434251</v>
      </c>
      <c r="E172" s="17">
        <v>153953018</v>
      </c>
      <c r="F172" s="17">
        <v>68754333</v>
      </c>
      <c r="G172" s="18">
        <f t="shared" si="35"/>
        <v>0.44659295344245864</v>
      </c>
      <c r="H172" s="16">
        <v>19231012</v>
      </c>
      <c r="I172" s="17">
        <v>7413793</v>
      </c>
      <c r="J172" s="17">
        <v>5606696</v>
      </c>
      <c r="K172" s="16">
        <v>32251501</v>
      </c>
      <c r="L172" s="16">
        <v>5872547</v>
      </c>
      <c r="M172" s="17">
        <v>4185357</v>
      </c>
      <c r="N172" s="17">
        <v>7353837</v>
      </c>
      <c r="O172" s="16">
        <v>17411741</v>
      </c>
      <c r="P172" s="16">
        <v>2583015</v>
      </c>
      <c r="Q172" s="17">
        <v>10959702</v>
      </c>
      <c r="R172" s="17">
        <v>5548374</v>
      </c>
      <c r="S172" s="16">
        <v>19091091</v>
      </c>
      <c r="T172" s="16">
        <v>0</v>
      </c>
      <c r="U172" s="17">
        <v>0</v>
      </c>
      <c r="V172" s="17">
        <v>0</v>
      </c>
      <c r="W172" s="19">
        <v>0</v>
      </c>
    </row>
    <row r="173" spans="1:23" ht="12.75">
      <c r="A173" s="13" t="s">
        <v>26</v>
      </c>
      <c r="B173" s="14" t="s">
        <v>314</v>
      </c>
      <c r="C173" s="15" t="s">
        <v>315</v>
      </c>
      <c r="D173" s="16">
        <v>39917150</v>
      </c>
      <c r="E173" s="17">
        <v>41111006</v>
      </c>
      <c r="F173" s="17">
        <v>23250411</v>
      </c>
      <c r="G173" s="18">
        <f t="shared" si="35"/>
        <v>0.5655519838166938</v>
      </c>
      <c r="H173" s="16">
        <v>0</v>
      </c>
      <c r="I173" s="17">
        <v>5493515</v>
      </c>
      <c r="J173" s="17">
        <v>18200</v>
      </c>
      <c r="K173" s="16">
        <v>5511715</v>
      </c>
      <c r="L173" s="16">
        <v>6229316</v>
      </c>
      <c r="M173" s="17">
        <v>1897685</v>
      </c>
      <c r="N173" s="17">
        <v>2769342</v>
      </c>
      <c r="O173" s="16">
        <v>10896343</v>
      </c>
      <c r="P173" s="16">
        <v>0</v>
      </c>
      <c r="Q173" s="17">
        <v>1206228</v>
      </c>
      <c r="R173" s="17">
        <v>5636125</v>
      </c>
      <c r="S173" s="16">
        <v>6842353</v>
      </c>
      <c r="T173" s="16">
        <v>0</v>
      </c>
      <c r="U173" s="17">
        <v>0</v>
      </c>
      <c r="V173" s="17">
        <v>0</v>
      </c>
      <c r="W173" s="19">
        <v>0</v>
      </c>
    </row>
    <row r="174" spans="1:23" ht="12.75">
      <c r="A174" s="13" t="s">
        <v>26</v>
      </c>
      <c r="B174" s="14" t="s">
        <v>316</v>
      </c>
      <c r="C174" s="15" t="s">
        <v>317</v>
      </c>
      <c r="D174" s="16">
        <v>102750150</v>
      </c>
      <c r="E174" s="17">
        <v>102750150</v>
      </c>
      <c r="F174" s="17">
        <v>51556387</v>
      </c>
      <c r="G174" s="18">
        <f t="shared" si="35"/>
        <v>0.5017645910979205</v>
      </c>
      <c r="H174" s="16">
        <v>2132727</v>
      </c>
      <c r="I174" s="17">
        <v>8266780</v>
      </c>
      <c r="J174" s="17">
        <v>5655018</v>
      </c>
      <c r="K174" s="16">
        <v>16054525</v>
      </c>
      <c r="L174" s="16">
        <v>1825846</v>
      </c>
      <c r="M174" s="17">
        <v>9781129</v>
      </c>
      <c r="N174" s="17">
        <v>7113663</v>
      </c>
      <c r="O174" s="16">
        <v>18720638</v>
      </c>
      <c r="P174" s="16">
        <v>2619610</v>
      </c>
      <c r="Q174" s="17">
        <v>7080807</v>
      </c>
      <c r="R174" s="17">
        <v>7080807</v>
      </c>
      <c r="S174" s="16">
        <v>16781224</v>
      </c>
      <c r="T174" s="16">
        <v>0</v>
      </c>
      <c r="U174" s="17">
        <v>0</v>
      </c>
      <c r="V174" s="17">
        <v>0</v>
      </c>
      <c r="W174" s="19">
        <v>0</v>
      </c>
    </row>
    <row r="175" spans="1:23" ht="12.75">
      <c r="A175" s="13" t="s">
        <v>41</v>
      </c>
      <c r="B175" s="14" t="s">
        <v>318</v>
      </c>
      <c r="C175" s="15" t="s">
        <v>319</v>
      </c>
      <c r="D175" s="16">
        <v>581459000</v>
      </c>
      <c r="E175" s="17">
        <v>722152890</v>
      </c>
      <c r="F175" s="17">
        <v>351688281</v>
      </c>
      <c r="G175" s="18">
        <f t="shared" si="35"/>
        <v>0.4869997556888542</v>
      </c>
      <c r="H175" s="16">
        <v>0</v>
      </c>
      <c r="I175" s="17">
        <v>24989221</v>
      </c>
      <c r="J175" s="17">
        <v>34091549</v>
      </c>
      <c r="K175" s="16">
        <v>59080770</v>
      </c>
      <c r="L175" s="16">
        <v>75769623</v>
      </c>
      <c r="M175" s="17">
        <v>67259924</v>
      </c>
      <c r="N175" s="17">
        <v>63914929</v>
      </c>
      <c r="O175" s="16">
        <v>206944476</v>
      </c>
      <c r="P175" s="16">
        <v>8800222</v>
      </c>
      <c r="Q175" s="17">
        <v>28895284</v>
      </c>
      <c r="R175" s="17">
        <v>47967529</v>
      </c>
      <c r="S175" s="16">
        <v>85663035</v>
      </c>
      <c r="T175" s="16">
        <v>0</v>
      </c>
      <c r="U175" s="17">
        <v>0</v>
      </c>
      <c r="V175" s="17">
        <v>0</v>
      </c>
      <c r="W175" s="19">
        <v>0</v>
      </c>
    </row>
    <row r="176" spans="1:23" ht="12.75">
      <c r="A176" s="20"/>
      <c r="B176" s="21" t="s">
        <v>320</v>
      </c>
      <c r="C176" s="22"/>
      <c r="D176" s="23">
        <f>SUM(D170:D175)</f>
        <v>1198987220</v>
      </c>
      <c r="E176" s="24">
        <f>SUM(E170:E175)</f>
        <v>1287685548</v>
      </c>
      <c r="F176" s="24">
        <f>SUM(F170:F175)</f>
        <v>641057156</v>
      </c>
      <c r="G176" s="25">
        <f t="shared" si="35"/>
        <v>0.49783672496416026</v>
      </c>
      <c r="H176" s="23">
        <f aca="true" t="shared" si="36" ref="H176:W176">SUM(H170:H175)</f>
        <v>40672690</v>
      </c>
      <c r="I176" s="24">
        <f t="shared" si="36"/>
        <v>68046017</v>
      </c>
      <c r="J176" s="24">
        <f t="shared" si="36"/>
        <v>77792631</v>
      </c>
      <c r="K176" s="23">
        <f t="shared" si="36"/>
        <v>186511338</v>
      </c>
      <c r="L176" s="23">
        <f t="shared" si="36"/>
        <v>104478010</v>
      </c>
      <c r="M176" s="24">
        <f t="shared" si="36"/>
        <v>101079707</v>
      </c>
      <c r="N176" s="24">
        <f t="shared" si="36"/>
        <v>86517026</v>
      </c>
      <c r="O176" s="23">
        <f t="shared" si="36"/>
        <v>292074743</v>
      </c>
      <c r="P176" s="23">
        <f t="shared" si="36"/>
        <v>27393568</v>
      </c>
      <c r="Q176" s="24">
        <f t="shared" si="36"/>
        <v>55654079</v>
      </c>
      <c r="R176" s="24">
        <f t="shared" si="36"/>
        <v>79423428</v>
      </c>
      <c r="S176" s="23">
        <f t="shared" si="36"/>
        <v>162471075</v>
      </c>
      <c r="T176" s="23">
        <f t="shared" si="36"/>
        <v>0</v>
      </c>
      <c r="U176" s="24">
        <f t="shared" si="36"/>
        <v>0</v>
      </c>
      <c r="V176" s="24">
        <f t="shared" si="36"/>
        <v>0</v>
      </c>
      <c r="W176" s="26">
        <f t="shared" si="36"/>
        <v>0</v>
      </c>
    </row>
    <row r="177" spans="1:23" ht="12.75">
      <c r="A177" s="13" t="s">
        <v>26</v>
      </c>
      <c r="B177" s="14" t="s">
        <v>321</v>
      </c>
      <c r="C177" s="15" t="s">
        <v>322</v>
      </c>
      <c r="D177" s="16">
        <v>43492000</v>
      </c>
      <c r="E177" s="17">
        <v>34992000</v>
      </c>
      <c r="F177" s="17">
        <v>8846905</v>
      </c>
      <c r="G177" s="18">
        <f t="shared" si="35"/>
        <v>0.2528265032007316</v>
      </c>
      <c r="H177" s="16">
        <v>60367</v>
      </c>
      <c r="I177" s="17">
        <v>566459</v>
      </c>
      <c r="J177" s="17">
        <v>1581505</v>
      </c>
      <c r="K177" s="16">
        <v>2208331</v>
      </c>
      <c r="L177" s="16">
        <v>1852648</v>
      </c>
      <c r="M177" s="17">
        <v>3096166</v>
      </c>
      <c r="N177" s="17">
        <v>209934</v>
      </c>
      <c r="O177" s="16">
        <v>5158748</v>
      </c>
      <c r="P177" s="16">
        <v>259688</v>
      </c>
      <c r="Q177" s="17">
        <v>1220138</v>
      </c>
      <c r="R177" s="17">
        <v>0</v>
      </c>
      <c r="S177" s="16">
        <v>1479826</v>
      </c>
      <c r="T177" s="16">
        <v>0</v>
      </c>
      <c r="U177" s="17">
        <v>0</v>
      </c>
      <c r="V177" s="17">
        <v>0</v>
      </c>
      <c r="W177" s="19">
        <v>0</v>
      </c>
    </row>
    <row r="178" spans="1:23" ht="12.75">
      <c r="A178" s="13" t="s">
        <v>26</v>
      </c>
      <c r="B178" s="14" t="s">
        <v>323</v>
      </c>
      <c r="C178" s="15" t="s">
        <v>324</v>
      </c>
      <c r="D178" s="16">
        <v>201978279</v>
      </c>
      <c r="E178" s="17">
        <v>172671779</v>
      </c>
      <c r="F178" s="17">
        <v>68714090</v>
      </c>
      <c r="G178" s="18">
        <f t="shared" si="35"/>
        <v>0.3979462677569332</v>
      </c>
      <c r="H178" s="16">
        <v>0</v>
      </c>
      <c r="I178" s="17">
        <v>13399397</v>
      </c>
      <c r="J178" s="17">
        <v>5597176</v>
      </c>
      <c r="K178" s="16">
        <v>18996573</v>
      </c>
      <c r="L178" s="16">
        <v>9656103</v>
      </c>
      <c r="M178" s="17">
        <v>11096812</v>
      </c>
      <c r="N178" s="17">
        <v>6001312</v>
      </c>
      <c r="O178" s="16">
        <v>26754227</v>
      </c>
      <c r="P178" s="16">
        <v>7714413</v>
      </c>
      <c r="Q178" s="17">
        <v>5181632</v>
      </c>
      <c r="R178" s="17">
        <v>10067245</v>
      </c>
      <c r="S178" s="16">
        <v>22963290</v>
      </c>
      <c r="T178" s="16">
        <v>0</v>
      </c>
      <c r="U178" s="17">
        <v>0</v>
      </c>
      <c r="V178" s="17">
        <v>0</v>
      </c>
      <c r="W178" s="19">
        <v>0</v>
      </c>
    </row>
    <row r="179" spans="1:23" ht="12.75">
      <c r="A179" s="13" t="s">
        <v>26</v>
      </c>
      <c r="B179" s="14" t="s">
        <v>325</v>
      </c>
      <c r="C179" s="15" t="s">
        <v>326</v>
      </c>
      <c r="D179" s="16">
        <v>162639000</v>
      </c>
      <c r="E179" s="17">
        <v>148048145</v>
      </c>
      <c r="F179" s="17">
        <v>78487901</v>
      </c>
      <c r="G179" s="18">
        <f t="shared" si="35"/>
        <v>0.5301511950723867</v>
      </c>
      <c r="H179" s="16">
        <v>6315635</v>
      </c>
      <c r="I179" s="17">
        <v>15638990</v>
      </c>
      <c r="J179" s="17">
        <v>1762200</v>
      </c>
      <c r="K179" s="16">
        <v>23716825</v>
      </c>
      <c r="L179" s="16">
        <v>10823438</v>
      </c>
      <c r="M179" s="17">
        <v>8608600</v>
      </c>
      <c r="N179" s="17">
        <v>6718423</v>
      </c>
      <c r="O179" s="16">
        <v>26150461</v>
      </c>
      <c r="P179" s="16">
        <v>8275102</v>
      </c>
      <c r="Q179" s="17">
        <v>3578353</v>
      </c>
      <c r="R179" s="17">
        <v>16767160</v>
      </c>
      <c r="S179" s="16">
        <v>28620615</v>
      </c>
      <c r="T179" s="16">
        <v>0</v>
      </c>
      <c r="U179" s="17">
        <v>0</v>
      </c>
      <c r="V179" s="17">
        <v>0</v>
      </c>
      <c r="W179" s="19">
        <v>0</v>
      </c>
    </row>
    <row r="180" spans="1:23" ht="12.75">
      <c r="A180" s="13" t="s">
        <v>26</v>
      </c>
      <c r="B180" s="14" t="s">
        <v>327</v>
      </c>
      <c r="C180" s="15" t="s">
        <v>328</v>
      </c>
      <c r="D180" s="16">
        <v>210294362</v>
      </c>
      <c r="E180" s="17">
        <v>182432915</v>
      </c>
      <c r="F180" s="17">
        <v>95599495</v>
      </c>
      <c r="G180" s="18">
        <f t="shared" si="35"/>
        <v>0.5240254753370575</v>
      </c>
      <c r="H180" s="16">
        <v>1027499</v>
      </c>
      <c r="I180" s="17">
        <v>2333227</v>
      </c>
      <c r="J180" s="17">
        <v>13101402</v>
      </c>
      <c r="K180" s="16">
        <v>16462128</v>
      </c>
      <c r="L180" s="16">
        <v>2708761</v>
      </c>
      <c r="M180" s="17">
        <v>19562981</v>
      </c>
      <c r="N180" s="17">
        <v>21447943</v>
      </c>
      <c r="O180" s="16">
        <v>43719685</v>
      </c>
      <c r="P180" s="16">
        <v>0</v>
      </c>
      <c r="Q180" s="17">
        <v>22956453</v>
      </c>
      <c r="R180" s="17">
        <v>12461229</v>
      </c>
      <c r="S180" s="16">
        <v>35417682</v>
      </c>
      <c r="T180" s="16">
        <v>0</v>
      </c>
      <c r="U180" s="17">
        <v>0</v>
      </c>
      <c r="V180" s="17">
        <v>0</v>
      </c>
      <c r="W180" s="19">
        <v>0</v>
      </c>
    </row>
    <row r="181" spans="1:23" ht="12.75">
      <c r="A181" s="13" t="s">
        <v>41</v>
      </c>
      <c r="B181" s="14" t="s">
        <v>329</v>
      </c>
      <c r="C181" s="15" t="s">
        <v>330</v>
      </c>
      <c r="D181" s="16">
        <v>644158330</v>
      </c>
      <c r="E181" s="17">
        <v>664106337</v>
      </c>
      <c r="F181" s="17">
        <v>325608176</v>
      </c>
      <c r="G181" s="18">
        <f t="shared" si="35"/>
        <v>0.4902952401732616</v>
      </c>
      <c r="H181" s="16">
        <v>35857580</v>
      </c>
      <c r="I181" s="17">
        <v>42473501</v>
      </c>
      <c r="J181" s="17">
        <v>51321476</v>
      </c>
      <c r="K181" s="16">
        <v>129652557</v>
      </c>
      <c r="L181" s="16">
        <v>25781831</v>
      </c>
      <c r="M181" s="17">
        <v>49285529</v>
      </c>
      <c r="N181" s="17">
        <v>24757454</v>
      </c>
      <c r="O181" s="16">
        <v>99824814</v>
      </c>
      <c r="P181" s="16">
        <v>9032679</v>
      </c>
      <c r="Q181" s="17">
        <v>43549063</v>
      </c>
      <c r="R181" s="17">
        <v>43549063</v>
      </c>
      <c r="S181" s="16">
        <v>96130805</v>
      </c>
      <c r="T181" s="16">
        <v>0</v>
      </c>
      <c r="U181" s="17">
        <v>0</v>
      </c>
      <c r="V181" s="17">
        <v>0</v>
      </c>
      <c r="W181" s="19">
        <v>0</v>
      </c>
    </row>
    <row r="182" spans="1:23" ht="12.75">
      <c r="A182" s="20"/>
      <c r="B182" s="21" t="s">
        <v>331</v>
      </c>
      <c r="C182" s="22"/>
      <c r="D182" s="23">
        <f>SUM(D177:D181)</f>
        <v>1262561971</v>
      </c>
      <c r="E182" s="24">
        <f>SUM(E177:E181)</f>
        <v>1202251176</v>
      </c>
      <c r="F182" s="24">
        <f>SUM(F177:F181)</f>
        <v>577256567</v>
      </c>
      <c r="G182" s="25">
        <f t="shared" si="35"/>
        <v>0.4801463941341988</v>
      </c>
      <c r="H182" s="23">
        <f aca="true" t="shared" si="37" ref="H182:W182">SUM(H177:H181)</f>
        <v>43261081</v>
      </c>
      <c r="I182" s="24">
        <f t="shared" si="37"/>
        <v>74411574</v>
      </c>
      <c r="J182" s="24">
        <f t="shared" si="37"/>
        <v>73363759</v>
      </c>
      <c r="K182" s="23">
        <f t="shared" si="37"/>
        <v>191036414</v>
      </c>
      <c r="L182" s="23">
        <f t="shared" si="37"/>
        <v>50822781</v>
      </c>
      <c r="M182" s="24">
        <f t="shared" si="37"/>
        <v>91650088</v>
      </c>
      <c r="N182" s="24">
        <f t="shared" si="37"/>
        <v>59135066</v>
      </c>
      <c r="O182" s="23">
        <f t="shared" si="37"/>
        <v>201607935</v>
      </c>
      <c r="P182" s="23">
        <f t="shared" si="37"/>
        <v>25281882</v>
      </c>
      <c r="Q182" s="24">
        <f t="shared" si="37"/>
        <v>76485639</v>
      </c>
      <c r="R182" s="24">
        <f t="shared" si="37"/>
        <v>82844697</v>
      </c>
      <c r="S182" s="23">
        <f t="shared" si="37"/>
        <v>184612218</v>
      </c>
      <c r="T182" s="23">
        <f t="shared" si="37"/>
        <v>0</v>
      </c>
      <c r="U182" s="24">
        <f t="shared" si="37"/>
        <v>0</v>
      </c>
      <c r="V182" s="24">
        <f t="shared" si="37"/>
        <v>0</v>
      </c>
      <c r="W182" s="26">
        <f t="shared" si="37"/>
        <v>0</v>
      </c>
    </row>
    <row r="183" spans="1:23" ht="12.75">
      <c r="A183" s="13" t="s">
        <v>26</v>
      </c>
      <c r="B183" s="14" t="s">
        <v>332</v>
      </c>
      <c r="C183" s="15" t="s">
        <v>333</v>
      </c>
      <c r="D183" s="16">
        <v>60106650</v>
      </c>
      <c r="E183" s="17">
        <v>55627650</v>
      </c>
      <c r="F183" s="17">
        <v>26197029</v>
      </c>
      <c r="G183" s="18">
        <f t="shared" si="35"/>
        <v>0.47093538914550587</v>
      </c>
      <c r="H183" s="16">
        <v>3549398</v>
      </c>
      <c r="I183" s="17">
        <v>0</v>
      </c>
      <c r="J183" s="17">
        <v>0</v>
      </c>
      <c r="K183" s="16">
        <v>3549398</v>
      </c>
      <c r="L183" s="16">
        <v>2912517</v>
      </c>
      <c r="M183" s="17">
        <v>0</v>
      </c>
      <c r="N183" s="17">
        <v>19452842</v>
      </c>
      <c r="O183" s="16">
        <v>22365359</v>
      </c>
      <c r="P183" s="16">
        <v>282272</v>
      </c>
      <c r="Q183" s="17">
        <v>0</v>
      </c>
      <c r="R183" s="17">
        <v>0</v>
      </c>
      <c r="S183" s="16">
        <v>282272</v>
      </c>
      <c r="T183" s="16">
        <v>0</v>
      </c>
      <c r="U183" s="17">
        <v>0</v>
      </c>
      <c r="V183" s="17">
        <v>0</v>
      </c>
      <c r="W183" s="19">
        <v>0</v>
      </c>
    </row>
    <row r="184" spans="1:23" ht="12.75">
      <c r="A184" s="13" t="s">
        <v>26</v>
      </c>
      <c r="B184" s="14" t="s">
        <v>334</v>
      </c>
      <c r="C184" s="15" t="s">
        <v>335</v>
      </c>
      <c r="D184" s="16">
        <v>50437065</v>
      </c>
      <c r="E184" s="17">
        <v>57386103</v>
      </c>
      <c r="F184" s="17">
        <v>46334729</v>
      </c>
      <c r="G184" s="18">
        <f t="shared" si="35"/>
        <v>0.807420726931048</v>
      </c>
      <c r="H184" s="16">
        <v>0</v>
      </c>
      <c r="I184" s="17">
        <v>89100</v>
      </c>
      <c r="J184" s="17">
        <v>1350265</v>
      </c>
      <c r="K184" s="16">
        <v>1439365</v>
      </c>
      <c r="L184" s="16">
        <v>11977530</v>
      </c>
      <c r="M184" s="17">
        <v>11171894</v>
      </c>
      <c r="N184" s="17">
        <v>6213734</v>
      </c>
      <c r="O184" s="16">
        <v>29363158</v>
      </c>
      <c r="P184" s="16">
        <v>2263158</v>
      </c>
      <c r="Q184" s="17">
        <v>8508057</v>
      </c>
      <c r="R184" s="17">
        <v>4760991</v>
      </c>
      <c r="S184" s="16">
        <v>15532206</v>
      </c>
      <c r="T184" s="16">
        <v>0</v>
      </c>
      <c r="U184" s="17">
        <v>0</v>
      </c>
      <c r="V184" s="17">
        <v>0</v>
      </c>
      <c r="W184" s="19">
        <v>0</v>
      </c>
    </row>
    <row r="185" spans="1:23" ht="12.75">
      <c r="A185" s="13" t="s">
        <v>26</v>
      </c>
      <c r="B185" s="14" t="s">
        <v>336</v>
      </c>
      <c r="C185" s="15" t="s">
        <v>337</v>
      </c>
      <c r="D185" s="16">
        <v>1912547001</v>
      </c>
      <c r="E185" s="17">
        <v>1912547001</v>
      </c>
      <c r="F185" s="17">
        <v>800627173</v>
      </c>
      <c r="G185" s="18">
        <f t="shared" si="35"/>
        <v>0.4186182993575487</v>
      </c>
      <c r="H185" s="16">
        <v>0</v>
      </c>
      <c r="I185" s="17">
        <v>114767675</v>
      </c>
      <c r="J185" s="17">
        <v>83960383</v>
      </c>
      <c r="K185" s="16">
        <v>198728058</v>
      </c>
      <c r="L185" s="16">
        <v>123097140</v>
      </c>
      <c r="M185" s="17">
        <v>117057425</v>
      </c>
      <c r="N185" s="17">
        <v>123680770</v>
      </c>
      <c r="O185" s="16">
        <v>363835335</v>
      </c>
      <c r="P185" s="16">
        <v>56304819</v>
      </c>
      <c r="Q185" s="17">
        <v>29352941</v>
      </c>
      <c r="R185" s="17">
        <v>152406020</v>
      </c>
      <c r="S185" s="16">
        <v>238063780</v>
      </c>
      <c r="T185" s="16">
        <v>0</v>
      </c>
      <c r="U185" s="17">
        <v>0</v>
      </c>
      <c r="V185" s="17">
        <v>0</v>
      </c>
      <c r="W185" s="19">
        <v>0</v>
      </c>
    </row>
    <row r="186" spans="1:23" ht="12.75">
      <c r="A186" s="13" t="s">
        <v>26</v>
      </c>
      <c r="B186" s="14" t="s">
        <v>338</v>
      </c>
      <c r="C186" s="15" t="s">
        <v>339</v>
      </c>
      <c r="D186" s="16">
        <v>209987850</v>
      </c>
      <c r="E186" s="17">
        <v>118765123</v>
      </c>
      <c r="F186" s="17">
        <v>37395479</v>
      </c>
      <c r="G186" s="18">
        <f t="shared" si="35"/>
        <v>0.3148691977526096</v>
      </c>
      <c r="H186" s="16">
        <v>1522245</v>
      </c>
      <c r="I186" s="17">
        <v>4097583</v>
      </c>
      <c r="J186" s="17">
        <v>2252230</v>
      </c>
      <c r="K186" s="16">
        <v>7872058</v>
      </c>
      <c r="L186" s="16">
        <v>10296296</v>
      </c>
      <c r="M186" s="17">
        <v>0</v>
      </c>
      <c r="N186" s="17">
        <v>7056673</v>
      </c>
      <c r="O186" s="16">
        <v>17352969</v>
      </c>
      <c r="P186" s="16">
        <v>248171</v>
      </c>
      <c r="Q186" s="17">
        <v>2041408</v>
      </c>
      <c r="R186" s="17">
        <v>9880873</v>
      </c>
      <c r="S186" s="16">
        <v>12170452</v>
      </c>
      <c r="T186" s="16">
        <v>0</v>
      </c>
      <c r="U186" s="17">
        <v>0</v>
      </c>
      <c r="V186" s="17">
        <v>0</v>
      </c>
      <c r="W186" s="19">
        <v>0</v>
      </c>
    </row>
    <row r="187" spans="1:23" ht="12.75">
      <c r="A187" s="13" t="s">
        <v>41</v>
      </c>
      <c r="B187" s="14" t="s">
        <v>340</v>
      </c>
      <c r="C187" s="15" t="s">
        <v>341</v>
      </c>
      <c r="D187" s="16">
        <v>251224000</v>
      </c>
      <c r="E187" s="17">
        <v>367039000</v>
      </c>
      <c r="F187" s="17">
        <v>223831204</v>
      </c>
      <c r="G187" s="18">
        <f t="shared" si="35"/>
        <v>0.6098294840602769</v>
      </c>
      <c r="H187" s="16">
        <v>21393841</v>
      </c>
      <c r="I187" s="17">
        <v>25799991</v>
      </c>
      <c r="J187" s="17">
        <v>24945874</v>
      </c>
      <c r="K187" s="16">
        <v>72139706</v>
      </c>
      <c r="L187" s="16">
        <v>21936271</v>
      </c>
      <c r="M187" s="17">
        <v>14751358</v>
      </c>
      <c r="N187" s="17">
        <v>51220272</v>
      </c>
      <c r="O187" s="16">
        <v>87907901</v>
      </c>
      <c r="P187" s="16">
        <v>19395587</v>
      </c>
      <c r="Q187" s="17">
        <v>19873129</v>
      </c>
      <c r="R187" s="17">
        <v>24514881</v>
      </c>
      <c r="S187" s="16">
        <v>63783597</v>
      </c>
      <c r="T187" s="16">
        <v>0</v>
      </c>
      <c r="U187" s="17">
        <v>0</v>
      </c>
      <c r="V187" s="17">
        <v>0</v>
      </c>
      <c r="W187" s="19">
        <v>0</v>
      </c>
    </row>
    <row r="188" spans="1:23" ht="12.75">
      <c r="A188" s="20"/>
      <c r="B188" s="21" t="s">
        <v>342</v>
      </c>
      <c r="C188" s="22"/>
      <c r="D188" s="23">
        <f>SUM(D183:D187)</f>
        <v>2484302566</v>
      </c>
      <c r="E188" s="24">
        <f>SUM(E183:E187)</f>
        <v>2511364877</v>
      </c>
      <c r="F188" s="24">
        <f>SUM(F183:F187)</f>
        <v>1134385614</v>
      </c>
      <c r="G188" s="25">
        <f t="shared" si="35"/>
        <v>0.4517008358240251</v>
      </c>
      <c r="H188" s="23">
        <f aca="true" t="shared" si="38" ref="H188:W188">SUM(H183:H187)</f>
        <v>26465484</v>
      </c>
      <c r="I188" s="24">
        <f t="shared" si="38"/>
        <v>144754349</v>
      </c>
      <c r="J188" s="24">
        <f t="shared" si="38"/>
        <v>112508752</v>
      </c>
      <c r="K188" s="23">
        <f t="shared" si="38"/>
        <v>283728585</v>
      </c>
      <c r="L188" s="23">
        <f t="shared" si="38"/>
        <v>170219754</v>
      </c>
      <c r="M188" s="24">
        <f t="shared" si="38"/>
        <v>142980677</v>
      </c>
      <c r="N188" s="24">
        <f t="shared" si="38"/>
        <v>207624291</v>
      </c>
      <c r="O188" s="23">
        <f t="shared" si="38"/>
        <v>520824722</v>
      </c>
      <c r="P188" s="23">
        <f t="shared" si="38"/>
        <v>78494007</v>
      </c>
      <c r="Q188" s="24">
        <f t="shared" si="38"/>
        <v>59775535</v>
      </c>
      <c r="R188" s="24">
        <f t="shared" si="38"/>
        <v>191562765</v>
      </c>
      <c r="S188" s="23">
        <f t="shared" si="38"/>
        <v>329832307</v>
      </c>
      <c r="T188" s="23">
        <f t="shared" si="38"/>
        <v>0</v>
      </c>
      <c r="U188" s="24">
        <f t="shared" si="38"/>
        <v>0</v>
      </c>
      <c r="V188" s="24">
        <f t="shared" si="38"/>
        <v>0</v>
      </c>
      <c r="W188" s="26">
        <f t="shared" si="38"/>
        <v>0</v>
      </c>
    </row>
    <row r="189" spans="1:23" ht="12.75">
      <c r="A189" s="13" t="s">
        <v>26</v>
      </c>
      <c r="B189" s="14" t="s">
        <v>343</v>
      </c>
      <c r="C189" s="15" t="s">
        <v>344</v>
      </c>
      <c r="D189" s="16">
        <v>33612000</v>
      </c>
      <c r="E189" s="17">
        <v>7956060</v>
      </c>
      <c r="F189" s="17">
        <v>0</v>
      </c>
      <c r="G189" s="18">
        <f t="shared" si="35"/>
        <v>0</v>
      </c>
      <c r="H189" s="16">
        <v>0</v>
      </c>
      <c r="I189" s="17">
        <v>0</v>
      </c>
      <c r="J189" s="17">
        <v>0</v>
      </c>
      <c r="K189" s="16">
        <v>0</v>
      </c>
      <c r="L189" s="16">
        <v>0</v>
      </c>
      <c r="M189" s="17">
        <v>0</v>
      </c>
      <c r="N189" s="17">
        <v>0</v>
      </c>
      <c r="O189" s="16">
        <v>0</v>
      </c>
      <c r="P189" s="16">
        <v>0</v>
      </c>
      <c r="Q189" s="17">
        <v>0</v>
      </c>
      <c r="R189" s="17">
        <v>0</v>
      </c>
      <c r="S189" s="16">
        <v>0</v>
      </c>
      <c r="T189" s="16">
        <v>0</v>
      </c>
      <c r="U189" s="17">
        <v>0</v>
      </c>
      <c r="V189" s="17">
        <v>0</v>
      </c>
      <c r="W189" s="19">
        <v>0</v>
      </c>
    </row>
    <row r="190" spans="1:23" ht="12.75">
      <c r="A190" s="13" t="s">
        <v>26</v>
      </c>
      <c r="B190" s="14" t="s">
        <v>345</v>
      </c>
      <c r="C190" s="15" t="s">
        <v>346</v>
      </c>
      <c r="D190" s="16">
        <v>56522997</v>
      </c>
      <c r="E190" s="17">
        <v>56522997</v>
      </c>
      <c r="F190" s="17">
        <v>35498278</v>
      </c>
      <c r="G190" s="18">
        <f t="shared" si="35"/>
        <v>0.6280324803017787</v>
      </c>
      <c r="H190" s="16">
        <v>13676411</v>
      </c>
      <c r="I190" s="17">
        <v>2313047</v>
      </c>
      <c r="J190" s="17">
        <v>2134393</v>
      </c>
      <c r="K190" s="16">
        <v>18123851</v>
      </c>
      <c r="L190" s="16">
        <v>900633</v>
      </c>
      <c r="M190" s="17">
        <v>12404673</v>
      </c>
      <c r="N190" s="17">
        <v>1000</v>
      </c>
      <c r="O190" s="16">
        <v>13306306</v>
      </c>
      <c r="P190" s="16">
        <v>0</v>
      </c>
      <c r="Q190" s="17">
        <v>1000</v>
      </c>
      <c r="R190" s="17">
        <v>4067121</v>
      </c>
      <c r="S190" s="16">
        <v>4068121</v>
      </c>
      <c r="T190" s="16">
        <v>0</v>
      </c>
      <c r="U190" s="17">
        <v>0</v>
      </c>
      <c r="V190" s="17">
        <v>0</v>
      </c>
      <c r="W190" s="19">
        <v>0</v>
      </c>
    </row>
    <row r="191" spans="1:23" ht="12.75">
      <c r="A191" s="13" t="s">
        <v>26</v>
      </c>
      <c r="B191" s="14" t="s">
        <v>347</v>
      </c>
      <c r="C191" s="15" t="s">
        <v>348</v>
      </c>
      <c r="D191" s="16">
        <v>96366777</v>
      </c>
      <c r="E191" s="17">
        <v>96366805</v>
      </c>
      <c r="F191" s="17">
        <v>63099041</v>
      </c>
      <c r="G191" s="18">
        <f t="shared" si="35"/>
        <v>0.6547798383478626</v>
      </c>
      <c r="H191" s="16">
        <v>5082078</v>
      </c>
      <c r="I191" s="17">
        <v>5970597</v>
      </c>
      <c r="J191" s="17">
        <v>6508617</v>
      </c>
      <c r="K191" s="16">
        <v>17561292</v>
      </c>
      <c r="L191" s="16">
        <v>7480532</v>
      </c>
      <c r="M191" s="17">
        <v>10445901</v>
      </c>
      <c r="N191" s="17">
        <v>8311740</v>
      </c>
      <c r="O191" s="16">
        <v>26238173</v>
      </c>
      <c r="P191" s="16">
        <v>4716228</v>
      </c>
      <c r="Q191" s="17">
        <v>8368454</v>
      </c>
      <c r="R191" s="17">
        <v>6214894</v>
      </c>
      <c r="S191" s="16">
        <v>19299576</v>
      </c>
      <c r="T191" s="16">
        <v>0</v>
      </c>
      <c r="U191" s="17">
        <v>0</v>
      </c>
      <c r="V191" s="17">
        <v>0</v>
      </c>
      <c r="W191" s="19">
        <v>0</v>
      </c>
    </row>
    <row r="192" spans="1:23" ht="12.75">
      <c r="A192" s="13" t="s">
        <v>26</v>
      </c>
      <c r="B192" s="14" t="s">
        <v>349</v>
      </c>
      <c r="C192" s="15" t="s">
        <v>350</v>
      </c>
      <c r="D192" s="16">
        <v>277416000</v>
      </c>
      <c r="E192" s="17">
        <v>312804949</v>
      </c>
      <c r="F192" s="17">
        <v>200621712</v>
      </c>
      <c r="G192" s="18">
        <f t="shared" si="35"/>
        <v>0.6413636121850489</v>
      </c>
      <c r="H192" s="16">
        <v>0</v>
      </c>
      <c r="I192" s="17">
        <v>17021217</v>
      </c>
      <c r="J192" s="17">
        <v>15962492</v>
      </c>
      <c r="K192" s="16">
        <v>32983709</v>
      </c>
      <c r="L192" s="16">
        <v>31437682</v>
      </c>
      <c r="M192" s="17">
        <v>30112610</v>
      </c>
      <c r="N192" s="17">
        <v>27760998</v>
      </c>
      <c r="O192" s="16">
        <v>89311290</v>
      </c>
      <c r="P192" s="16">
        <v>7347097</v>
      </c>
      <c r="Q192" s="17">
        <v>31806542</v>
      </c>
      <c r="R192" s="17">
        <v>39173074</v>
      </c>
      <c r="S192" s="16">
        <v>78326713</v>
      </c>
      <c r="T192" s="16">
        <v>0</v>
      </c>
      <c r="U192" s="17">
        <v>0</v>
      </c>
      <c r="V192" s="17">
        <v>0</v>
      </c>
      <c r="W192" s="19">
        <v>0</v>
      </c>
    </row>
    <row r="193" spans="1:23" ht="12.75">
      <c r="A193" s="13" t="s">
        <v>26</v>
      </c>
      <c r="B193" s="14" t="s">
        <v>351</v>
      </c>
      <c r="C193" s="15" t="s">
        <v>352</v>
      </c>
      <c r="D193" s="16">
        <v>160512940</v>
      </c>
      <c r="E193" s="17">
        <v>106532250</v>
      </c>
      <c r="F193" s="17">
        <v>21375961</v>
      </c>
      <c r="G193" s="18">
        <f t="shared" si="35"/>
        <v>0.2006524878616569</v>
      </c>
      <c r="H193" s="16">
        <v>0</v>
      </c>
      <c r="I193" s="17">
        <v>1672282</v>
      </c>
      <c r="J193" s="17">
        <v>2624505</v>
      </c>
      <c r="K193" s="16">
        <v>4296787</v>
      </c>
      <c r="L193" s="16">
        <v>3642399</v>
      </c>
      <c r="M193" s="17">
        <v>1926585</v>
      </c>
      <c r="N193" s="17">
        <v>3257368</v>
      </c>
      <c r="O193" s="16">
        <v>8826352</v>
      </c>
      <c r="P193" s="16">
        <v>4534090</v>
      </c>
      <c r="Q193" s="17">
        <v>672489</v>
      </c>
      <c r="R193" s="17">
        <v>3046243</v>
      </c>
      <c r="S193" s="16">
        <v>8252822</v>
      </c>
      <c r="T193" s="16">
        <v>0</v>
      </c>
      <c r="U193" s="17">
        <v>0</v>
      </c>
      <c r="V193" s="17">
        <v>0</v>
      </c>
      <c r="W193" s="19">
        <v>0</v>
      </c>
    </row>
    <row r="194" spans="1:23" ht="12.75">
      <c r="A194" s="13" t="s">
        <v>41</v>
      </c>
      <c r="B194" s="14" t="s">
        <v>353</v>
      </c>
      <c r="C194" s="15" t="s">
        <v>354</v>
      </c>
      <c r="D194" s="16">
        <v>666000</v>
      </c>
      <c r="E194" s="17">
        <v>1100000</v>
      </c>
      <c r="F194" s="17">
        <v>0</v>
      </c>
      <c r="G194" s="18">
        <f t="shared" si="35"/>
        <v>0</v>
      </c>
      <c r="H194" s="16">
        <v>0</v>
      </c>
      <c r="I194" s="17">
        <v>0</v>
      </c>
      <c r="J194" s="17">
        <v>0</v>
      </c>
      <c r="K194" s="16">
        <v>0</v>
      </c>
      <c r="L194" s="16">
        <v>0</v>
      </c>
      <c r="M194" s="17">
        <v>0</v>
      </c>
      <c r="N194" s="17">
        <v>0</v>
      </c>
      <c r="O194" s="16">
        <v>0</v>
      </c>
      <c r="P194" s="16">
        <v>0</v>
      </c>
      <c r="Q194" s="17">
        <v>0</v>
      </c>
      <c r="R194" s="17">
        <v>0</v>
      </c>
      <c r="S194" s="16">
        <v>0</v>
      </c>
      <c r="T194" s="16">
        <v>0</v>
      </c>
      <c r="U194" s="17">
        <v>0</v>
      </c>
      <c r="V194" s="17">
        <v>0</v>
      </c>
      <c r="W194" s="19">
        <v>0</v>
      </c>
    </row>
    <row r="195" spans="1:23" ht="12.75">
      <c r="A195" s="20"/>
      <c r="B195" s="21" t="s">
        <v>355</v>
      </c>
      <c r="C195" s="22"/>
      <c r="D195" s="23">
        <f>SUM(D189:D194)</f>
        <v>625096714</v>
      </c>
      <c r="E195" s="24">
        <f>SUM(E189:E194)</f>
        <v>581283061</v>
      </c>
      <c r="F195" s="24">
        <f>SUM(F189:F194)</f>
        <v>320594992</v>
      </c>
      <c r="G195" s="25">
        <f t="shared" si="35"/>
        <v>0.5515299060125202</v>
      </c>
      <c r="H195" s="23">
        <f aca="true" t="shared" si="39" ref="H195:W195">SUM(H189:H194)</f>
        <v>18758489</v>
      </c>
      <c r="I195" s="24">
        <f t="shared" si="39"/>
        <v>26977143</v>
      </c>
      <c r="J195" s="24">
        <f t="shared" si="39"/>
        <v>27230007</v>
      </c>
      <c r="K195" s="23">
        <f t="shared" si="39"/>
        <v>72965639</v>
      </c>
      <c r="L195" s="23">
        <f t="shared" si="39"/>
        <v>43461246</v>
      </c>
      <c r="M195" s="24">
        <f t="shared" si="39"/>
        <v>54889769</v>
      </c>
      <c r="N195" s="24">
        <f t="shared" si="39"/>
        <v>39331106</v>
      </c>
      <c r="O195" s="23">
        <f t="shared" si="39"/>
        <v>137682121</v>
      </c>
      <c r="P195" s="23">
        <f t="shared" si="39"/>
        <v>16597415</v>
      </c>
      <c r="Q195" s="24">
        <f t="shared" si="39"/>
        <v>40848485</v>
      </c>
      <c r="R195" s="24">
        <f t="shared" si="39"/>
        <v>52501332</v>
      </c>
      <c r="S195" s="23">
        <f t="shared" si="39"/>
        <v>109947232</v>
      </c>
      <c r="T195" s="23">
        <f t="shared" si="39"/>
        <v>0</v>
      </c>
      <c r="U195" s="24">
        <f t="shared" si="39"/>
        <v>0</v>
      </c>
      <c r="V195" s="24">
        <f t="shared" si="39"/>
        <v>0</v>
      </c>
      <c r="W195" s="26">
        <f t="shared" si="39"/>
        <v>0</v>
      </c>
    </row>
    <row r="196" spans="1:23" ht="12.75">
      <c r="A196" s="13" t="s">
        <v>26</v>
      </c>
      <c r="B196" s="14" t="s">
        <v>356</v>
      </c>
      <c r="C196" s="15" t="s">
        <v>357</v>
      </c>
      <c r="D196" s="16">
        <v>45653999</v>
      </c>
      <c r="E196" s="17">
        <v>46464626</v>
      </c>
      <c r="F196" s="17">
        <v>0</v>
      </c>
      <c r="G196" s="18">
        <f t="shared" si="35"/>
        <v>0</v>
      </c>
      <c r="H196" s="16">
        <v>0</v>
      </c>
      <c r="I196" s="17">
        <v>0</v>
      </c>
      <c r="J196" s="17">
        <v>0</v>
      </c>
      <c r="K196" s="16">
        <v>0</v>
      </c>
      <c r="L196" s="16">
        <v>0</v>
      </c>
      <c r="M196" s="17">
        <v>0</v>
      </c>
      <c r="N196" s="17">
        <v>0</v>
      </c>
      <c r="O196" s="16">
        <v>0</v>
      </c>
      <c r="P196" s="16">
        <v>0</v>
      </c>
      <c r="Q196" s="17">
        <v>0</v>
      </c>
      <c r="R196" s="17">
        <v>0</v>
      </c>
      <c r="S196" s="16">
        <v>0</v>
      </c>
      <c r="T196" s="16">
        <v>0</v>
      </c>
      <c r="U196" s="17">
        <v>0</v>
      </c>
      <c r="V196" s="17">
        <v>0</v>
      </c>
      <c r="W196" s="19">
        <v>0</v>
      </c>
    </row>
    <row r="197" spans="1:23" ht="12.75">
      <c r="A197" s="13" t="s">
        <v>26</v>
      </c>
      <c r="B197" s="14" t="s">
        <v>358</v>
      </c>
      <c r="C197" s="15" t="s">
        <v>359</v>
      </c>
      <c r="D197" s="16">
        <v>75868904</v>
      </c>
      <c r="E197" s="17">
        <v>97257642</v>
      </c>
      <c r="F197" s="17">
        <v>50160384</v>
      </c>
      <c r="G197" s="18">
        <f t="shared" si="35"/>
        <v>0.5157474823417989</v>
      </c>
      <c r="H197" s="16">
        <v>2977095</v>
      </c>
      <c r="I197" s="17">
        <v>1634715</v>
      </c>
      <c r="J197" s="17">
        <v>11089795</v>
      </c>
      <c r="K197" s="16">
        <v>15701605</v>
      </c>
      <c r="L197" s="16">
        <v>6417629</v>
      </c>
      <c r="M197" s="17">
        <v>6412821</v>
      </c>
      <c r="N197" s="17">
        <v>9987339</v>
      </c>
      <c r="O197" s="16">
        <v>22817789</v>
      </c>
      <c r="P197" s="16">
        <v>1705310</v>
      </c>
      <c r="Q197" s="17">
        <v>4258447</v>
      </c>
      <c r="R197" s="17">
        <v>5677233</v>
      </c>
      <c r="S197" s="16">
        <v>11640990</v>
      </c>
      <c r="T197" s="16">
        <v>0</v>
      </c>
      <c r="U197" s="17">
        <v>0</v>
      </c>
      <c r="V197" s="17">
        <v>0</v>
      </c>
      <c r="W197" s="19">
        <v>0</v>
      </c>
    </row>
    <row r="198" spans="1:23" ht="12.75">
      <c r="A198" s="13" t="s">
        <v>26</v>
      </c>
      <c r="B198" s="14" t="s">
        <v>360</v>
      </c>
      <c r="C198" s="15" t="s">
        <v>361</v>
      </c>
      <c r="D198" s="16">
        <v>104112173</v>
      </c>
      <c r="E198" s="17">
        <v>102782174</v>
      </c>
      <c r="F198" s="17">
        <v>67073904</v>
      </c>
      <c r="G198" s="18">
        <f t="shared" si="35"/>
        <v>0.6525830442154298</v>
      </c>
      <c r="H198" s="16">
        <v>19806465</v>
      </c>
      <c r="I198" s="17">
        <v>18722271</v>
      </c>
      <c r="J198" s="17">
        <v>6812430</v>
      </c>
      <c r="K198" s="16">
        <v>45341166</v>
      </c>
      <c r="L198" s="16">
        <v>1045193</v>
      </c>
      <c r="M198" s="17">
        <v>2170979</v>
      </c>
      <c r="N198" s="17">
        <v>9230311</v>
      </c>
      <c r="O198" s="16">
        <v>12446483</v>
      </c>
      <c r="P198" s="16">
        <v>1121171</v>
      </c>
      <c r="Q198" s="17">
        <v>8165084</v>
      </c>
      <c r="R198" s="17">
        <v>0</v>
      </c>
      <c r="S198" s="16">
        <v>9286255</v>
      </c>
      <c r="T198" s="16">
        <v>0</v>
      </c>
      <c r="U198" s="17">
        <v>0</v>
      </c>
      <c r="V198" s="17">
        <v>0</v>
      </c>
      <c r="W198" s="19">
        <v>0</v>
      </c>
    </row>
    <row r="199" spans="1:23" ht="12.75">
      <c r="A199" s="13" t="s">
        <v>26</v>
      </c>
      <c r="B199" s="14" t="s">
        <v>362</v>
      </c>
      <c r="C199" s="15" t="s">
        <v>363</v>
      </c>
      <c r="D199" s="16">
        <v>139508000</v>
      </c>
      <c r="E199" s="17">
        <v>122085100</v>
      </c>
      <c r="F199" s="17">
        <v>47020304</v>
      </c>
      <c r="G199" s="18">
        <f t="shared" si="35"/>
        <v>0.38514367437140157</v>
      </c>
      <c r="H199" s="16">
        <v>538438</v>
      </c>
      <c r="I199" s="17">
        <v>14776607</v>
      </c>
      <c r="J199" s="17">
        <v>2017657</v>
      </c>
      <c r="K199" s="16">
        <v>17332702</v>
      </c>
      <c r="L199" s="16">
        <v>5220819</v>
      </c>
      <c r="M199" s="17">
        <v>81300</v>
      </c>
      <c r="N199" s="17">
        <v>13204826</v>
      </c>
      <c r="O199" s="16">
        <v>18506945</v>
      </c>
      <c r="P199" s="16">
        <v>536686</v>
      </c>
      <c r="Q199" s="17">
        <v>0</v>
      </c>
      <c r="R199" s="17">
        <v>10643971</v>
      </c>
      <c r="S199" s="16">
        <v>11180657</v>
      </c>
      <c r="T199" s="16">
        <v>0</v>
      </c>
      <c r="U199" s="17">
        <v>0</v>
      </c>
      <c r="V199" s="17">
        <v>0</v>
      </c>
      <c r="W199" s="19">
        <v>0</v>
      </c>
    </row>
    <row r="200" spans="1:23" ht="12.75">
      <c r="A200" s="13" t="s">
        <v>41</v>
      </c>
      <c r="B200" s="14" t="s">
        <v>364</v>
      </c>
      <c r="C200" s="15" t="s">
        <v>365</v>
      </c>
      <c r="D200" s="16">
        <v>669469337</v>
      </c>
      <c r="E200" s="17">
        <v>669469337</v>
      </c>
      <c r="F200" s="17">
        <v>278972043</v>
      </c>
      <c r="G200" s="18">
        <f t="shared" si="35"/>
        <v>0.41670622922047285</v>
      </c>
      <c r="H200" s="16">
        <v>0</v>
      </c>
      <c r="I200" s="17">
        <v>29809403</v>
      </c>
      <c r="J200" s="17">
        <v>22020934</v>
      </c>
      <c r="K200" s="16">
        <v>51830337</v>
      </c>
      <c r="L200" s="16">
        <v>68885046</v>
      </c>
      <c r="M200" s="17">
        <v>45021696</v>
      </c>
      <c r="N200" s="17">
        <v>44826651</v>
      </c>
      <c r="O200" s="16">
        <v>158733393</v>
      </c>
      <c r="P200" s="16">
        <v>0</v>
      </c>
      <c r="Q200" s="17">
        <v>1120787</v>
      </c>
      <c r="R200" s="17">
        <v>67287526</v>
      </c>
      <c r="S200" s="16">
        <v>68408313</v>
      </c>
      <c r="T200" s="16">
        <v>0</v>
      </c>
      <c r="U200" s="17">
        <v>0</v>
      </c>
      <c r="V200" s="17">
        <v>0</v>
      </c>
      <c r="W200" s="19">
        <v>0</v>
      </c>
    </row>
    <row r="201" spans="1:23" ht="12.75">
      <c r="A201" s="20"/>
      <c r="B201" s="21" t="s">
        <v>366</v>
      </c>
      <c r="C201" s="22"/>
      <c r="D201" s="23">
        <f>SUM(D196:D200)</f>
        <v>1034612413</v>
      </c>
      <c r="E201" s="24">
        <f>SUM(E196:E200)</f>
        <v>1038058879</v>
      </c>
      <c r="F201" s="24">
        <f>SUM(F196:F200)</f>
        <v>443226635</v>
      </c>
      <c r="G201" s="25">
        <f t="shared" si="35"/>
        <v>0.426976392155112</v>
      </c>
      <c r="H201" s="23">
        <f aca="true" t="shared" si="40" ref="H201:W201">SUM(H196:H200)</f>
        <v>23321998</v>
      </c>
      <c r="I201" s="24">
        <f t="shared" si="40"/>
        <v>64942996</v>
      </c>
      <c r="J201" s="24">
        <f t="shared" si="40"/>
        <v>41940816</v>
      </c>
      <c r="K201" s="23">
        <f t="shared" si="40"/>
        <v>130205810</v>
      </c>
      <c r="L201" s="23">
        <f t="shared" si="40"/>
        <v>81568687</v>
      </c>
      <c r="M201" s="24">
        <f t="shared" si="40"/>
        <v>53686796</v>
      </c>
      <c r="N201" s="24">
        <f t="shared" si="40"/>
        <v>77249127</v>
      </c>
      <c r="O201" s="23">
        <f t="shared" si="40"/>
        <v>212504610</v>
      </c>
      <c r="P201" s="23">
        <f t="shared" si="40"/>
        <v>3363167</v>
      </c>
      <c r="Q201" s="24">
        <f t="shared" si="40"/>
        <v>13544318</v>
      </c>
      <c r="R201" s="24">
        <f t="shared" si="40"/>
        <v>83608730</v>
      </c>
      <c r="S201" s="23">
        <f t="shared" si="40"/>
        <v>100516215</v>
      </c>
      <c r="T201" s="23">
        <f t="shared" si="40"/>
        <v>0</v>
      </c>
      <c r="U201" s="24">
        <f t="shared" si="40"/>
        <v>0</v>
      </c>
      <c r="V201" s="24">
        <f t="shared" si="40"/>
        <v>0</v>
      </c>
      <c r="W201" s="26">
        <f t="shared" si="40"/>
        <v>0</v>
      </c>
    </row>
    <row r="202" spans="1:23" ht="12.75">
      <c r="A202" s="20"/>
      <c r="B202" s="21" t="s">
        <v>367</v>
      </c>
      <c r="C202" s="22"/>
      <c r="D202" s="23">
        <f>SUM(D170:D175,D177:D181,D183:D187,D189:D194,D196:D200)</f>
        <v>6605560884</v>
      </c>
      <c r="E202" s="24">
        <f>SUM(E170:E175,E177:E181,E183:E187,E189:E194,E196:E200)</f>
        <v>6620643541</v>
      </c>
      <c r="F202" s="24">
        <f>SUM(F170:F175,F177:F181,F183:F187,F189:F194,F196:F200)</f>
        <v>3116520964</v>
      </c>
      <c r="G202" s="25">
        <f t="shared" si="35"/>
        <v>0.4707277992992917</v>
      </c>
      <c r="H202" s="23">
        <f aca="true" t="shared" si="41" ref="H202:W202">SUM(H170:H175,H177:H181,H183:H187,H189:H194,H196:H200)</f>
        <v>152479742</v>
      </c>
      <c r="I202" s="24">
        <f t="shared" si="41"/>
        <v>379132079</v>
      </c>
      <c r="J202" s="24">
        <f t="shared" si="41"/>
        <v>332835965</v>
      </c>
      <c r="K202" s="23">
        <f t="shared" si="41"/>
        <v>864447786</v>
      </c>
      <c r="L202" s="23">
        <f t="shared" si="41"/>
        <v>450550478</v>
      </c>
      <c r="M202" s="24">
        <f t="shared" si="41"/>
        <v>444287037</v>
      </c>
      <c r="N202" s="24">
        <f t="shared" si="41"/>
        <v>469856616</v>
      </c>
      <c r="O202" s="23">
        <f t="shared" si="41"/>
        <v>1364694131</v>
      </c>
      <c r="P202" s="23">
        <f t="shared" si="41"/>
        <v>151130039</v>
      </c>
      <c r="Q202" s="24">
        <f t="shared" si="41"/>
        <v>246308056</v>
      </c>
      <c r="R202" s="24">
        <f t="shared" si="41"/>
        <v>489940952</v>
      </c>
      <c r="S202" s="23">
        <f t="shared" si="41"/>
        <v>887379047</v>
      </c>
      <c r="T202" s="23">
        <f t="shared" si="41"/>
        <v>0</v>
      </c>
      <c r="U202" s="24">
        <f t="shared" si="41"/>
        <v>0</v>
      </c>
      <c r="V202" s="24">
        <f t="shared" si="41"/>
        <v>0</v>
      </c>
      <c r="W202" s="26">
        <f t="shared" si="41"/>
        <v>0</v>
      </c>
    </row>
    <row r="203" spans="1:23" ht="12.75">
      <c r="A203" s="8"/>
      <c r="B203" s="9" t="s">
        <v>603</v>
      </c>
      <c r="C203" s="10"/>
      <c r="D203" s="27"/>
      <c r="E203" s="28"/>
      <c r="F203" s="28"/>
      <c r="G203" s="29"/>
      <c r="H203" s="27"/>
      <c r="I203" s="28"/>
      <c r="J203" s="28"/>
      <c r="K203" s="27"/>
      <c r="L203" s="27"/>
      <c r="M203" s="28"/>
      <c r="N203" s="28"/>
      <c r="O203" s="27"/>
      <c r="P203" s="27"/>
      <c r="Q203" s="28"/>
      <c r="R203" s="28"/>
      <c r="S203" s="27"/>
      <c r="T203" s="27"/>
      <c r="U203" s="28"/>
      <c r="V203" s="28"/>
      <c r="W203" s="30"/>
    </row>
    <row r="204" spans="1:23" ht="12.75">
      <c r="A204" s="12"/>
      <c r="B204" s="9" t="s">
        <v>368</v>
      </c>
      <c r="C204" s="10"/>
      <c r="D204" s="27"/>
      <c r="E204" s="28"/>
      <c r="F204" s="28"/>
      <c r="G204" s="29"/>
      <c r="H204" s="27"/>
      <c r="I204" s="28"/>
      <c r="J204" s="28"/>
      <c r="K204" s="27"/>
      <c r="L204" s="27"/>
      <c r="M204" s="28"/>
      <c r="N204" s="28"/>
      <c r="O204" s="27"/>
      <c r="P204" s="27"/>
      <c r="Q204" s="28"/>
      <c r="R204" s="28"/>
      <c r="S204" s="27"/>
      <c r="T204" s="27"/>
      <c r="U204" s="28"/>
      <c r="V204" s="28"/>
      <c r="W204" s="30"/>
    </row>
    <row r="205" spans="1:23" ht="12.75">
      <c r="A205" s="13" t="s">
        <v>26</v>
      </c>
      <c r="B205" s="14" t="s">
        <v>369</v>
      </c>
      <c r="C205" s="15" t="s">
        <v>370</v>
      </c>
      <c r="D205" s="16">
        <v>134986001</v>
      </c>
      <c r="E205" s="17">
        <v>134986001</v>
      </c>
      <c r="F205" s="17">
        <v>104455185</v>
      </c>
      <c r="G205" s="18">
        <f aca="true" t="shared" si="42" ref="G205:G228">IF($E205=0,0,$F205/$E205)</f>
        <v>0.7738223536231731</v>
      </c>
      <c r="H205" s="16">
        <v>34927981</v>
      </c>
      <c r="I205" s="17">
        <v>9780021</v>
      </c>
      <c r="J205" s="17">
        <v>8319199</v>
      </c>
      <c r="K205" s="16">
        <v>53027201</v>
      </c>
      <c r="L205" s="16">
        <v>9880816</v>
      </c>
      <c r="M205" s="17">
        <v>6234114</v>
      </c>
      <c r="N205" s="17">
        <v>20041828</v>
      </c>
      <c r="O205" s="16">
        <v>36156758</v>
      </c>
      <c r="P205" s="16">
        <v>6484936</v>
      </c>
      <c r="Q205" s="17">
        <v>3597065</v>
      </c>
      <c r="R205" s="17">
        <v>5189225</v>
      </c>
      <c r="S205" s="16">
        <v>15271226</v>
      </c>
      <c r="T205" s="16">
        <v>0</v>
      </c>
      <c r="U205" s="17">
        <v>0</v>
      </c>
      <c r="V205" s="17">
        <v>0</v>
      </c>
      <c r="W205" s="19">
        <v>0</v>
      </c>
    </row>
    <row r="206" spans="1:23" ht="12.75">
      <c r="A206" s="13" t="s">
        <v>26</v>
      </c>
      <c r="B206" s="14" t="s">
        <v>371</v>
      </c>
      <c r="C206" s="15" t="s">
        <v>372</v>
      </c>
      <c r="D206" s="16">
        <v>94283571</v>
      </c>
      <c r="E206" s="17">
        <v>75500117</v>
      </c>
      <c r="F206" s="17">
        <v>39325284</v>
      </c>
      <c r="G206" s="18">
        <f t="shared" si="42"/>
        <v>0.5208638815751769</v>
      </c>
      <c r="H206" s="16">
        <v>0</v>
      </c>
      <c r="I206" s="17">
        <v>7240829</v>
      </c>
      <c r="J206" s="17">
        <v>2920273</v>
      </c>
      <c r="K206" s="16">
        <v>10161102</v>
      </c>
      <c r="L206" s="16">
        <v>5376490</v>
      </c>
      <c r="M206" s="17">
        <v>2856345</v>
      </c>
      <c r="N206" s="17">
        <v>5726620</v>
      </c>
      <c r="O206" s="16">
        <v>13959455</v>
      </c>
      <c r="P206" s="16">
        <v>0</v>
      </c>
      <c r="Q206" s="17">
        <v>5649757</v>
      </c>
      <c r="R206" s="17">
        <v>9554970</v>
      </c>
      <c r="S206" s="16">
        <v>15204727</v>
      </c>
      <c r="T206" s="16">
        <v>0</v>
      </c>
      <c r="U206" s="17">
        <v>0</v>
      </c>
      <c r="V206" s="17">
        <v>0</v>
      </c>
      <c r="W206" s="19">
        <v>0</v>
      </c>
    </row>
    <row r="207" spans="1:23" ht="12.75">
      <c r="A207" s="13" t="s">
        <v>26</v>
      </c>
      <c r="B207" s="14" t="s">
        <v>373</v>
      </c>
      <c r="C207" s="15" t="s">
        <v>374</v>
      </c>
      <c r="D207" s="16">
        <v>115703665</v>
      </c>
      <c r="E207" s="17">
        <v>119148250</v>
      </c>
      <c r="F207" s="17">
        <v>77280986</v>
      </c>
      <c r="G207" s="18">
        <f t="shared" si="42"/>
        <v>0.6486120106673828</v>
      </c>
      <c r="H207" s="16">
        <v>13063198</v>
      </c>
      <c r="I207" s="17">
        <v>13713405</v>
      </c>
      <c r="J207" s="17">
        <v>8992676</v>
      </c>
      <c r="K207" s="16">
        <v>35769279</v>
      </c>
      <c r="L207" s="16">
        <v>15833547</v>
      </c>
      <c r="M207" s="17">
        <v>886118</v>
      </c>
      <c r="N207" s="17">
        <v>20859042</v>
      </c>
      <c r="O207" s="16">
        <v>37578707</v>
      </c>
      <c r="P207" s="16">
        <v>0</v>
      </c>
      <c r="Q207" s="17">
        <v>1966500</v>
      </c>
      <c r="R207" s="17">
        <v>1966500</v>
      </c>
      <c r="S207" s="16">
        <v>3933000</v>
      </c>
      <c r="T207" s="16">
        <v>0</v>
      </c>
      <c r="U207" s="17">
        <v>0</v>
      </c>
      <c r="V207" s="17">
        <v>0</v>
      </c>
      <c r="W207" s="19">
        <v>0</v>
      </c>
    </row>
    <row r="208" spans="1:23" ht="12.75">
      <c r="A208" s="13" t="s">
        <v>26</v>
      </c>
      <c r="B208" s="14" t="s">
        <v>375</v>
      </c>
      <c r="C208" s="15" t="s">
        <v>376</v>
      </c>
      <c r="D208" s="16">
        <v>84431000</v>
      </c>
      <c r="E208" s="17">
        <v>84866145</v>
      </c>
      <c r="F208" s="17">
        <v>44326367</v>
      </c>
      <c r="G208" s="18">
        <f t="shared" si="42"/>
        <v>0.5223091846577925</v>
      </c>
      <c r="H208" s="16">
        <v>0</v>
      </c>
      <c r="I208" s="17">
        <v>5065445</v>
      </c>
      <c r="J208" s="17">
        <v>7296984</v>
      </c>
      <c r="K208" s="16">
        <v>12362429</v>
      </c>
      <c r="L208" s="16">
        <v>0</v>
      </c>
      <c r="M208" s="17">
        <v>13432877</v>
      </c>
      <c r="N208" s="17">
        <v>8041210</v>
      </c>
      <c r="O208" s="16">
        <v>21474087</v>
      </c>
      <c r="P208" s="16">
        <v>1684882</v>
      </c>
      <c r="Q208" s="17">
        <v>8778519</v>
      </c>
      <c r="R208" s="17">
        <v>26450</v>
      </c>
      <c r="S208" s="16">
        <v>10489851</v>
      </c>
      <c r="T208" s="16">
        <v>0</v>
      </c>
      <c r="U208" s="17">
        <v>0</v>
      </c>
      <c r="V208" s="17">
        <v>0</v>
      </c>
      <c r="W208" s="19">
        <v>0</v>
      </c>
    </row>
    <row r="209" spans="1:23" ht="12.75">
      <c r="A209" s="13" t="s">
        <v>26</v>
      </c>
      <c r="B209" s="14" t="s">
        <v>377</v>
      </c>
      <c r="C209" s="15" t="s">
        <v>378</v>
      </c>
      <c r="D209" s="16">
        <v>53491222</v>
      </c>
      <c r="E209" s="17">
        <v>107532300</v>
      </c>
      <c r="F209" s="17">
        <v>59490207</v>
      </c>
      <c r="G209" s="18">
        <f t="shared" si="42"/>
        <v>0.553231047787502</v>
      </c>
      <c r="H209" s="16">
        <v>3736486</v>
      </c>
      <c r="I209" s="17">
        <v>7978305</v>
      </c>
      <c r="J209" s="17">
        <v>7817082</v>
      </c>
      <c r="K209" s="16">
        <v>19531873</v>
      </c>
      <c r="L209" s="16">
        <v>11114860</v>
      </c>
      <c r="M209" s="17">
        <v>4223959</v>
      </c>
      <c r="N209" s="17">
        <v>2756549</v>
      </c>
      <c r="O209" s="16">
        <v>18095368</v>
      </c>
      <c r="P209" s="16">
        <v>9381864</v>
      </c>
      <c r="Q209" s="17">
        <v>545703</v>
      </c>
      <c r="R209" s="17">
        <v>11935399</v>
      </c>
      <c r="S209" s="16">
        <v>21862966</v>
      </c>
      <c r="T209" s="16">
        <v>0</v>
      </c>
      <c r="U209" s="17">
        <v>0</v>
      </c>
      <c r="V209" s="17">
        <v>0</v>
      </c>
      <c r="W209" s="19">
        <v>0</v>
      </c>
    </row>
    <row r="210" spans="1:23" ht="12.75">
      <c r="A210" s="13" t="s">
        <v>26</v>
      </c>
      <c r="B210" s="14" t="s">
        <v>379</v>
      </c>
      <c r="C210" s="15" t="s">
        <v>380</v>
      </c>
      <c r="D210" s="16">
        <v>44884200</v>
      </c>
      <c r="E210" s="17">
        <v>44884200</v>
      </c>
      <c r="F210" s="17">
        <v>30782941</v>
      </c>
      <c r="G210" s="18">
        <f t="shared" si="42"/>
        <v>0.6858302253354187</v>
      </c>
      <c r="H210" s="16">
        <v>1556892</v>
      </c>
      <c r="I210" s="17">
        <v>6714686</v>
      </c>
      <c r="J210" s="17">
        <v>6078546</v>
      </c>
      <c r="K210" s="16">
        <v>14350124</v>
      </c>
      <c r="L210" s="16">
        <v>2068013</v>
      </c>
      <c r="M210" s="17">
        <v>0</v>
      </c>
      <c r="N210" s="17">
        <v>5745175</v>
      </c>
      <c r="O210" s="16">
        <v>7813188</v>
      </c>
      <c r="P210" s="16">
        <v>3684491</v>
      </c>
      <c r="Q210" s="17">
        <v>1608413</v>
      </c>
      <c r="R210" s="17">
        <v>3326725</v>
      </c>
      <c r="S210" s="16">
        <v>8619629</v>
      </c>
      <c r="T210" s="16">
        <v>0</v>
      </c>
      <c r="U210" s="17">
        <v>0</v>
      </c>
      <c r="V210" s="17">
        <v>0</v>
      </c>
      <c r="W210" s="19">
        <v>0</v>
      </c>
    </row>
    <row r="211" spans="1:23" ht="12.75">
      <c r="A211" s="13" t="s">
        <v>26</v>
      </c>
      <c r="B211" s="14" t="s">
        <v>381</v>
      </c>
      <c r="C211" s="15" t="s">
        <v>382</v>
      </c>
      <c r="D211" s="16">
        <v>133447667</v>
      </c>
      <c r="E211" s="17">
        <v>124232243</v>
      </c>
      <c r="F211" s="17">
        <v>65125402</v>
      </c>
      <c r="G211" s="18">
        <f t="shared" si="42"/>
        <v>0.5242230231647673</v>
      </c>
      <c r="H211" s="16">
        <v>3765962</v>
      </c>
      <c r="I211" s="17">
        <v>5367969</v>
      </c>
      <c r="J211" s="17">
        <v>4135659</v>
      </c>
      <c r="K211" s="16">
        <v>13269590</v>
      </c>
      <c r="L211" s="16">
        <v>7663384</v>
      </c>
      <c r="M211" s="17">
        <v>1034688</v>
      </c>
      <c r="N211" s="17">
        <v>6963991</v>
      </c>
      <c r="O211" s="16">
        <v>15662063</v>
      </c>
      <c r="P211" s="16">
        <v>4749033</v>
      </c>
      <c r="Q211" s="17">
        <v>12716776</v>
      </c>
      <c r="R211" s="17">
        <v>18727940</v>
      </c>
      <c r="S211" s="16">
        <v>36193749</v>
      </c>
      <c r="T211" s="16">
        <v>0</v>
      </c>
      <c r="U211" s="17">
        <v>0</v>
      </c>
      <c r="V211" s="17">
        <v>0</v>
      </c>
      <c r="W211" s="19">
        <v>0</v>
      </c>
    </row>
    <row r="212" spans="1:23" ht="12.75">
      <c r="A212" s="13" t="s">
        <v>41</v>
      </c>
      <c r="B212" s="14" t="s">
        <v>383</v>
      </c>
      <c r="C212" s="15" t="s">
        <v>384</v>
      </c>
      <c r="D212" s="16">
        <v>38157250</v>
      </c>
      <c r="E212" s="17">
        <v>38157250</v>
      </c>
      <c r="F212" s="17">
        <v>17880456</v>
      </c>
      <c r="G212" s="18">
        <f t="shared" si="42"/>
        <v>0.4685991783999109</v>
      </c>
      <c r="H212" s="16">
        <v>0</v>
      </c>
      <c r="I212" s="17">
        <v>616466</v>
      </c>
      <c r="J212" s="17">
        <v>2065920</v>
      </c>
      <c r="K212" s="16">
        <v>2682386</v>
      </c>
      <c r="L212" s="16">
        <v>883117</v>
      </c>
      <c r="M212" s="17">
        <v>2581939</v>
      </c>
      <c r="N212" s="17">
        <v>2003928</v>
      </c>
      <c r="O212" s="16">
        <v>5468984</v>
      </c>
      <c r="P212" s="16">
        <v>18000</v>
      </c>
      <c r="Q212" s="17">
        <v>1903022</v>
      </c>
      <c r="R212" s="17">
        <v>7808064</v>
      </c>
      <c r="S212" s="16">
        <v>9729086</v>
      </c>
      <c r="T212" s="16">
        <v>0</v>
      </c>
      <c r="U212" s="17">
        <v>0</v>
      </c>
      <c r="V212" s="17">
        <v>0</v>
      </c>
      <c r="W212" s="19">
        <v>0</v>
      </c>
    </row>
    <row r="213" spans="1:23" ht="12.75">
      <c r="A213" s="20"/>
      <c r="B213" s="21" t="s">
        <v>385</v>
      </c>
      <c r="C213" s="22"/>
      <c r="D213" s="23">
        <f>SUM(D205:D212)</f>
        <v>699384576</v>
      </c>
      <c r="E213" s="24">
        <f>SUM(E205:E212)</f>
        <v>729306506</v>
      </c>
      <c r="F213" s="24">
        <f>SUM(F205:F212)</f>
        <v>438666828</v>
      </c>
      <c r="G213" s="25">
        <f t="shared" si="42"/>
        <v>0.6014848686952479</v>
      </c>
      <c r="H213" s="23">
        <f aca="true" t="shared" si="43" ref="H213:W213">SUM(H205:H212)</f>
        <v>57050519</v>
      </c>
      <c r="I213" s="24">
        <f t="shared" si="43"/>
        <v>56477126</v>
      </c>
      <c r="J213" s="24">
        <f t="shared" si="43"/>
        <v>47626339</v>
      </c>
      <c r="K213" s="23">
        <f t="shared" si="43"/>
        <v>161153984</v>
      </c>
      <c r="L213" s="23">
        <f t="shared" si="43"/>
        <v>52820227</v>
      </c>
      <c r="M213" s="24">
        <f t="shared" si="43"/>
        <v>31250040</v>
      </c>
      <c r="N213" s="24">
        <f t="shared" si="43"/>
        <v>72138343</v>
      </c>
      <c r="O213" s="23">
        <f t="shared" si="43"/>
        <v>156208610</v>
      </c>
      <c r="P213" s="23">
        <f t="shared" si="43"/>
        <v>26003206</v>
      </c>
      <c r="Q213" s="24">
        <f t="shared" si="43"/>
        <v>36765755</v>
      </c>
      <c r="R213" s="24">
        <f t="shared" si="43"/>
        <v>58535273</v>
      </c>
      <c r="S213" s="23">
        <f t="shared" si="43"/>
        <v>121304234</v>
      </c>
      <c r="T213" s="23">
        <f t="shared" si="43"/>
        <v>0</v>
      </c>
      <c r="U213" s="24">
        <f t="shared" si="43"/>
        <v>0</v>
      </c>
      <c r="V213" s="24">
        <f t="shared" si="43"/>
        <v>0</v>
      </c>
      <c r="W213" s="26">
        <f t="shared" si="43"/>
        <v>0</v>
      </c>
    </row>
    <row r="214" spans="1:23" ht="12.75">
      <c r="A214" s="13" t="s">
        <v>26</v>
      </c>
      <c r="B214" s="14" t="s">
        <v>386</v>
      </c>
      <c r="C214" s="15" t="s">
        <v>387</v>
      </c>
      <c r="D214" s="16">
        <v>35362000</v>
      </c>
      <c r="E214" s="17">
        <v>41483150</v>
      </c>
      <c r="F214" s="17">
        <v>6129354</v>
      </c>
      <c r="G214" s="18">
        <f t="shared" si="42"/>
        <v>0.14775526930814079</v>
      </c>
      <c r="H214" s="16">
        <v>0</v>
      </c>
      <c r="I214" s="17">
        <v>3438005</v>
      </c>
      <c r="J214" s="17">
        <v>0</v>
      </c>
      <c r="K214" s="16">
        <v>3438005</v>
      </c>
      <c r="L214" s="16">
        <v>0</v>
      </c>
      <c r="M214" s="17">
        <v>2691349</v>
      </c>
      <c r="N214" s="17">
        <v>0</v>
      </c>
      <c r="O214" s="16">
        <v>2691349</v>
      </c>
      <c r="P214" s="16">
        <v>0</v>
      </c>
      <c r="Q214" s="17">
        <v>0</v>
      </c>
      <c r="R214" s="17">
        <v>0</v>
      </c>
      <c r="S214" s="16">
        <v>0</v>
      </c>
      <c r="T214" s="16">
        <v>0</v>
      </c>
      <c r="U214" s="17">
        <v>0</v>
      </c>
      <c r="V214" s="17">
        <v>0</v>
      </c>
      <c r="W214" s="19">
        <v>0</v>
      </c>
    </row>
    <row r="215" spans="1:23" ht="12.75">
      <c r="A215" s="13" t="s">
        <v>26</v>
      </c>
      <c r="B215" s="14" t="s">
        <v>388</v>
      </c>
      <c r="C215" s="15" t="s">
        <v>389</v>
      </c>
      <c r="D215" s="16">
        <v>241812339</v>
      </c>
      <c r="E215" s="17">
        <v>252816416</v>
      </c>
      <c r="F215" s="17">
        <v>124098529</v>
      </c>
      <c r="G215" s="18">
        <f t="shared" si="42"/>
        <v>0.4908642047991061</v>
      </c>
      <c r="H215" s="16">
        <v>9422565</v>
      </c>
      <c r="I215" s="17">
        <v>14238741</v>
      </c>
      <c r="J215" s="17">
        <v>11601037</v>
      </c>
      <c r="K215" s="16">
        <v>35262343</v>
      </c>
      <c r="L215" s="16">
        <v>16871671</v>
      </c>
      <c r="M215" s="17">
        <v>19938225</v>
      </c>
      <c r="N215" s="17">
        <v>24135464</v>
      </c>
      <c r="O215" s="16">
        <v>60945360</v>
      </c>
      <c r="P215" s="16">
        <v>16040382</v>
      </c>
      <c r="Q215" s="17">
        <v>11420493</v>
      </c>
      <c r="R215" s="17">
        <v>429951</v>
      </c>
      <c r="S215" s="16">
        <v>27890826</v>
      </c>
      <c r="T215" s="16">
        <v>0</v>
      </c>
      <c r="U215" s="17">
        <v>0</v>
      </c>
      <c r="V215" s="17">
        <v>0</v>
      </c>
      <c r="W215" s="19">
        <v>0</v>
      </c>
    </row>
    <row r="216" spans="1:23" ht="12.75">
      <c r="A216" s="13" t="s">
        <v>26</v>
      </c>
      <c r="B216" s="14" t="s">
        <v>390</v>
      </c>
      <c r="C216" s="15" t="s">
        <v>391</v>
      </c>
      <c r="D216" s="16">
        <v>374409544</v>
      </c>
      <c r="E216" s="17">
        <v>391144759</v>
      </c>
      <c r="F216" s="17">
        <v>166826903</v>
      </c>
      <c r="G216" s="18">
        <f t="shared" si="42"/>
        <v>0.42650936555179564</v>
      </c>
      <c r="H216" s="16">
        <v>789764</v>
      </c>
      <c r="I216" s="17">
        <v>12933626</v>
      </c>
      <c r="J216" s="17">
        <v>16632568</v>
      </c>
      <c r="K216" s="16">
        <v>30355958</v>
      </c>
      <c r="L216" s="16">
        <v>20578404</v>
      </c>
      <c r="M216" s="17">
        <v>22294893</v>
      </c>
      <c r="N216" s="17">
        <v>38113226</v>
      </c>
      <c r="O216" s="16">
        <v>80986523</v>
      </c>
      <c r="P216" s="16">
        <v>10997385</v>
      </c>
      <c r="Q216" s="17">
        <v>14350496</v>
      </c>
      <c r="R216" s="17">
        <v>30136541</v>
      </c>
      <c r="S216" s="16">
        <v>55484422</v>
      </c>
      <c r="T216" s="16">
        <v>0</v>
      </c>
      <c r="U216" s="17">
        <v>0</v>
      </c>
      <c r="V216" s="17">
        <v>0</v>
      </c>
      <c r="W216" s="19">
        <v>0</v>
      </c>
    </row>
    <row r="217" spans="1:23" ht="12.75">
      <c r="A217" s="13" t="s">
        <v>26</v>
      </c>
      <c r="B217" s="14" t="s">
        <v>392</v>
      </c>
      <c r="C217" s="15" t="s">
        <v>393</v>
      </c>
      <c r="D217" s="16">
        <v>58529100</v>
      </c>
      <c r="E217" s="17">
        <v>70820763</v>
      </c>
      <c r="F217" s="17">
        <v>53149585</v>
      </c>
      <c r="G217" s="18">
        <f t="shared" si="42"/>
        <v>0.7504802652295627</v>
      </c>
      <c r="H217" s="16">
        <v>170157</v>
      </c>
      <c r="I217" s="17">
        <v>858651</v>
      </c>
      <c r="J217" s="17">
        <v>909810</v>
      </c>
      <c r="K217" s="16">
        <v>1938618</v>
      </c>
      <c r="L217" s="16">
        <v>2820843</v>
      </c>
      <c r="M217" s="17">
        <v>2860359</v>
      </c>
      <c r="N217" s="17">
        <v>5394492</v>
      </c>
      <c r="O217" s="16">
        <v>11075694</v>
      </c>
      <c r="P217" s="16">
        <v>9992248</v>
      </c>
      <c r="Q217" s="17">
        <v>13419239</v>
      </c>
      <c r="R217" s="17">
        <v>16723786</v>
      </c>
      <c r="S217" s="16">
        <v>40135273</v>
      </c>
      <c r="T217" s="16">
        <v>0</v>
      </c>
      <c r="U217" s="17">
        <v>0</v>
      </c>
      <c r="V217" s="17">
        <v>0</v>
      </c>
      <c r="W217" s="19">
        <v>0</v>
      </c>
    </row>
    <row r="218" spans="1:23" ht="12.75">
      <c r="A218" s="13" t="s">
        <v>26</v>
      </c>
      <c r="B218" s="14" t="s">
        <v>394</v>
      </c>
      <c r="C218" s="15" t="s">
        <v>395</v>
      </c>
      <c r="D218" s="16">
        <v>153982751</v>
      </c>
      <c r="E218" s="17">
        <v>163005087</v>
      </c>
      <c r="F218" s="17">
        <v>136278166</v>
      </c>
      <c r="G218" s="18">
        <f t="shared" si="42"/>
        <v>0.8360362765856504</v>
      </c>
      <c r="H218" s="16">
        <v>9236192</v>
      </c>
      <c r="I218" s="17">
        <v>22864140</v>
      </c>
      <c r="J218" s="17">
        <v>23020057</v>
      </c>
      <c r="K218" s="16">
        <v>55120389</v>
      </c>
      <c r="L218" s="16">
        <v>16133559</v>
      </c>
      <c r="M218" s="17">
        <v>15343472</v>
      </c>
      <c r="N218" s="17">
        <v>9391559</v>
      </c>
      <c r="O218" s="16">
        <v>40868590</v>
      </c>
      <c r="P218" s="16">
        <v>18525259</v>
      </c>
      <c r="Q218" s="17">
        <v>6130627</v>
      </c>
      <c r="R218" s="17">
        <v>15633301</v>
      </c>
      <c r="S218" s="16">
        <v>40289187</v>
      </c>
      <c r="T218" s="16">
        <v>0</v>
      </c>
      <c r="U218" s="17">
        <v>0</v>
      </c>
      <c r="V218" s="17">
        <v>0</v>
      </c>
      <c r="W218" s="19">
        <v>0</v>
      </c>
    </row>
    <row r="219" spans="1:23" ht="12.75">
      <c r="A219" s="13" t="s">
        <v>26</v>
      </c>
      <c r="B219" s="14" t="s">
        <v>396</v>
      </c>
      <c r="C219" s="15" t="s">
        <v>397</v>
      </c>
      <c r="D219" s="16">
        <v>126091000</v>
      </c>
      <c r="E219" s="17">
        <v>139391000</v>
      </c>
      <c r="F219" s="17">
        <v>68998751</v>
      </c>
      <c r="G219" s="18">
        <f t="shared" si="42"/>
        <v>0.49500147785725046</v>
      </c>
      <c r="H219" s="16">
        <v>6324782</v>
      </c>
      <c r="I219" s="17">
        <v>10846262</v>
      </c>
      <c r="J219" s="17">
        <v>16606697</v>
      </c>
      <c r="K219" s="16">
        <v>33777741</v>
      </c>
      <c r="L219" s="16">
        <v>3793648</v>
      </c>
      <c r="M219" s="17">
        <v>0</v>
      </c>
      <c r="N219" s="17">
        <v>17149537</v>
      </c>
      <c r="O219" s="16">
        <v>20943185</v>
      </c>
      <c r="P219" s="16">
        <v>5984148</v>
      </c>
      <c r="Q219" s="17">
        <v>8293677</v>
      </c>
      <c r="R219" s="17">
        <v>0</v>
      </c>
      <c r="S219" s="16">
        <v>14277825</v>
      </c>
      <c r="T219" s="16">
        <v>0</v>
      </c>
      <c r="U219" s="17">
        <v>0</v>
      </c>
      <c r="V219" s="17">
        <v>0</v>
      </c>
      <c r="W219" s="19">
        <v>0</v>
      </c>
    </row>
    <row r="220" spans="1:23" ht="12.75">
      <c r="A220" s="13" t="s">
        <v>41</v>
      </c>
      <c r="B220" s="14" t="s">
        <v>398</v>
      </c>
      <c r="C220" s="15" t="s">
        <v>399</v>
      </c>
      <c r="D220" s="16">
        <v>33248000</v>
      </c>
      <c r="E220" s="17">
        <v>30745947</v>
      </c>
      <c r="F220" s="17">
        <v>10273332</v>
      </c>
      <c r="G220" s="18">
        <f t="shared" si="42"/>
        <v>0.3341361383339404</v>
      </c>
      <c r="H220" s="16">
        <v>1641562</v>
      </c>
      <c r="I220" s="17">
        <v>107511</v>
      </c>
      <c r="J220" s="17">
        <v>2360905</v>
      </c>
      <c r="K220" s="16">
        <v>4109978</v>
      </c>
      <c r="L220" s="16">
        <v>0</v>
      </c>
      <c r="M220" s="17">
        <v>132045</v>
      </c>
      <c r="N220" s="17">
        <v>2504924</v>
      </c>
      <c r="O220" s="16">
        <v>2636969</v>
      </c>
      <c r="P220" s="16">
        <v>361256</v>
      </c>
      <c r="Q220" s="17">
        <v>1050478</v>
      </c>
      <c r="R220" s="17">
        <v>2114651</v>
      </c>
      <c r="S220" s="16">
        <v>3526385</v>
      </c>
      <c r="T220" s="16">
        <v>0</v>
      </c>
      <c r="U220" s="17">
        <v>0</v>
      </c>
      <c r="V220" s="17">
        <v>0</v>
      </c>
      <c r="W220" s="19">
        <v>0</v>
      </c>
    </row>
    <row r="221" spans="1:23" ht="12.75">
      <c r="A221" s="20"/>
      <c r="B221" s="21" t="s">
        <v>400</v>
      </c>
      <c r="C221" s="22"/>
      <c r="D221" s="23">
        <f>SUM(D214:D220)</f>
        <v>1023434734</v>
      </c>
      <c r="E221" s="24">
        <f>SUM(E214:E220)</f>
        <v>1089407122</v>
      </c>
      <c r="F221" s="24">
        <f>SUM(F214:F220)</f>
        <v>565754620</v>
      </c>
      <c r="G221" s="25">
        <f t="shared" si="42"/>
        <v>0.5193234086457533</v>
      </c>
      <c r="H221" s="23">
        <f aca="true" t="shared" si="44" ref="H221:W221">SUM(H214:H220)</f>
        <v>27585022</v>
      </c>
      <c r="I221" s="24">
        <f t="shared" si="44"/>
        <v>65286936</v>
      </c>
      <c r="J221" s="24">
        <f t="shared" si="44"/>
        <v>71131074</v>
      </c>
      <c r="K221" s="23">
        <f t="shared" si="44"/>
        <v>164003032</v>
      </c>
      <c r="L221" s="23">
        <f t="shared" si="44"/>
        <v>60198125</v>
      </c>
      <c r="M221" s="24">
        <f t="shared" si="44"/>
        <v>63260343</v>
      </c>
      <c r="N221" s="24">
        <f t="shared" si="44"/>
        <v>96689202</v>
      </c>
      <c r="O221" s="23">
        <f t="shared" si="44"/>
        <v>220147670</v>
      </c>
      <c r="P221" s="23">
        <f t="shared" si="44"/>
        <v>61900678</v>
      </c>
      <c r="Q221" s="24">
        <f t="shared" si="44"/>
        <v>54665010</v>
      </c>
      <c r="R221" s="24">
        <f t="shared" si="44"/>
        <v>65038230</v>
      </c>
      <c r="S221" s="23">
        <f t="shared" si="44"/>
        <v>181603918</v>
      </c>
      <c r="T221" s="23">
        <f t="shared" si="44"/>
        <v>0</v>
      </c>
      <c r="U221" s="24">
        <f t="shared" si="44"/>
        <v>0</v>
      </c>
      <c r="V221" s="24">
        <f t="shared" si="44"/>
        <v>0</v>
      </c>
      <c r="W221" s="26">
        <f t="shared" si="44"/>
        <v>0</v>
      </c>
    </row>
    <row r="222" spans="1:23" ht="12.75">
      <c r="A222" s="13" t="s">
        <v>26</v>
      </c>
      <c r="B222" s="14" t="s">
        <v>401</v>
      </c>
      <c r="C222" s="15" t="s">
        <v>402</v>
      </c>
      <c r="D222" s="16">
        <v>112153086</v>
      </c>
      <c r="E222" s="17">
        <v>96496000</v>
      </c>
      <c r="F222" s="17">
        <v>50288521</v>
      </c>
      <c r="G222" s="18">
        <f t="shared" si="42"/>
        <v>0.5211461718620461</v>
      </c>
      <c r="H222" s="16">
        <v>0</v>
      </c>
      <c r="I222" s="17">
        <v>4159702</v>
      </c>
      <c r="J222" s="17">
        <v>1010425</v>
      </c>
      <c r="K222" s="16">
        <v>5170127</v>
      </c>
      <c r="L222" s="16">
        <v>0</v>
      </c>
      <c r="M222" s="17">
        <v>0</v>
      </c>
      <c r="N222" s="17">
        <v>3949041</v>
      </c>
      <c r="O222" s="16">
        <v>3949041</v>
      </c>
      <c r="P222" s="16">
        <v>9081513</v>
      </c>
      <c r="Q222" s="17">
        <v>8219840</v>
      </c>
      <c r="R222" s="17">
        <v>23868000</v>
      </c>
      <c r="S222" s="16">
        <v>41169353</v>
      </c>
      <c r="T222" s="16">
        <v>0</v>
      </c>
      <c r="U222" s="17">
        <v>0</v>
      </c>
      <c r="V222" s="17">
        <v>0</v>
      </c>
      <c r="W222" s="19">
        <v>0</v>
      </c>
    </row>
    <row r="223" spans="1:23" ht="12.75">
      <c r="A223" s="13" t="s">
        <v>26</v>
      </c>
      <c r="B223" s="14" t="s">
        <v>403</v>
      </c>
      <c r="C223" s="15" t="s">
        <v>404</v>
      </c>
      <c r="D223" s="16">
        <v>279362569</v>
      </c>
      <c r="E223" s="17">
        <v>303518792</v>
      </c>
      <c r="F223" s="17">
        <v>157049516</v>
      </c>
      <c r="G223" s="18">
        <f t="shared" si="42"/>
        <v>0.5174292997317939</v>
      </c>
      <c r="H223" s="16">
        <v>14074535</v>
      </c>
      <c r="I223" s="17">
        <v>10556478</v>
      </c>
      <c r="J223" s="17">
        <v>9399866</v>
      </c>
      <c r="K223" s="16">
        <v>34030879</v>
      </c>
      <c r="L223" s="16">
        <v>15556805</v>
      </c>
      <c r="M223" s="17">
        <v>16591430</v>
      </c>
      <c r="N223" s="17">
        <v>30512692</v>
      </c>
      <c r="O223" s="16">
        <v>62660927</v>
      </c>
      <c r="P223" s="16">
        <v>12445044</v>
      </c>
      <c r="Q223" s="17">
        <v>23781869</v>
      </c>
      <c r="R223" s="17">
        <v>24130797</v>
      </c>
      <c r="S223" s="16">
        <v>60357710</v>
      </c>
      <c r="T223" s="16">
        <v>0</v>
      </c>
      <c r="U223" s="17">
        <v>0</v>
      </c>
      <c r="V223" s="17">
        <v>0</v>
      </c>
      <c r="W223" s="19">
        <v>0</v>
      </c>
    </row>
    <row r="224" spans="1:23" ht="12.75">
      <c r="A224" s="13" t="s">
        <v>26</v>
      </c>
      <c r="B224" s="14" t="s">
        <v>405</v>
      </c>
      <c r="C224" s="15" t="s">
        <v>406</v>
      </c>
      <c r="D224" s="16">
        <v>559596000</v>
      </c>
      <c r="E224" s="17">
        <v>546218895</v>
      </c>
      <c r="F224" s="17">
        <v>332563317</v>
      </c>
      <c r="G224" s="18">
        <f t="shared" si="42"/>
        <v>0.6088462337063605</v>
      </c>
      <c r="H224" s="16">
        <v>48256684</v>
      </c>
      <c r="I224" s="17">
        <v>15067564</v>
      </c>
      <c r="J224" s="17">
        <v>15790000</v>
      </c>
      <c r="K224" s="16">
        <v>79114248</v>
      </c>
      <c r="L224" s="16">
        <v>33039125</v>
      </c>
      <c r="M224" s="17">
        <v>26001056</v>
      </c>
      <c r="N224" s="17">
        <v>67813410</v>
      </c>
      <c r="O224" s="16">
        <v>126853591</v>
      </c>
      <c r="P224" s="16">
        <v>18036104</v>
      </c>
      <c r="Q224" s="17">
        <v>42876135</v>
      </c>
      <c r="R224" s="17">
        <v>65683239</v>
      </c>
      <c r="S224" s="16">
        <v>126595478</v>
      </c>
      <c r="T224" s="16">
        <v>0</v>
      </c>
      <c r="U224" s="17">
        <v>0</v>
      </c>
      <c r="V224" s="17">
        <v>0</v>
      </c>
      <c r="W224" s="19">
        <v>0</v>
      </c>
    </row>
    <row r="225" spans="1:23" ht="12.75">
      <c r="A225" s="13" t="s">
        <v>26</v>
      </c>
      <c r="B225" s="14" t="s">
        <v>407</v>
      </c>
      <c r="C225" s="15" t="s">
        <v>408</v>
      </c>
      <c r="D225" s="16">
        <v>630592306</v>
      </c>
      <c r="E225" s="17">
        <v>745774664</v>
      </c>
      <c r="F225" s="17">
        <v>357449259</v>
      </c>
      <c r="G225" s="18">
        <f t="shared" si="42"/>
        <v>0.47929927933298627</v>
      </c>
      <c r="H225" s="16">
        <v>29974375</v>
      </c>
      <c r="I225" s="17">
        <v>30442376</v>
      </c>
      <c r="J225" s="17">
        <v>26973508</v>
      </c>
      <c r="K225" s="16">
        <v>87390259</v>
      </c>
      <c r="L225" s="16">
        <v>34828460</v>
      </c>
      <c r="M225" s="17">
        <v>37412116</v>
      </c>
      <c r="N225" s="17">
        <v>52342727</v>
      </c>
      <c r="O225" s="16">
        <v>124583303</v>
      </c>
      <c r="P225" s="16">
        <v>33128603</v>
      </c>
      <c r="Q225" s="17">
        <v>67069349</v>
      </c>
      <c r="R225" s="17">
        <v>45277745</v>
      </c>
      <c r="S225" s="16">
        <v>145475697</v>
      </c>
      <c r="T225" s="16">
        <v>0</v>
      </c>
      <c r="U225" s="17">
        <v>0</v>
      </c>
      <c r="V225" s="17">
        <v>0</v>
      </c>
      <c r="W225" s="19">
        <v>0</v>
      </c>
    </row>
    <row r="226" spans="1:23" ht="12.75">
      <c r="A226" s="13" t="s">
        <v>41</v>
      </c>
      <c r="B226" s="14" t="s">
        <v>409</v>
      </c>
      <c r="C226" s="15" t="s">
        <v>410</v>
      </c>
      <c r="D226" s="16">
        <v>29052000</v>
      </c>
      <c r="E226" s="17">
        <v>27163000</v>
      </c>
      <c r="F226" s="17">
        <v>10963549</v>
      </c>
      <c r="G226" s="18">
        <f t="shared" si="42"/>
        <v>0.40362069727202443</v>
      </c>
      <c r="H226" s="16">
        <v>0</v>
      </c>
      <c r="I226" s="17">
        <v>3481792</v>
      </c>
      <c r="J226" s="17">
        <v>2986696</v>
      </c>
      <c r="K226" s="16">
        <v>6468488</v>
      </c>
      <c r="L226" s="16">
        <v>195994</v>
      </c>
      <c r="M226" s="17">
        <v>1007534</v>
      </c>
      <c r="N226" s="17">
        <v>592173</v>
      </c>
      <c r="O226" s="16">
        <v>1795701</v>
      </c>
      <c r="P226" s="16">
        <v>215992</v>
      </c>
      <c r="Q226" s="17">
        <v>565840</v>
      </c>
      <c r="R226" s="17">
        <v>1917528</v>
      </c>
      <c r="S226" s="16">
        <v>2699360</v>
      </c>
      <c r="T226" s="16">
        <v>0</v>
      </c>
      <c r="U226" s="17">
        <v>0</v>
      </c>
      <c r="V226" s="17">
        <v>0</v>
      </c>
      <c r="W226" s="19">
        <v>0</v>
      </c>
    </row>
    <row r="227" spans="1:23" ht="12.75">
      <c r="A227" s="20"/>
      <c r="B227" s="21" t="s">
        <v>411</v>
      </c>
      <c r="C227" s="22"/>
      <c r="D227" s="23">
        <f>SUM(D222:D226)</f>
        <v>1610755961</v>
      </c>
      <c r="E227" s="24">
        <f>SUM(E222:E226)</f>
        <v>1719171351</v>
      </c>
      <c r="F227" s="24">
        <f>SUM(F222:F226)</f>
        <v>908314162</v>
      </c>
      <c r="G227" s="25">
        <f t="shared" si="42"/>
        <v>0.5283441708539732</v>
      </c>
      <c r="H227" s="23">
        <f aca="true" t="shared" si="45" ref="H227:W227">SUM(H222:H226)</f>
        <v>92305594</v>
      </c>
      <c r="I227" s="24">
        <f t="shared" si="45"/>
        <v>63707912</v>
      </c>
      <c r="J227" s="24">
        <f t="shared" si="45"/>
        <v>56160495</v>
      </c>
      <c r="K227" s="23">
        <f t="shared" si="45"/>
        <v>212174001</v>
      </c>
      <c r="L227" s="23">
        <f t="shared" si="45"/>
        <v>83620384</v>
      </c>
      <c r="M227" s="24">
        <f t="shared" si="45"/>
        <v>81012136</v>
      </c>
      <c r="N227" s="24">
        <f t="shared" si="45"/>
        <v>155210043</v>
      </c>
      <c r="O227" s="23">
        <f t="shared" si="45"/>
        <v>319842563</v>
      </c>
      <c r="P227" s="23">
        <f t="shared" si="45"/>
        <v>72907256</v>
      </c>
      <c r="Q227" s="24">
        <f t="shared" si="45"/>
        <v>142513033</v>
      </c>
      <c r="R227" s="24">
        <f t="shared" si="45"/>
        <v>160877309</v>
      </c>
      <c r="S227" s="23">
        <f t="shared" si="45"/>
        <v>376297598</v>
      </c>
      <c r="T227" s="23">
        <f t="shared" si="45"/>
        <v>0</v>
      </c>
      <c r="U227" s="24">
        <f t="shared" si="45"/>
        <v>0</v>
      </c>
      <c r="V227" s="24">
        <f t="shared" si="45"/>
        <v>0</v>
      </c>
      <c r="W227" s="26">
        <f t="shared" si="45"/>
        <v>0</v>
      </c>
    </row>
    <row r="228" spans="1:23" ht="12.75">
      <c r="A228" s="20"/>
      <c r="B228" s="21" t="s">
        <v>412</v>
      </c>
      <c r="C228" s="22"/>
      <c r="D228" s="23">
        <f>SUM(D205:D212,D214:D220,D222:D226)</f>
        <v>3333575271</v>
      </c>
      <c r="E228" s="24">
        <f>SUM(E205:E212,E214:E220,E222:E226)</f>
        <v>3537884979</v>
      </c>
      <c r="F228" s="24">
        <f>SUM(F205:F212,F214:F220,F222:F226)</f>
        <v>1912735610</v>
      </c>
      <c r="G228" s="25">
        <f t="shared" si="42"/>
        <v>0.5406438087596177</v>
      </c>
      <c r="H228" s="23">
        <f aca="true" t="shared" si="46" ref="H228:W228">SUM(H205:H212,H214:H220,H222:H226)</f>
        <v>176941135</v>
      </c>
      <c r="I228" s="24">
        <f t="shared" si="46"/>
        <v>185471974</v>
      </c>
      <c r="J228" s="24">
        <f t="shared" si="46"/>
        <v>174917908</v>
      </c>
      <c r="K228" s="23">
        <f t="shared" si="46"/>
        <v>537331017</v>
      </c>
      <c r="L228" s="23">
        <f t="shared" si="46"/>
        <v>196638736</v>
      </c>
      <c r="M228" s="24">
        <f t="shared" si="46"/>
        <v>175522519</v>
      </c>
      <c r="N228" s="24">
        <f t="shared" si="46"/>
        <v>324037588</v>
      </c>
      <c r="O228" s="23">
        <f t="shared" si="46"/>
        <v>696198843</v>
      </c>
      <c r="P228" s="23">
        <f t="shared" si="46"/>
        <v>160811140</v>
      </c>
      <c r="Q228" s="24">
        <f t="shared" si="46"/>
        <v>233943798</v>
      </c>
      <c r="R228" s="24">
        <f t="shared" si="46"/>
        <v>284450812</v>
      </c>
      <c r="S228" s="23">
        <f t="shared" si="46"/>
        <v>679205750</v>
      </c>
      <c r="T228" s="23">
        <f t="shared" si="46"/>
        <v>0</v>
      </c>
      <c r="U228" s="24">
        <f t="shared" si="46"/>
        <v>0</v>
      </c>
      <c r="V228" s="24">
        <f t="shared" si="46"/>
        <v>0</v>
      </c>
      <c r="W228" s="26">
        <f t="shared" si="46"/>
        <v>0</v>
      </c>
    </row>
    <row r="229" spans="1:23" ht="12.75">
      <c r="A229" s="8"/>
      <c r="B229" s="9" t="s">
        <v>603</v>
      </c>
      <c r="C229" s="10"/>
      <c r="D229" s="27"/>
      <c r="E229" s="28"/>
      <c r="F229" s="28"/>
      <c r="G229" s="29"/>
      <c r="H229" s="27"/>
      <c r="I229" s="28"/>
      <c r="J229" s="28"/>
      <c r="K229" s="27"/>
      <c r="L229" s="27"/>
      <c r="M229" s="28"/>
      <c r="N229" s="28"/>
      <c r="O229" s="27"/>
      <c r="P229" s="27"/>
      <c r="Q229" s="28"/>
      <c r="R229" s="28"/>
      <c r="S229" s="27"/>
      <c r="T229" s="27"/>
      <c r="U229" s="28"/>
      <c r="V229" s="28"/>
      <c r="W229" s="30"/>
    </row>
    <row r="230" spans="1:23" ht="12.75">
      <c r="A230" s="12"/>
      <c r="B230" s="9" t="s">
        <v>413</v>
      </c>
      <c r="C230" s="10"/>
      <c r="D230" s="27"/>
      <c r="E230" s="28"/>
      <c r="F230" s="28"/>
      <c r="G230" s="29"/>
      <c r="H230" s="27"/>
      <c r="I230" s="28"/>
      <c r="J230" s="28"/>
      <c r="K230" s="27"/>
      <c r="L230" s="27"/>
      <c r="M230" s="28"/>
      <c r="N230" s="28"/>
      <c r="O230" s="27"/>
      <c r="P230" s="27"/>
      <c r="Q230" s="28"/>
      <c r="R230" s="28"/>
      <c r="S230" s="27"/>
      <c r="T230" s="27"/>
      <c r="U230" s="28"/>
      <c r="V230" s="28"/>
      <c r="W230" s="30"/>
    </row>
    <row r="231" spans="1:23" ht="12.75">
      <c r="A231" s="13" t="s">
        <v>26</v>
      </c>
      <c r="B231" s="14" t="s">
        <v>414</v>
      </c>
      <c r="C231" s="15" t="s">
        <v>415</v>
      </c>
      <c r="D231" s="16">
        <v>197384000</v>
      </c>
      <c r="E231" s="17">
        <v>173801126</v>
      </c>
      <c r="F231" s="17">
        <v>103617854</v>
      </c>
      <c r="G231" s="18">
        <f aca="true" t="shared" si="47" ref="G231:G257">IF($E231=0,0,$F231/$E231)</f>
        <v>0.5961863216007013</v>
      </c>
      <c r="H231" s="16">
        <v>840246</v>
      </c>
      <c r="I231" s="17">
        <v>4113765</v>
      </c>
      <c r="J231" s="17">
        <v>6814786</v>
      </c>
      <c r="K231" s="16">
        <v>11768797</v>
      </c>
      <c r="L231" s="16">
        <v>9013700</v>
      </c>
      <c r="M231" s="17">
        <v>10512103</v>
      </c>
      <c r="N231" s="17">
        <v>28544032</v>
      </c>
      <c r="O231" s="16">
        <v>48069835</v>
      </c>
      <c r="P231" s="16">
        <v>4527777</v>
      </c>
      <c r="Q231" s="17">
        <v>20647360</v>
      </c>
      <c r="R231" s="17">
        <v>18604085</v>
      </c>
      <c r="S231" s="16">
        <v>43779222</v>
      </c>
      <c r="T231" s="16">
        <v>0</v>
      </c>
      <c r="U231" s="17">
        <v>0</v>
      </c>
      <c r="V231" s="17">
        <v>0</v>
      </c>
      <c r="W231" s="19">
        <v>0</v>
      </c>
    </row>
    <row r="232" spans="1:23" ht="12.75">
      <c r="A232" s="13" t="s">
        <v>26</v>
      </c>
      <c r="B232" s="14" t="s">
        <v>416</v>
      </c>
      <c r="C232" s="15" t="s">
        <v>417</v>
      </c>
      <c r="D232" s="16">
        <v>285258000</v>
      </c>
      <c r="E232" s="17">
        <v>314227432</v>
      </c>
      <c r="F232" s="17">
        <v>158089827</v>
      </c>
      <c r="G232" s="18">
        <f t="shared" si="47"/>
        <v>0.5031063837863781</v>
      </c>
      <c r="H232" s="16">
        <v>8171870</v>
      </c>
      <c r="I232" s="17">
        <v>7090504</v>
      </c>
      <c r="J232" s="17">
        <v>21017438</v>
      </c>
      <c r="K232" s="16">
        <v>36279812</v>
      </c>
      <c r="L232" s="16">
        <v>13361766</v>
      </c>
      <c r="M232" s="17">
        <v>15252241</v>
      </c>
      <c r="N232" s="17">
        <v>35751349</v>
      </c>
      <c r="O232" s="16">
        <v>64365356</v>
      </c>
      <c r="P232" s="16">
        <v>16980870</v>
      </c>
      <c r="Q232" s="17">
        <v>20034839</v>
      </c>
      <c r="R232" s="17">
        <v>20428950</v>
      </c>
      <c r="S232" s="16">
        <v>57444659</v>
      </c>
      <c r="T232" s="16">
        <v>0</v>
      </c>
      <c r="U232" s="17">
        <v>0</v>
      </c>
      <c r="V232" s="17">
        <v>0</v>
      </c>
      <c r="W232" s="19">
        <v>0</v>
      </c>
    </row>
    <row r="233" spans="1:23" ht="12.75">
      <c r="A233" s="13" t="s">
        <v>26</v>
      </c>
      <c r="B233" s="14" t="s">
        <v>418</v>
      </c>
      <c r="C233" s="15" t="s">
        <v>419</v>
      </c>
      <c r="D233" s="16">
        <v>829492454</v>
      </c>
      <c r="E233" s="17">
        <v>829492454</v>
      </c>
      <c r="F233" s="17">
        <v>406521747</v>
      </c>
      <c r="G233" s="18">
        <f t="shared" si="47"/>
        <v>0.49008492487142025</v>
      </c>
      <c r="H233" s="16">
        <v>34416440</v>
      </c>
      <c r="I233" s="17">
        <v>81696473</v>
      </c>
      <c r="J233" s="17">
        <v>13816405</v>
      </c>
      <c r="K233" s="16">
        <v>129929318</v>
      </c>
      <c r="L233" s="16">
        <v>30305203</v>
      </c>
      <c r="M233" s="17">
        <v>31490650</v>
      </c>
      <c r="N233" s="17">
        <v>41245341</v>
      </c>
      <c r="O233" s="16">
        <v>103041194</v>
      </c>
      <c r="P233" s="16">
        <v>21484051</v>
      </c>
      <c r="Q233" s="17">
        <v>152067184</v>
      </c>
      <c r="R233" s="17">
        <v>0</v>
      </c>
      <c r="S233" s="16">
        <v>173551235</v>
      </c>
      <c r="T233" s="16">
        <v>0</v>
      </c>
      <c r="U233" s="17">
        <v>0</v>
      </c>
      <c r="V233" s="17">
        <v>0</v>
      </c>
      <c r="W233" s="19">
        <v>0</v>
      </c>
    </row>
    <row r="234" spans="1:23" ht="12.75">
      <c r="A234" s="13" t="s">
        <v>26</v>
      </c>
      <c r="B234" s="14" t="s">
        <v>420</v>
      </c>
      <c r="C234" s="15" t="s">
        <v>421</v>
      </c>
      <c r="D234" s="16">
        <v>59122400</v>
      </c>
      <c r="E234" s="17">
        <v>59122400</v>
      </c>
      <c r="F234" s="17">
        <v>1100000</v>
      </c>
      <c r="G234" s="18">
        <f t="shared" si="47"/>
        <v>0.018605469331420918</v>
      </c>
      <c r="H234" s="16">
        <v>1100000</v>
      </c>
      <c r="I234" s="17">
        <v>0</v>
      </c>
      <c r="J234" s="17">
        <v>0</v>
      </c>
      <c r="K234" s="16">
        <v>1100000</v>
      </c>
      <c r="L234" s="16">
        <v>0</v>
      </c>
      <c r="M234" s="17">
        <v>0</v>
      </c>
      <c r="N234" s="17">
        <v>0</v>
      </c>
      <c r="O234" s="16">
        <v>0</v>
      </c>
      <c r="P234" s="16">
        <v>0</v>
      </c>
      <c r="Q234" s="17">
        <v>0</v>
      </c>
      <c r="R234" s="17">
        <v>0</v>
      </c>
      <c r="S234" s="16">
        <v>0</v>
      </c>
      <c r="T234" s="16">
        <v>0</v>
      </c>
      <c r="U234" s="17">
        <v>0</v>
      </c>
      <c r="V234" s="17">
        <v>0</v>
      </c>
      <c r="W234" s="19">
        <v>0</v>
      </c>
    </row>
    <row r="235" spans="1:23" ht="12.75">
      <c r="A235" s="13" t="s">
        <v>26</v>
      </c>
      <c r="B235" s="14" t="s">
        <v>422</v>
      </c>
      <c r="C235" s="15" t="s">
        <v>423</v>
      </c>
      <c r="D235" s="16">
        <v>241734000</v>
      </c>
      <c r="E235" s="17">
        <v>241734000</v>
      </c>
      <c r="F235" s="17">
        <v>116655624</v>
      </c>
      <c r="G235" s="18">
        <f t="shared" si="47"/>
        <v>0.48257847055027425</v>
      </c>
      <c r="H235" s="16">
        <v>4917941</v>
      </c>
      <c r="I235" s="17">
        <v>14322129</v>
      </c>
      <c r="J235" s="17">
        <v>13659716</v>
      </c>
      <c r="K235" s="16">
        <v>32899786</v>
      </c>
      <c r="L235" s="16">
        <v>17353835</v>
      </c>
      <c r="M235" s="17">
        <v>3066708</v>
      </c>
      <c r="N235" s="17">
        <v>29830574</v>
      </c>
      <c r="O235" s="16">
        <v>50251117</v>
      </c>
      <c r="P235" s="16">
        <v>7702372</v>
      </c>
      <c r="Q235" s="17">
        <v>14312430</v>
      </c>
      <c r="R235" s="17">
        <v>11489919</v>
      </c>
      <c r="S235" s="16">
        <v>33504721</v>
      </c>
      <c r="T235" s="16">
        <v>0</v>
      </c>
      <c r="U235" s="17">
        <v>0</v>
      </c>
      <c r="V235" s="17">
        <v>0</v>
      </c>
      <c r="W235" s="19">
        <v>0</v>
      </c>
    </row>
    <row r="236" spans="1:23" ht="12.75">
      <c r="A236" s="13" t="s">
        <v>41</v>
      </c>
      <c r="B236" s="14" t="s">
        <v>424</v>
      </c>
      <c r="C236" s="15" t="s">
        <v>425</v>
      </c>
      <c r="D236" s="16">
        <v>19671395</v>
      </c>
      <c r="E236" s="17">
        <v>10166355</v>
      </c>
      <c r="F236" s="17">
        <v>274386</v>
      </c>
      <c r="G236" s="18">
        <f t="shared" si="47"/>
        <v>0.026989614271781773</v>
      </c>
      <c r="H236" s="16">
        <v>0</v>
      </c>
      <c r="I236" s="17">
        <v>20628</v>
      </c>
      <c r="J236" s="17">
        <v>34779</v>
      </c>
      <c r="K236" s="16">
        <v>55407</v>
      </c>
      <c r="L236" s="16">
        <v>52448</v>
      </c>
      <c r="M236" s="17">
        <v>53656</v>
      </c>
      <c r="N236" s="17">
        <v>23153</v>
      </c>
      <c r="O236" s="16">
        <v>129257</v>
      </c>
      <c r="P236" s="16">
        <v>89722</v>
      </c>
      <c r="Q236" s="17">
        <v>0</v>
      </c>
      <c r="R236" s="17">
        <v>0</v>
      </c>
      <c r="S236" s="16">
        <v>89722</v>
      </c>
      <c r="T236" s="16">
        <v>0</v>
      </c>
      <c r="U236" s="17">
        <v>0</v>
      </c>
      <c r="V236" s="17">
        <v>0</v>
      </c>
      <c r="W236" s="19">
        <v>0</v>
      </c>
    </row>
    <row r="237" spans="1:23" ht="12.75">
      <c r="A237" s="20"/>
      <c r="B237" s="21" t="s">
        <v>426</v>
      </c>
      <c r="C237" s="22"/>
      <c r="D237" s="23">
        <f>SUM(D231:D236)</f>
        <v>1632662249</v>
      </c>
      <c r="E237" s="24">
        <f>SUM(E231:E236)</f>
        <v>1628543767</v>
      </c>
      <c r="F237" s="24">
        <f>SUM(F231:F236)</f>
        <v>786259438</v>
      </c>
      <c r="G237" s="25">
        <f t="shared" si="47"/>
        <v>0.48279908340958944</v>
      </c>
      <c r="H237" s="23">
        <f aca="true" t="shared" si="48" ref="H237:W237">SUM(H231:H236)</f>
        <v>49446497</v>
      </c>
      <c r="I237" s="24">
        <f t="shared" si="48"/>
        <v>107243499</v>
      </c>
      <c r="J237" s="24">
        <f t="shared" si="48"/>
        <v>55343124</v>
      </c>
      <c r="K237" s="23">
        <f t="shared" si="48"/>
        <v>212033120</v>
      </c>
      <c r="L237" s="23">
        <f t="shared" si="48"/>
        <v>70086952</v>
      </c>
      <c r="M237" s="24">
        <f t="shared" si="48"/>
        <v>60375358</v>
      </c>
      <c r="N237" s="24">
        <f t="shared" si="48"/>
        <v>135394449</v>
      </c>
      <c r="O237" s="23">
        <f t="shared" si="48"/>
        <v>265856759</v>
      </c>
      <c r="P237" s="23">
        <f t="shared" si="48"/>
        <v>50784792</v>
      </c>
      <c r="Q237" s="24">
        <f t="shared" si="48"/>
        <v>207061813</v>
      </c>
      <c r="R237" s="24">
        <f t="shared" si="48"/>
        <v>50522954</v>
      </c>
      <c r="S237" s="23">
        <f t="shared" si="48"/>
        <v>308369559</v>
      </c>
      <c r="T237" s="23">
        <f t="shared" si="48"/>
        <v>0</v>
      </c>
      <c r="U237" s="24">
        <f t="shared" si="48"/>
        <v>0</v>
      </c>
      <c r="V237" s="24">
        <f t="shared" si="48"/>
        <v>0</v>
      </c>
      <c r="W237" s="26">
        <f t="shared" si="48"/>
        <v>0</v>
      </c>
    </row>
    <row r="238" spans="1:23" ht="12.75">
      <c r="A238" s="13" t="s">
        <v>26</v>
      </c>
      <c r="B238" s="14" t="s">
        <v>427</v>
      </c>
      <c r="C238" s="15" t="s">
        <v>428</v>
      </c>
      <c r="D238" s="16">
        <v>32708650</v>
      </c>
      <c r="E238" s="17">
        <v>32708650</v>
      </c>
      <c r="F238" s="17">
        <v>30709648</v>
      </c>
      <c r="G238" s="18">
        <f t="shared" si="47"/>
        <v>0.9388846069770534</v>
      </c>
      <c r="H238" s="16">
        <v>850000</v>
      </c>
      <c r="I238" s="17">
        <v>7303459</v>
      </c>
      <c r="J238" s="17">
        <v>6392031</v>
      </c>
      <c r="K238" s="16">
        <v>14545490</v>
      </c>
      <c r="L238" s="16">
        <v>38731</v>
      </c>
      <c r="M238" s="17">
        <v>7277251</v>
      </c>
      <c r="N238" s="17">
        <v>4240051</v>
      </c>
      <c r="O238" s="16">
        <v>11556033</v>
      </c>
      <c r="P238" s="16">
        <v>0</v>
      </c>
      <c r="Q238" s="17">
        <v>17998</v>
      </c>
      <c r="R238" s="17">
        <v>4590127</v>
      </c>
      <c r="S238" s="16">
        <v>4608125</v>
      </c>
      <c r="T238" s="16">
        <v>0</v>
      </c>
      <c r="U238" s="17">
        <v>0</v>
      </c>
      <c r="V238" s="17">
        <v>0</v>
      </c>
      <c r="W238" s="19">
        <v>0</v>
      </c>
    </row>
    <row r="239" spans="1:23" ht="12.75">
      <c r="A239" s="13" t="s">
        <v>26</v>
      </c>
      <c r="B239" s="14" t="s">
        <v>429</v>
      </c>
      <c r="C239" s="15" t="s">
        <v>430</v>
      </c>
      <c r="D239" s="16">
        <v>51044000</v>
      </c>
      <c r="E239" s="17">
        <v>51044000</v>
      </c>
      <c r="F239" s="17">
        <v>15691857</v>
      </c>
      <c r="G239" s="18">
        <f t="shared" si="47"/>
        <v>0.307418247002586</v>
      </c>
      <c r="H239" s="16">
        <v>0</v>
      </c>
      <c r="I239" s="17">
        <v>0</v>
      </c>
      <c r="J239" s="17">
        <v>0</v>
      </c>
      <c r="K239" s="16">
        <v>0</v>
      </c>
      <c r="L239" s="16">
        <v>0</v>
      </c>
      <c r="M239" s="17">
        <v>416000</v>
      </c>
      <c r="N239" s="17">
        <v>0</v>
      </c>
      <c r="O239" s="16">
        <v>416000</v>
      </c>
      <c r="P239" s="16">
        <v>0</v>
      </c>
      <c r="Q239" s="17">
        <v>12840004</v>
      </c>
      <c r="R239" s="17">
        <v>2435853</v>
      </c>
      <c r="S239" s="16">
        <v>15275857</v>
      </c>
      <c r="T239" s="16">
        <v>0</v>
      </c>
      <c r="U239" s="17">
        <v>0</v>
      </c>
      <c r="V239" s="17">
        <v>0</v>
      </c>
      <c r="W239" s="19">
        <v>0</v>
      </c>
    </row>
    <row r="240" spans="1:23" ht="12.75">
      <c r="A240" s="13" t="s">
        <v>26</v>
      </c>
      <c r="B240" s="14" t="s">
        <v>431</v>
      </c>
      <c r="C240" s="15" t="s">
        <v>432</v>
      </c>
      <c r="D240" s="16">
        <v>148744000</v>
      </c>
      <c r="E240" s="17">
        <v>97418000</v>
      </c>
      <c r="F240" s="17">
        <v>16415377</v>
      </c>
      <c r="G240" s="18">
        <f t="shared" si="47"/>
        <v>0.168504557679279</v>
      </c>
      <c r="H240" s="16">
        <v>2430937</v>
      </c>
      <c r="I240" s="17">
        <v>0</v>
      </c>
      <c r="J240" s="17">
        <v>2235559</v>
      </c>
      <c r="K240" s="16">
        <v>4666496</v>
      </c>
      <c r="L240" s="16">
        <v>1200741</v>
      </c>
      <c r="M240" s="17">
        <v>2139708</v>
      </c>
      <c r="N240" s="17">
        <v>3211480</v>
      </c>
      <c r="O240" s="16">
        <v>6551929</v>
      </c>
      <c r="P240" s="16">
        <v>354351</v>
      </c>
      <c r="Q240" s="17">
        <v>433655</v>
      </c>
      <c r="R240" s="17">
        <v>4408946</v>
      </c>
      <c r="S240" s="16">
        <v>5196952</v>
      </c>
      <c r="T240" s="16">
        <v>0</v>
      </c>
      <c r="U240" s="17">
        <v>0</v>
      </c>
      <c r="V240" s="17">
        <v>0</v>
      </c>
      <c r="W240" s="19">
        <v>0</v>
      </c>
    </row>
    <row r="241" spans="1:23" ht="12.75">
      <c r="A241" s="13" t="s">
        <v>26</v>
      </c>
      <c r="B241" s="14" t="s">
        <v>433</v>
      </c>
      <c r="C241" s="15" t="s">
        <v>434</v>
      </c>
      <c r="D241" s="16">
        <v>45851000</v>
      </c>
      <c r="E241" s="17">
        <v>45851000</v>
      </c>
      <c r="F241" s="17">
        <v>36219419</v>
      </c>
      <c r="G241" s="18">
        <f t="shared" si="47"/>
        <v>0.7899373841355696</v>
      </c>
      <c r="H241" s="16">
        <v>262923</v>
      </c>
      <c r="I241" s="17">
        <v>1000000</v>
      </c>
      <c r="J241" s="17">
        <v>6913267</v>
      </c>
      <c r="K241" s="16">
        <v>8176190</v>
      </c>
      <c r="L241" s="16">
        <v>9521009</v>
      </c>
      <c r="M241" s="17">
        <v>6529715</v>
      </c>
      <c r="N241" s="17">
        <v>7492114</v>
      </c>
      <c r="O241" s="16">
        <v>23542838</v>
      </c>
      <c r="P241" s="16">
        <v>732703</v>
      </c>
      <c r="Q241" s="17">
        <v>0</v>
      </c>
      <c r="R241" s="17">
        <v>3767688</v>
      </c>
      <c r="S241" s="16">
        <v>4500391</v>
      </c>
      <c r="T241" s="16">
        <v>0</v>
      </c>
      <c r="U241" s="17">
        <v>0</v>
      </c>
      <c r="V241" s="17">
        <v>0</v>
      </c>
      <c r="W241" s="19">
        <v>0</v>
      </c>
    </row>
    <row r="242" spans="1:23" ht="12.75">
      <c r="A242" s="13" t="s">
        <v>26</v>
      </c>
      <c r="B242" s="14" t="s">
        <v>435</v>
      </c>
      <c r="C242" s="15" t="s">
        <v>436</v>
      </c>
      <c r="D242" s="16">
        <v>55120000</v>
      </c>
      <c r="E242" s="17">
        <v>48594500</v>
      </c>
      <c r="F242" s="17">
        <v>44679248</v>
      </c>
      <c r="G242" s="18">
        <f t="shared" si="47"/>
        <v>0.9194301412711315</v>
      </c>
      <c r="H242" s="16">
        <v>15509659</v>
      </c>
      <c r="I242" s="17">
        <v>1410247</v>
      </c>
      <c r="J242" s="17">
        <v>1292870</v>
      </c>
      <c r="K242" s="16">
        <v>18212776</v>
      </c>
      <c r="L242" s="16">
        <v>11612602</v>
      </c>
      <c r="M242" s="17">
        <v>4622073</v>
      </c>
      <c r="N242" s="17">
        <v>3686729</v>
      </c>
      <c r="O242" s="16">
        <v>19921404</v>
      </c>
      <c r="P242" s="16">
        <v>2109401</v>
      </c>
      <c r="Q242" s="17">
        <v>0</v>
      </c>
      <c r="R242" s="17">
        <v>4435667</v>
      </c>
      <c r="S242" s="16">
        <v>6545068</v>
      </c>
      <c r="T242" s="16">
        <v>0</v>
      </c>
      <c r="U242" s="17">
        <v>0</v>
      </c>
      <c r="V242" s="17">
        <v>0</v>
      </c>
      <c r="W242" s="19">
        <v>0</v>
      </c>
    </row>
    <row r="243" spans="1:23" ht="12.75">
      <c r="A243" s="13" t="s">
        <v>41</v>
      </c>
      <c r="B243" s="14" t="s">
        <v>437</v>
      </c>
      <c r="C243" s="15" t="s">
        <v>438</v>
      </c>
      <c r="D243" s="16">
        <v>306210300</v>
      </c>
      <c r="E243" s="17">
        <v>388121777</v>
      </c>
      <c r="F243" s="17">
        <v>127824067</v>
      </c>
      <c r="G243" s="18">
        <f t="shared" si="47"/>
        <v>0.3293401055411534</v>
      </c>
      <c r="H243" s="16">
        <v>0</v>
      </c>
      <c r="I243" s="17">
        <v>0</v>
      </c>
      <c r="J243" s="17">
        <v>24345824</v>
      </c>
      <c r="K243" s="16">
        <v>24345824</v>
      </c>
      <c r="L243" s="16">
        <v>24099200</v>
      </c>
      <c r="M243" s="17">
        <v>257952</v>
      </c>
      <c r="N243" s="17">
        <v>79081765</v>
      </c>
      <c r="O243" s="16">
        <v>103438917</v>
      </c>
      <c r="P243" s="16">
        <v>39326</v>
      </c>
      <c r="Q243" s="17">
        <v>0</v>
      </c>
      <c r="R243" s="17">
        <v>0</v>
      </c>
      <c r="S243" s="16">
        <v>39326</v>
      </c>
      <c r="T243" s="16">
        <v>0</v>
      </c>
      <c r="U243" s="17">
        <v>0</v>
      </c>
      <c r="V243" s="17">
        <v>0</v>
      </c>
      <c r="W243" s="19">
        <v>0</v>
      </c>
    </row>
    <row r="244" spans="1:23" ht="12.75">
      <c r="A244" s="20"/>
      <c r="B244" s="21" t="s">
        <v>439</v>
      </c>
      <c r="C244" s="22"/>
      <c r="D244" s="23">
        <f>SUM(D238:D243)</f>
        <v>639677950</v>
      </c>
      <c r="E244" s="24">
        <f>SUM(E238:E243)</f>
        <v>663737927</v>
      </c>
      <c r="F244" s="24">
        <f>SUM(F238:F243)</f>
        <v>271539616</v>
      </c>
      <c r="G244" s="25">
        <f t="shared" si="47"/>
        <v>0.40910667441789866</v>
      </c>
      <c r="H244" s="23">
        <f aca="true" t="shared" si="49" ref="H244:W244">SUM(H238:H243)</f>
        <v>19053519</v>
      </c>
      <c r="I244" s="24">
        <f t="shared" si="49"/>
        <v>9713706</v>
      </c>
      <c r="J244" s="24">
        <f t="shared" si="49"/>
        <v>41179551</v>
      </c>
      <c r="K244" s="23">
        <f t="shared" si="49"/>
        <v>69946776</v>
      </c>
      <c r="L244" s="23">
        <f t="shared" si="49"/>
        <v>46472283</v>
      </c>
      <c r="M244" s="24">
        <f t="shared" si="49"/>
        <v>21242699</v>
      </c>
      <c r="N244" s="24">
        <f t="shared" si="49"/>
        <v>97712139</v>
      </c>
      <c r="O244" s="23">
        <f t="shared" si="49"/>
        <v>165427121</v>
      </c>
      <c r="P244" s="23">
        <f t="shared" si="49"/>
        <v>3235781</v>
      </c>
      <c r="Q244" s="24">
        <f t="shared" si="49"/>
        <v>13291657</v>
      </c>
      <c r="R244" s="24">
        <f t="shared" si="49"/>
        <v>19638281</v>
      </c>
      <c r="S244" s="23">
        <f t="shared" si="49"/>
        <v>36165719</v>
      </c>
      <c r="T244" s="23">
        <f t="shared" si="49"/>
        <v>0</v>
      </c>
      <c r="U244" s="24">
        <f t="shared" si="49"/>
        <v>0</v>
      </c>
      <c r="V244" s="24">
        <f t="shared" si="49"/>
        <v>0</v>
      </c>
      <c r="W244" s="26">
        <f t="shared" si="49"/>
        <v>0</v>
      </c>
    </row>
    <row r="245" spans="1:23" ht="12.75">
      <c r="A245" s="13" t="s">
        <v>26</v>
      </c>
      <c r="B245" s="14" t="s">
        <v>440</v>
      </c>
      <c r="C245" s="15" t="s">
        <v>441</v>
      </c>
      <c r="D245" s="16">
        <v>36127100</v>
      </c>
      <c r="E245" s="17">
        <v>40107751</v>
      </c>
      <c r="F245" s="17">
        <v>6738351</v>
      </c>
      <c r="G245" s="18">
        <f t="shared" si="47"/>
        <v>0.16800620408758396</v>
      </c>
      <c r="H245" s="16">
        <v>0</v>
      </c>
      <c r="I245" s="17">
        <v>0</v>
      </c>
      <c r="J245" s="17">
        <v>0</v>
      </c>
      <c r="K245" s="16">
        <v>0</v>
      </c>
      <c r="L245" s="16">
        <v>289393</v>
      </c>
      <c r="M245" s="17">
        <v>11626</v>
      </c>
      <c r="N245" s="17">
        <v>2974439</v>
      </c>
      <c r="O245" s="16">
        <v>3275458</v>
      </c>
      <c r="P245" s="16">
        <v>3509357</v>
      </c>
      <c r="Q245" s="17">
        <v>-410092</v>
      </c>
      <c r="R245" s="17">
        <v>363628</v>
      </c>
      <c r="S245" s="16">
        <v>3462893</v>
      </c>
      <c r="T245" s="16">
        <v>0</v>
      </c>
      <c r="U245" s="17">
        <v>0</v>
      </c>
      <c r="V245" s="17">
        <v>0</v>
      </c>
      <c r="W245" s="19">
        <v>0</v>
      </c>
    </row>
    <row r="246" spans="1:23" ht="12.75">
      <c r="A246" s="13" t="s">
        <v>26</v>
      </c>
      <c r="B246" s="14" t="s">
        <v>442</v>
      </c>
      <c r="C246" s="15" t="s">
        <v>443</v>
      </c>
      <c r="D246" s="16">
        <v>27710900</v>
      </c>
      <c r="E246" s="17">
        <v>15038916</v>
      </c>
      <c r="F246" s="17">
        <v>0</v>
      </c>
      <c r="G246" s="18">
        <f t="shared" si="47"/>
        <v>0</v>
      </c>
      <c r="H246" s="16">
        <v>0</v>
      </c>
      <c r="I246" s="17">
        <v>0</v>
      </c>
      <c r="J246" s="17">
        <v>0</v>
      </c>
      <c r="K246" s="16">
        <v>0</v>
      </c>
      <c r="L246" s="16">
        <v>0</v>
      </c>
      <c r="M246" s="17">
        <v>0</v>
      </c>
      <c r="N246" s="17">
        <v>0</v>
      </c>
      <c r="O246" s="16">
        <v>0</v>
      </c>
      <c r="P246" s="16">
        <v>0</v>
      </c>
      <c r="Q246" s="17">
        <v>0</v>
      </c>
      <c r="R246" s="17">
        <v>0</v>
      </c>
      <c r="S246" s="16">
        <v>0</v>
      </c>
      <c r="T246" s="16">
        <v>0</v>
      </c>
      <c r="U246" s="17">
        <v>0</v>
      </c>
      <c r="V246" s="17">
        <v>0</v>
      </c>
      <c r="W246" s="19">
        <v>0</v>
      </c>
    </row>
    <row r="247" spans="1:23" ht="12.75">
      <c r="A247" s="13" t="s">
        <v>26</v>
      </c>
      <c r="B247" s="14" t="s">
        <v>444</v>
      </c>
      <c r="C247" s="15" t="s">
        <v>445</v>
      </c>
      <c r="D247" s="16">
        <v>58461251</v>
      </c>
      <c r="E247" s="17">
        <v>84568433</v>
      </c>
      <c r="F247" s="17">
        <v>34524781</v>
      </c>
      <c r="G247" s="18">
        <f t="shared" si="47"/>
        <v>0.408246668115513</v>
      </c>
      <c r="H247" s="16">
        <v>7981170</v>
      </c>
      <c r="I247" s="17">
        <v>3197169</v>
      </c>
      <c r="J247" s="17">
        <v>8316125</v>
      </c>
      <c r="K247" s="16">
        <v>19494464</v>
      </c>
      <c r="L247" s="16">
        <v>892572</v>
      </c>
      <c r="M247" s="17">
        <v>3338299</v>
      </c>
      <c r="N247" s="17">
        <v>9908380</v>
      </c>
      <c r="O247" s="16">
        <v>14139251</v>
      </c>
      <c r="P247" s="16">
        <v>891066</v>
      </c>
      <c r="Q247" s="17">
        <v>0</v>
      </c>
      <c r="R247" s="17">
        <v>0</v>
      </c>
      <c r="S247" s="16">
        <v>891066</v>
      </c>
      <c r="T247" s="16">
        <v>0</v>
      </c>
      <c r="U247" s="17">
        <v>0</v>
      </c>
      <c r="V247" s="17">
        <v>0</v>
      </c>
      <c r="W247" s="19">
        <v>0</v>
      </c>
    </row>
    <row r="248" spans="1:23" ht="12.75">
      <c r="A248" s="13" t="s">
        <v>26</v>
      </c>
      <c r="B248" s="14" t="s">
        <v>446</v>
      </c>
      <c r="C248" s="15" t="s">
        <v>447</v>
      </c>
      <c r="D248" s="16">
        <v>23360143</v>
      </c>
      <c r="E248" s="17">
        <v>24486767</v>
      </c>
      <c r="F248" s="17">
        <v>17993642</v>
      </c>
      <c r="G248" s="18">
        <f t="shared" si="47"/>
        <v>0.7348312662100309</v>
      </c>
      <c r="H248" s="16">
        <v>1625118</v>
      </c>
      <c r="I248" s="17">
        <v>3789654</v>
      </c>
      <c r="J248" s="17">
        <v>672823</v>
      </c>
      <c r="K248" s="16">
        <v>6087595</v>
      </c>
      <c r="L248" s="16">
        <v>1050699</v>
      </c>
      <c r="M248" s="17">
        <v>1233900</v>
      </c>
      <c r="N248" s="17">
        <v>1337083</v>
      </c>
      <c r="O248" s="16">
        <v>3621682</v>
      </c>
      <c r="P248" s="16">
        <v>0</v>
      </c>
      <c r="Q248" s="17">
        <v>7276149</v>
      </c>
      <c r="R248" s="17">
        <v>1008216</v>
      </c>
      <c r="S248" s="16">
        <v>8284365</v>
      </c>
      <c r="T248" s="16">
        <v>0</v>
      </c>
      <c r="U248" s="17">
        <v>0</v>
      </c>
      <c r="V248" s="17">
        <v>0</v>
      </c>
      <c r="W248" s="19">
        <v>0</v>
      </c>
    </row>
    <row r="249" spans="1:23" ht="12.75">
      <c r="A249" s="13" t="s">
        <v>26</v>
      </c>
      <c r="B249" s="14" t="s">
        <v>448</v>
      </c>
      <c r="C249" s="15" t="s">
        <v>449</v>
      </c>
      <c r="D249" s="16">
        <v>57150000</v>
      </c>
      <c r="E249" s="17">
        <v>59150000</v>
      </c>
      <c r="F249" s="17">
        <v>17819233</v>
      </c>
      <c r="G249" s="18">
        <f t="shared" si="47"/>
        <v>0.3012549957734573</v>
      </c>
      <c r="H249" s="16">
        <v>2756553</v>
      </c>
      <c r="I249" s="17">
        <v>0</v>
      </c>
      <c r="J249" s="17">
        <v>0</v>
      </c>
      <c r="K249" s="16">
        <v>2756553</v>
      </c>
      <c r="L249" s="16">
        <v>0</v>
      </c>
      <c r="M249" s="17">
        <v>1702580</v>
      </c>
      <c r="N249" s="17">
        <v>1914648</v>
      </c>
      <c r="O249" s="16">
        <v>3617228</v>
      </c>
      <c r="P249" s="16">
        <v>3979938</v>
      </c>
      <c r="Q249" s="17">
        <v>703804</v>
      </c>
      <c r="R249" s="17">
        <v>6761710</v>
      </c>
      <c r="S249" s="16">
        <v>11445452</v>
      </c>
      <c r="T249" s="16">
        <v>0</v>
      </c>
      <c r="U249" s="17">
        <v>0</v>
      </c>
      <c r="V249" s="17">
        <v>0</v>
      </c>
      <c r="W249" s="19">
        <v>0</v>
      </c>
    </row>
    <row r="250" spans="1:23" ht="12.75">
      <c r="A250" s="13" t="s">
        <v>41</v>
      </c>
      <c r="B250" s="14" t="s">
        <v>450</v>
      </c>
      <c r="C250" s="15" t="s">
        <v>451</v>
      </c>
      <c r="D250" s="16">
        <v>375989898</v>
      </c>
      <c r="E250" s="17">
        <v>378689898</v>
      </c>
      <c r="F250" s="17">
        <v>178082586</v>
      </c>
      <c r="G250" s="18">
        <f t="shared" si="47"/>
        <v>0.47025966876993375</v>
      </c>
      <c r="H250" s="16">
        <v>10025995</v>
      </c>
      <c r="I250" s="17">
        <v>17755463</v>
      </c>
      <c r="J250" s="17">
        <v>28230135</v>
      </c>
      <c r="K250" s="16">
        <v>56011593</v>
      </c>
      <c r="L250" s="16">
        <v>16234100</v>
      </c>
      <c r="M250" s="17">
        <v>62670000</v>
      </c>
      <c r="N250" s="17">
        <v>39795630</v>
      </c>
      <c r="O250" s="16">
        <v>118699730</v>
      </c>
      <c r="P250" s="16">
        <v>3371263</v>
      </c>
      <c r="Q250" s="17">
        <v>0</v>
      </c>
      <c r="R250" s="17">
        <v>0</v>
      </c>
      <c r="S250" s="16">
        <v>3371263</v>
      </c>
      <c r="T250" s="16">
        <v>0</v>
      </c>
      <c r="U250" s="17">
        <v>0</v>
      </c>
      <c r="V250" s="17">
        <v>0</v>
      </c>
      <c r="W250" s="19">
        <v>0</v>
      </c>
    </row>
    <row r="251" spans="1:23" ht="12.75">
      <c r="A251" s="20"/>
      <c r="B251" s="21" t="s">
        <v>452</v>
      </c>
      <c r="C251" s="22"/>
      <c r="D251" s="23">
        <f>SUM(D245:D250)</f>
        <v>578799292</v>
      </c>
      <c r="E251" s="24">
        <f>SUM(E245:E250)</f>
        <v>602041765</v>
      </c>
      <c r="F251" s="24">
        <f>SUM(F245:F250)</f>
        <v>255158593</v>
      </c>
      <c r="G251" s="25">
        <f t="shared" si="47"/>
        <v>0.42382207985188536</v>
      </c>
      <c r="H251" s="23">
        <f aca="true" t="shared" si="50" ref="H251:W251">SUM(H245:H250)</f>
        <v>22388836</v>
      </c>
      <c r="I251" s="24">
        <f t="shared" si="50"/>
        <v>24742286</v>
      </c>
      <c r="J251" s="24">
        <f t="shared" si="50"/>
        <v>37219083</v>
      </c>
      <c r="K251" s="23">
        <f t="shared" si="50"/>
        <v>84350205</v>
      </c>
      <c r="L251" s="23">
        <f t="shared" si="50"/>
        <v>18466764</v>
      </c>
      <c r="M251" s="24">
        <f t="shared" si="50"/>
        <v>68956405</v>
      </c>
      <c r="N251" s="24">
        <f t="shared" si="50"/>
        <v>55930180</v>
      </c>
      <c r="O251" s="23">
        <f t="shared" si="50"/>
        <v>143353349</v>
      </c>
      <c r="P251" s="23">
        <f t="shared" si="50"/>
        <v>11751624</v>
      </c>
      <c r="Q251" s="24">
        <f t="shared" si="50"/>
        <v>7569861</v>
      </c>
      <c r="R251" s="24">
        <f t="shared" si="50"/>
        <v>8133554</v>
      </c>
      <c r="S251" s="23">
        <f t="shared" si="50"/>
        <v>27455039</v>
      </c>
      <c r="T251" s="23">
        <f t="shared" si="50"/>
        <v>0</v>
      </c>
      <c r="U251" s="24">
        <f t="shared" si="50"/>
        <v>0</v>
      </c>
      <c r="V251" s="24">
        <f t="shared" si="50"/>
        <v>0</v>
      </c>
      <c r="W251" s="26">
        <f t="shared" si="50"/>
        <v>0</v>
      </c>
    </row>
    <row r="252" spans="1:23" ht="12.75">
      <c r="A252" s="13" t="s">
        <v>26</v>
      </c>
      <c r="B252" s="14" t="s">
        <v>453</v>
      </c>
      <c r="C252" s="15" t="s">
        <v>454</v>
      </c>
      <c r="D252" s="16">
        <v>220389550</v>
      </c>
      <c r="E252" s="17">
        <v>220547046</v>
      </c>
      <c r="F252" s="17">
        <v>127326711</v>
      </c>
      <c r="G252" s="18">
        <f t="shared" si="47"/>
        <v>0.5773222235767329</v>
      </c>
      <c r="H252" s="16">
        <v>3379940</v>
      </c>
      <c r="I252" s="17">
        <v>5843727</v>
      </c>
      <c r="J252" s="17">
        <v>7999917</v>
      </c>
      <c r="K252" s="16">
        <v>17223584</v>
      </c>
      <c r="L252" s="16">
        <v>29552238</v>
      </c>
      <c r="M252" s="17">
        <v>27598313</v>
      </c>
      <c r="N252" s="17">
        <v>9703343</v>
      </c>
      <c r="O252" s="16">
        <v>66853894</v>
      </c>
      <c r="P252" s="16">
        <v>3956785</v>
      </c>
      <c r="Q252" s="17">
        <v>12150853</v>
      </c>
      <c r="R252" s="17">
        <v>27141595</v>
      </c>
      <c r="S252" s="16">
        <v>43249233</v>
      </c>
      <c r="T252" s="16">
        <v>0</v>
      </c>
      <c r="U252" s="17">
        <v>0</v>
      </c>
      <c r="V252" s="17">
        <v>0</v>
      </c>
      <c r="W252" s="19">
        <v>0</v>
      </c>
    </row>
    <row r="253" spans="1:23" ht="12.75">
      <c r="A253" s="13" t="s">
        <v>26</v>
      </c>
      <c r="B253" s="14" t="s">
        <v>455</v>
      </c>
      <c r="C253" s="15" t="s">
        <v>456</v>
      </c>
      <c r="D253" s="16">
        <v>68034519</v>
      </c>
      <c r="E253" s="17">
        <v>68034519</v>
      </c>
      <c r="F253" s="17">
        <v>13022928</v>
      </c>
      <c r="G253" s="18">
        <f t="shared" si="47"/>
        <v>0.19141647786177485</v>
      </c>
      <c r="H253" s="16">
        <v>0</v>
      </c>
      <c r="I253" s="17">
        <v>6187487</v>
      </c>
      <c r="J253" s="17">
        <v>0</v>
      </c>
      <c r="K253" s="16">
        <v>6187487</v>
      </c>
      <c r="L253" s="16">
        <v>0</v>
      </c>
      <c r="M253" s="17">
        <v>0</v>
      </c>
      <c r="N253" s="17">
        <v>0</v>
      </c>
      <c r="O253" s="16">
        <v>0</v>
      </c>
      <c r="P253" s="16">
        <v>3862859</v>
      </c>
      <c r="Q253" s="17">
        <v>0</v>
      </c>
      <c r="R253" s="17">
        <v>2972582</v>
      </c>
      <c r="S253" s="16">
        <v>6835441</v>
      </c>
      <c r="T253" s="16">
        <v>0</v>
      </c>
      <c r="U253" s="17">
        <v>0</v>
      </c>
      <c r="V253" s="17">
        <v>0</v>
      </c>
      <c r="W253" s="19">
        <v>0</v>
      </c>
    </row>
    <row r="254" spans="1:23" ht="12.75">
      <c r="A254" s="13" t="s">
        <v>26</v>
      </c>
      <c r="B254" s="14" t="s">
        <v>457</v>
      </c>
      <c r="C254" s="15" t="s">
        <v>458</v>
      </c>
      <c r="D254" s="16">
        <v>132446500</v>
      </c>
      <c r="E254" s="17">
        <v>183575592</v>
      </c>
      <c r="F254" s="17">
        <v>66207300</v>
      </c>
      <c r="G254" s="18">
        <f t="shared" si="47"/>
        <v>0.36065415493798325</v>
      </c>
      <c r="H254" s="16">
        <v>2769762</v>
      </c>
      <c r="I254" s="17">
        <v>1109863</v>
      </c>
      <c r="J254" s="17">
        <v>8023339</v>
      </c>
      <c r="K254" s="16">
        <v>11902964</v>
      </c>
      <c r="L254" s="16">
        <v>16918605</v>
      </c>
      <c r="M254" s="17">
        <v>8211657</v>
      </c>
      <c r="N254" s="17">
        <v>3597771</v>
      </c>
      <c r="O254" s="16">
        <v>28728033</v>
      </c>
      <c r="P254" s="16">
        <v>4557582</v>
      </c>
      <c r="Q254" s="17">
        <v>14977553</v>
      </c>
      <c r="R254" s="17">
        <v>6041168</v>
      </c>
      <c r="S254" s="16">
        <v>25576303</v>
      </c>
      <c r="T254" s="16">
        <v>0</v>
      </c>
      <c r="U254" s="17">
        <v>0</v>
      </c>
      <c r="V254" s="17">
        <v>0</v>
      </c>
      <c r="W254" s="19">
        <v>0</v>
      </c>
    </row>
    <row r="255" spans="1:23" ht="12.75">
      <c r="A255" s="13" t="s">
        <v>41</v>
      </c>
      <c r="B255" s="14" t="s">
        <v>459</v>
      </c>
      <c r="C255" s="15" t="s">
        <v>460</v>
      </c>
      <c r="D255" s="16">
        <v>3472000</v>
      </c>
      <c r="E255" s="17">
        <v>3297000</v>
      </c>
      <c r="F255" s="17">
        <v>1652313</v>
      </c>
      <c r="G255" s="18">
        <f t="shared" si="47"/>
        <v>0.5011565059144677</v>
      </c>
      <c r="H255" s="16">
        <v>63280</v>
      </c>
      <c r="I255" s="17">
        <v>34260</v>
      </c>
      <c r="J255" s="17">
        <v>34700</v>
      </c>
      <c r="K255" s="16">
        <v>132240</v>
      </c>
      <c r="L255" s="16">
        <v>1304226</v>
      </c>
      <c r="M255" s="17">
        <v>94977</v>
      </c>
      <c r="N255" s="17">
        <v>34744</v>
      </c>
      <c r="O255" s="16">
        <v>1433947</v>
      </c>
      <c r="P255" s="16">
        <v>58380</v>
      </c>
      <c r="Q255" s="17">
        <v>27746</v>
      </c>
      <c r="R255" s="17">
        <v>0</v>
      </c>
      <c r="S255" s="16">
        <v>86126</v>
      </c>
      <c r="T255" s="16">
        <v>0</v>
      </c>
      <c r="U255" s="17">
        <v>0</v>
      </c>
      <c r="V255" s="17">
        <v>0</v>
      </c>
      <c r="W255" s="19">
        <v>0</v>
      </c>
    </row>
    <row r="256" spans="1:23" ht="12.75">
      <c r="A256" s="20"/>
      <c r="B256" s="21" t="s">
        <v>461</v>
      </c>
      <c r="C256" s="22"/>
      <c r="D256" s="23">
        <f>SUM(D252:D255)</f>
        <v>424342569</v>
      </c>
      <c r="E256" s="24">
        <f>SUM(E252:E255)</f>
        <v>475454157</v>
      </c>
      <c r="F256" s="24">
        <f>SUM(F252:F255)</f>
        <v>208209252</v>
      </c>
      <c r="G256" s="25">
        <f t="shared" si="47"/>
        <v>0.4379165665807818</v>
      </c>
      <c r="H256" s="23">
        <f aca="true" t="shared" si="51" ref="H256:W256">SUM(H252:H255)</f>
        <v>6212982</v>
      </c>
      <c r="I256" s="24">
        <f t="shared" si="51"/>
        <v>13175337</v>
      </c>
      <c r="J256" s="24">
        <f t="shared" si="51"/>
        <v>16057956</v>
      </c>
      <c r="K256" s="23">
        <f t="shared" si="51"/>
        <v>35446275</v>
      </c>
      <c r="L256" s="23">
        <f t="shared" si="51"/>
        <v>47775069</v>
      </c>
      <c r="M256" s="24">
        <f t="shared" si="51"/>
        <v>35904947</v>
      </c>
      <c r="N256" s="24">
        <f t="shared" si="51"/>
        <v>13335858</v>
      </c>
      <c r="O256" s="23">
        <f t="shared" si="51"/>
        <v>97015874</v>
      </c>
      <c r="P256" s="23">
        <f t="shared" si="51"/>
        <v>12435606</v>
      </c>
      <c r="Q256" s="24">
        <f t="shared" si="51"/>
        <v>27156152</v>
      </c>
      <c r="R256" s="24">
        <f t="shared" si="51"/>
        <v>36155345</v>
      </c>
      <c r="S256" s="23">
        <f t="shared" si="51"/>
        <v>75747103</v>
      </c>
      <c r="T256" s="23">
        <f t="shared" si="51"/>
        <v>0</v>
      </c>
      <c r="U256" s="24">
        <f t="shared" si="51"/>
        <v>0</v>
      </c>
      <c r="V256" s="24">
        <f t="shared" si="51"/>
        <v>0</v>
      </c>
      <c r="W256" s="26">
        <f t="shared" si="51"/>
        <v>0</v>
      </c>
    </row>
    <row r="257" spans="1:23" ht="12.75">
      <c r="A257" s="20"/>
      <c r="B257" s="21" t="s">
        <v>462</v>
      </c>
      <c r="C257" s="22"/>
      <c r="D257" s="23">
        <f>SUM(D231:D236,D238:D243,D245:D250,D252:D255)</f>
        <v>3275482060</v>
      </c>
      <c r="E257" s="24">
        <f>SUM(E231:E236,E238:E243,E245:E250,E252:E255)</f>
        <v>3369777616</v>
      </c>
      <c r="F257" s="24">
        <f>SUM(F231:F236,F238:F243,F245:F250,F252:F255)</f>
        <v>1521166899</v>
      </c>
      <c r="G257" s="25">
        <f t="shared" si="47"/>
        <v>0.4514146250415357</v>
      </c>
      <c r="H257" s="23">
        <f aca="true" t="shared" si="52" ref="H257:W257">SUM(H231:H236,H238:H243,H245:H250,H252:H255)</f>
        <v>97101834</v>
      </c>
      <c r="I257" s="24">
        <f t="shared" si="52"/>
        <v>154874828</v>
      </c>
      <c r="J257" s="24">
        <f t="shared" si="52"/>
        <v>149799714</v>
      </c>
      <c r="K257" s="23">
        <f t="shared" si="52"/>
        <v>401776376</v>
      </c>
      <c r="L257" s="23">
        <f t="shared" si="52"/>
        <v>182801068</v>
      </c>
      <c r="M257" s="24">
        <f t="shared" si="52"/>
        <v>186479409</v>
      </c>
      <c r="N257" s="24">
        <f t="shared" si="52"/>
        <v>302372626</v>
      </c>
      <c r="O257" s="23">
        <f t="shared" si="52"/>
        <v>671653103</v>
      </c>
      <c r="P257" s="23">
        <f t="shared" si="52"/>
        <v>78207803</v>
      </c>
      <c r="Q257" s="24">
        <f t="shared" si="52"/>
        <v>255079483</v>
      </c>
      <c r="R257" s="24">
        <f t="shared" si="52"/>
        <v>114450134</v>
      </c>
      <c r="S257" s="23">
        <f t="shared" si="52"/>
        <v>447737420</v>
      </c>
      <c r="T257" s="23">
        <f t="shared" si="52"/>
        <v>0</v>
      </c>
      <c r="U257" s="24">
        <f t="shared" si="52"/>
        <v>0</v>
      </c>
      <c r="V257" s="24">
        <f t="shared" si="52"/>
        <v>0</v>
      </c>
      <c r="W257" s="26">
        <f t="shared" si="52"/>
        <v>0</v>
      </c>
    </row>
    <row r="258" spans="1:23" ht="12.75">
      <c r="A258" s="8"/>
      <c r="B258" s="9" t="s">
        <v>603</v>
      </c>
      <c r="C258" s="10"/>
      <c r="D258" s="27"/>
      <c r="E258" s="28"/>
      <c r="F258" s="28"/>
      <c r="G258" s="29"/>
      <c r="H258" s="27"/>
      <c r="I258" s="28"/>
      <c r="J258" s="28"/>
      <c r="K258" s="27"/>
      <c r="L258" s="27"/>
      <c r="M258" s="28"/>
      <c r="N258" s="28"/>
      <c r="O258" s="27"/>
      <c r="P258" s="27"/>
      <c r="Q258" s="28"/>
      <c r="R258" s="28"/>
      <c r="S258" s="27"/>
      <c r="T258" s="27"/>
      <c r="U258" s="28"/>
      <c r="V258" s="28"/>
      <c r="W258" s="30"/>
    </row>
    <row r="259" spans="1:23" ht="12.75">
      <c r="A259" s="12"/>
      <c r="B259" s="9" t="s">
        <v>463</v>
      </c>
      <c r="C259" s="10"/>
      <c r="D259" s="27"/>
      <c r="E259" s="28"/>
      <c r="F259" s="28"/>
      <c r="G259" s="29"/>
      <c r="H259" s="27"/>
      <c r="I259" s="28"/>
      <c r="J259" s="28"/>
      <c r="K259" s="27"/>
      <c r="L259" s="27"/>
      <c r="M259" s="28"/>
      <c r="N259" s="28"/>
      <c r="O259" s="27"/>
      <c r="P259" s="27"/>
      <c r="Q259" s="28"/>
      <c r="R259" s="28"/>
      <c r="S259" s="27"/>
      <c r="T259" s="27"/>
      <c r="U259" s="28"/>
      <c r="V259" s="28"/>
      <c r="W259" s="30"/>
    </row>
    <row r="260" spans="1:23" ht="12.75">
      <c r="A260" s="13" t="s">
        <v>26</v>
      </c>
      <c r="B260" s="14" t="s">
        <v>464</v>
      </c>
      <c r="C260" s="15" t="s">
        <v>465</v>
      </c>
      <c r="D260" s="16">
        <v>120534558</v>
      </c>
      <c r="E260" s="17">
        <v>120534558</v>
      </c>
      <c r="F260" s="17">
        <v>72857783</v>
      </c>
      <c r="G260" s="18">
        <f aca="true" t="shared" si="53" ref="G260:G296">IF($E260=0,0,$F260/$E260)</f>
        <v>0.6044555537342245</v>
      </c>
      <c r="H260" s="16">
        <v>165779</v>
      </c>
      <c r="I260" s="17">
        <v>4546870</v>
      </c>
      <c r="J260" s="17">
        <v>14488527</v>
      </c>
      <c r="K260" s="16">
        <v>19201176</v>
      </c>
      <c r="L260" s="16">
        <v>8596655</v>
      </c>
      <c r="M260" s="17">
        <v>4729517</v>
      </c>
      <c r="N260" s="17">
        <v>17581766</v>
      </c>
      <c r="O260" s="16">
        <v>30907938</v>
      </c>
      <c r="P260" s="16">
        <v>5497328</v>
      </c>
      <c r="Q260" s="17">
        <v>5411246</v>
      </c>
      <c r="R260" s="17">
        <v>11840095</v>
      </c>
      <c r="S260" s="16">
        <v>22748669</v>
      </c>
      <c r="T260" s="16">
        <v>0</v>
      </c>
      <c r="U260" s="17">
        <v>0</v>
      </c>
      <c r="V260" s="17">
        <v>0</v>
      </c>
      <c r="W260" s="19">
        <v>0</v>
      </c>
    </row>
    <row r="261" spans="1:23" ht="12.75">
      <c r="A261" s="13" t="s">
        <v>26</v>
      </c>
      <c r="B261" s="14" t="s">
        <v>466</v>
      </c>
      <c r="C261" s="15" t="s">
        <v>467</v>
      </c>
      <c r="D261" s="16">
        <v>100176217</v>
      </c>
      <c r="E261" s="17">
        <v>106200217</v>
      </c>
      <c r="F261" s="17">
        <v>92332556</v>
      </c>
      <c r="G261" s="18">
        <f t="shared" si="53"/>
        <v>0.8694196547639823</v>
      </c>
      <c r="H261" s="16">
        <v>0</v>
      </c>
      <c r="I261" s="17">
        <v>7556680</v>
      </c>
      <c r="J261" s="17">
        <v>10935288</v>
      </c>
      <c r="K261" s="16">
        <v>18491968</v>
      </c>
      <c r="L261" s="16">
        <v>6011008</v>
      </c>
      <c r="M261" s="17">
        <v>20703808</v>
      </c>
      <c r="N261" s="17">
        <v>14404633</v>
      </c>
      <c r="O261" s="16">
        <v>41119449</v>
      </c>
      <c r="P261" s="16">
        <v>1025278</v>
      </c>
      <c r="Q261" s="17">
        <v>15482452</v>
      </c>
      <c r="R261" s="17">
        <v>16213409</v>
      </c>
      <c r="S261" s="16">
        <v>32721139</v>
      </c>
      <c r="T261" s="16">
        <v>0</v>
      </c>
      <c r="U261" s="17">
        <v>0</v>
      </c>
      <c r="V261" s="17">
        <v>0</v>
      </c>
      <c r="W261" s="19">
        <v>0</v>
      </c>
    </row>
    <row r="262" spans="1:23" ht="12.75">
      <c r="A262" s="13" t="s">
        <v>26</v>
      </c>
      <c r="B262" s="14" t="s">
        <v>468</v>
      </c>
      <c r="C262" s="15" t="s">
        <v>469</v>
      </c>
      <c r="D262" s="16">
        <v>75482000</v>
      </c>
      <c r="E262" s="17">
        <v>75482000</v>
      </c>
      <c r="F262" s="17">
        <v>14112894</v>
      </c>
      <c r="G262" s="18">
        <f t="shared" si="53"/>
        <v>0.18697032405076708</v>
      </c>
      <c r="H262" s="16">
        <v>908388</v>
      </c>
      <c r="I262" s="17">
        <v>7497891</v>
      </c>
      <c r="J262" s="17">
        <v>1909850</v>
      </c>
      <c r="K262" s="16">
        <v>10316129</v>
      </c>
      <c r="L262" s="16">
        <v>271862</v>
      </c>
      <c r="M262" s="17">
        <v>2712281</v>
      </c>
      <c r="N262" s="17">
        <v>438249</v>
      </c>
      <c r="O262" s="16">
        <v>3422392</v>
      </c>
      <c r="P262" s="16">
        <v>0</v>
      </c>
      <c r="Q262" s="17">
        <v>374373</v>
      </c>
      <c r="R262" s="17">
        <v>0</v>
      </c>
      <c r="S262" s="16">
        <v>374373</v>
      </c>
      <c r="T262" s="16">
        <v>0</v>
      </c>
      <c r="U262" s="17">
        <v>0</v>
      </c>
      <c r="V262" s="17">
        <v>0</v>
      </c>
      <c r="W262" s="19">
        <v>0</v>
      </c>
    </row>
    <row r="263" spans="1:23" ht="12.75">
      <c r="A263" s="13" t="s">
        <v>41</v>
      </c>
      <c r="B263" s="14" t="s">
        <v>470</v>
      </c>
      <c r="C263" s="15" t="s">
        <v>471</v>
      </c>
      <c r="D263" s="16">
        <v>770000</v>
      </c>
      <c r="E263" s="17">
        <v>2863628</v>
      </c>
      <c r="F263" s="17">
        <v>157601</v>
      </c>
      <c r="G263" s="18">
        <f t="shared" si="53"/>
        <v>0.055035430579670266</v>
      </c>
      <c r="H263" s="16">
        <v>1650</v>
      </c>
      <c r="I263" s="17">
        <v>99000</v>
      </c>
      <c r="J263" s="17">
        <v>48000</v>
      </c>
      <c r="K263" s="16">
        <v>148650</v>
      </c>
      <c r="L263" s="16">
        <v>8951</v>
      </c>
      <c r="M263" s="17">
        <v>0</v>
      </c>
      <c r="N263" s="17">
        <v>0</v>
      </c>
      <c r="O263" s="16">
        <v>8951</v>
      </c>
      <c r="P263" s="16">
        <v>0</v>
      </c>
      <c r="Q263" s="17">
        <v>0</v>
      </c>
      <c r="R263" s="17">
        <v>0</v>
      </c>
      <c r="S263" s="16">
        <v>0</v>
      </c>
      <c r="T263" s="16">
        <v>0</v>
      </c>
      <c r="U263" s="17">
        <v>0</v>
      </c>
      <c r="V263" s="17">
        <v>0</v>
      </c>
      <c r="W263" s="19">
        <v>0</v>
      </c>
    </row>
    <row r="264" spans="1:23" ht="12.75">
      <c r="A264" s="20"/>
      <c r="B264" s="21" t="s">
        <v>472</v>
      </c>
      <c r="C264" s="22"/>
      <c r="D264" s="23">
        <f>SUM(D260:D263)</f>
        <v>296962775</v>
      </c>
      <c r="E264" s="24">
        <f>SUM(E260:E263)</f>
        <v>305080403</v>
      </c>
      <c r="F264" s="24">
        <f>SUM(F260:F263)</f>
        <v>179460834</v>
      </c>
      <c r="G264" s="25">
        <f t="shared" si="53"/>
        <v>0.588241107050065</v>
      </c>
      <c r="H264" s="23">
        <f aca="true" t="shared" si="54" ref="H264:W264">SUM(H260:H263)</f>
        <v>1075817</v>
      </c>
      <c r="I264" s="24">
        <f t="shared" si="54"/>
        <v>19700441</v>
      </c>
      <c r="J264" s="24">
        <f t="shared" si="54"/>
        <v>27381665</v>
      </c>
      <c r="K264" s="23">
        <f t="shared" si="54"/>
        <v>48157923</v>
      </c>
      <c r="L264" s="23">
        <f t="shared" si="54"/>
        <v>14888476</v>
      </c>
      <c r="M264" s="24">
        <f t="shared" si="54"/>
        <v>28145606</v>
      </c>
      <c r="N264" s="24">
        <f t="shared" si="54"/>
        <v>32424648</v>
      </c>
      <c r="O264" s="23">
        <f t="shared" si="54"/>
        <v>75458730</v>
      </c>
      <c r="P264" s="23">
        <f t="shared" si="54"/>
        <v>6522606</v>
      </c>
      <c r="Q264" s="24">
        <f t="shared" si="54"/>
        <v>21268071</v>
      </c>
      <c r="R264" s="24">
        <f t="shared" si="54"/>
        <v>28053504</v>
      </c>
      <c r="S264" s="23">
        <f t="shared" si="54"/>
        <v>55844181</v>
      </c>
      <c r="T264" s="23">
        <f t="shared" si="54"/>
        <v>0</v>
      </c>
      <c r="U264" s="24">
        <f t="shared" si="54"/>
        <v>0</v>
      </c>
      <c r="V264" s="24">
        <f t="shared" si="54"/>
        <v>0</v>
      </c>
      <c r="W264" s="26">
        <f t="shared" si="54"/>
        <v>0</v>
      </c>
    </row>
    <row r="265" spans="1:23" ht="12.75">
      <c r="A265" s="13" t="s">
        <v>26</v>
      </c>
      <c r="B265" s="14" t="s">
        <v>473</v>
      </c>
      <c r="C265" s="15" t="s">
        <v>474</v>
      </c>
      <c r="D265" s="16">
        <v>26661700</v>
      </c>
      <c r="E265" s="17">
        <v>11975688</v>
      </c>
      <c r="F265" s="17">
        <v>1679752</v>
      </c>
      <c r="G265" s="18">
        <f t="shared" si="53"/>
        <v>0.14026350719891834</v>
      </c>
      <c r="H265" s="16">
        <v>15318</v>
      </c>
      <c r="I265" s="17">
        <v>243808</v>
      </c>
      <c r="J265" s="17">
        <v>450194</v>
      </c>
      <c r="K265" s="16">
        <v>709320</v>
      </c>
      <c r="L265" s="16">
        <v>64677</v>
      </c>
      <c r="M265" s="17">
        <v>27928</v>
      </c>
      <c r="N265" s="17">
        <v>161864</v>
      </c>
      <c r="O265" s="16">
        <v>254469</v>
      </c>
      <c r="P265" s="16">
        <v>540613</v>
      </c>
      <c r="Q265" s="17">
        <v>175350</v>
      </c>
      <c r="R265" s="17">
        <v>0</v>
      </c>
      <c r="S265" s="16">
        <v>715963</v>
      </c>
      <c r="T265" s="16">
        <v>0</v>
      </c>
      <c r="U265" s="17">
        <v>0</v>
      </c>
      <c r="V265" s="17">
        <v>0</v>
      </c>
      <c r="W265" s="19">
        <v>0</v>
      </c>
    </row>
    <row r="266" spans="1:23" ht="12.75">
      <c r="A266" s="13" t="s">
        <v>26</v>
      </c>
      <c r="B266" s="14" t="s">
        <v>475</v>
      </c>
      <c r="C266" s="15" t="s">
        <v>476</v>
      </c>
      <c r="D266" s="16">
        <v>23384000</v>
      </c>
      <c r="E266" s="17">
        <v>53178188</v>
      </c>
      <c r="F266" s="17">
        <v>11369832</v>
      </c>
      <c r="G266" s="18">
        <f t="shared" si="53"/>
        <v>0.21380630720249438</v>
      </c>
      <c r="H266" s="16">
        <v>781292</v>
      </c>
      <c r="I266" s="17">
        <v>2704884</v>
      </c>
      <c r="J266" s="17">
        <v>618914</v>
      </c>
      <c r="K266" s="16">
        <v>4105090</v>
      </c>
      <c r="L266" s="16">
        <v>750667</v>
      </c>
      <c r="M266" s="17">
        <v>782286</v>
      </c>
      <c r="N266" s="17">
        <v>1547094</v>
      </c>
      <c r="O266" s="16">
        <v>3080047</v>
      </c>
      <c r="P266" s="16">
        <v>597762</v>
      </c>
      <c r="Q266" s="17">
        <v>1346217</v>
      </c>
      <c r="R266" s="17">
        <v>2240716</v>
      </c>
      <c r="S266" s="16">
        <v>4184695</v>
      </c>
      <c r="T266" s="16">
        <v>0</v>
      </c>
      <c r="U266" s="17">
        <v>0</v>
      </c>
      <c r="V266" s="17">
        <v>0</v>
      </c>
      <c r="W266" s="19">
        <v>0</v>
      </c>
    </row>
    <row r="267" spans="1:23" ht="12.75">
      <c r="A267" s="13" t="s">
        <v>26</v>
      </c>
      <c r="B267" s="14" t="s">
        <v>477</v>
      </c>
      <c r="C267" s="15" t="s">
        <v>478</v>
      </c>
      <c r="D267" s="16">
        <v>20145000</v>
      </c>
      <c r="E267" s="17">
        <v>21473000</v>
      </c>
      <c r="F267" s="17">
        <v>11313428</v>
      </c>
      <c r="G267" s="18">
        <f t="shared" si="53"/>
        <v>0.5268676011735668</v>
      </c>
      <c r="H267" s="16">
        <v>0</v>
      </c>
      <c r="I267" s="17">
        <v>1249383</v>
      </c>
      <c r="J267" s="17">
        <v>1406781</v>
      </c>
      <c r="K267" s="16">
        <v>2656164</v>
      </c>
      <c r="L267" s="16">
        <v>1558689</v>
      </c>
      <c r="M267" s="17">
        <v>1543748</v>
      </c>
      <c r="N267" s="17">
        <v>1631147</v>
      </c>
      <c r="O267" s="16">
        <v>4733584</v>
      </c>
      <c r="P267" s="16">
        <v>586324</v>
      </c>
      <c r="Q267" s="17">
        <v>967974</v>
      </c>
      <c r="R267" s="17">
        <v>2369382</v>
      </c>
      <c r="S267" s="16">
        <v>3923680</v>
      </c>
      <c r="T267" s="16">
        <v>0</v>
      </c>
      <c r="U267" s="17">
        <v>0</v>
      </c>
      <c r="V267" s="17">
        <v>0</v>
      </c>
      <c r="W267" s="19">
        <v>0</v>
      </c>
    </row>
    <row r="268" spans="1:23" ht="12.75">
      <c r="A268" s="13" t="s">
        <v>26</v>
      </c>
      <c r="B268" s="14" t="s">
        <v>479</v>
      </c>
      <c r="C268" s="15" t="s">
        <v>480</v>
      </c>
      <c r="D268" s="16">
        <v>62203000</v>
      </c>
      <c r="E268" s="17">
        <v>61480000</v>
      </c>
      <c r="F268" s="17">
        <v>19692176</v>
      </c>
      <c r="G268" s="18">
        <f t="shared" si="53"/>
        <v>0.3203021470396877</v>
      </c>
      <c r="H268" s="16">
        <v>0</v>
      </c>
      <c r="I268" s="17">
        <v>2560224</v>
      </c>
      <c r="J268" s="17">
        <v>2550258</v>
      </c>
      <c r="K268" s="16">
        <v>5110482</v>
      </c>
      <c r="L268" s="16">
        <v>1544640</v>
      </c>
      <c r="M268" s="17">
        <v>1386476</v>
      </c>
      <c r="N268" s="17">
        <v>395140</v>
      </c>
      <c r="O268" s="16">
        <v>3326256</v>
      </c>
      <c r="P268" s="16">
        <v>110644</v>
      </c>
      <c r="Q268" s="17">
        <v>9837820</v>
      </c>
      <c r="R268" s="17">
        <v>1306974</v>
      </c>
      <c r="S268" s="16">
        <v>11255438</v>
      </c>
      <c r="T268" s="16">
        <v>0</v>
      </c>
      <c r="U268" s="17">
        <v>0</v>
      </c>
      <c r="V268" s="17">
        <v>0</v>
      </c>
      <c r="W268" s="19">
        <v>0</v>
      </c>
    </row>
    <row r="269" spans="1:23" ht="12.75">
      <c r="A269" s="13" t="s">
        <v>26</v>
      </c>
      <c r="B269" s="14" t="s">
        <v>481</v>
      </c>
      <c r="C269" s="15" t="s">
        <v>482</v>
      </c>
      <c r="D269" s="16">
        <v>44020000</v>
      </c>
      <c r="E269" s="17">
        <v>41020000</v>
      </c>
      <c r="F269" s="17">
        <v>15501076</v>
      </c>
      <c r="G269" s="18">
        <f t="shared" si="53"/>
        <v>0.3778906874695271</v>
      </c>
      <c r="H269" s="16">
        <v>0</v>
      </c>
      <c r="I269" s="17">
        <v>876258</v>
      </c>
      <c r="J269" s="17">
        <v>1618211</v>
      </c>
      <c r="K269" s="16">
        <v>2494469</v>
      </c>
      <c r="L269" s="16">
        <v>4124097</v>
      </c>
      <c r="M269" s="17">
        <v>294221</v>
      </c>
      <c r="N269" s="17">
        <v>3574533</v>
      </c>
      <c r="O269" s="16">
        <v>7992851</v>
      </c>
      <c r="P269" s="16">
        <v>1304066</v>
      </c>
      <c r="Q269" s="17">
        <v>1659998</v>
      </c>
      <c r="R269" s="17">
        <v>2049692</v>
      </c>
      <c r="S269" s="16">
        <v>5013756</v>
      </c>
      <c r="T269" s="16">
        <v>0</v>
      </c>
      <c r="U269" s="17">
        <v>0</v>
      </c>
      <c r="V269" s="17">
        <v>0</v>
      </c>
      <c r="W269" s="19">
        <v>0</v>
      </c>
    </row>
    <row r="270" spans="1:23" ht="12.75">
      <c r="A270" s="13" t="s">
        <v>26</v>
      </c>
      <c r="B270" s="14" t="s">
        <v>483</v>
      </c>
      <c r="C270" s="15" t="s">
        <v>484</v>
      </c>
      <c r="D270" s="16">
        <v>27506087</v>
      </c>
      <c r="E270" s="17">
        <v>34083986</v>
      </c>
      <c r="F270" s="17">
        <v>6563640</v>
      </c>
      <c r="G270" s="18">
        <f t="shared" si="53"/>
        <v>0.1925725471193422</v>
      </c>
      <c r="H270" s="16">
        <v>1064831</v>
      </c>
      <c r="I270" s="17">
        <v>533396</v>
      </c>
      <c r="J270" s="17">
        <v>213657</v>
      </c>
      <c r="K270" s="16">
        <v>1811884</v>
      </c>
      <c r="L270" s="16">
        <v>288642</v>
      </c>
      <c r="M270" s="17">
        <v>2022317</v>
      </c>
      <c r="N270" s="17">
        <v>394426</v>
      </c>
      <c r="O270" s="16">
        <v>2705385</v>
      </c>
      <c r="P270" s="16">
        <v>147758</v>
      </c>
      <c r="Q270" s="17">
        <v>1895613</v>
      </c>
      <c r="R270" s="17">
        <v>3000</v>
      </c>
      <c r="S270" s="16">
        <v>2046371</v>
      </c>
      <c r="T270" s="16">
        <v>0</v>
      </c>
      <c r="U270" s="17">
        <v>0</v>
      </c>
      <c r="V270" s="17">
        <v>0</v>
      </c>
      <c r="W270" s="19">
        <v>0</v>
      </c>
    </row>
    <row r="271" spans="1:23" ht="12.75">
      <c r="A271" s="13" t="s">
        <v>41</v>
      </c>
      <c r="B271" s="14" t="s">
        <v>485</v>
      </c>
      <c r="C271" s="15" t="s">
        <v>486</v>
      </c>
      <c r="D271" s="16">
        <v>2820140</v>
      </c>
      <c r="E271" s="17">
        <v>3700140</v>
      </c>
      <c r="F271" s="17">
        <v>2672348</v>
      </c>
      <c r="G271" s="18">
        <f t="shared" si="53"/>
        <v>0.7222288886366461</v>
      </c>
      <c r="H271" s="16">
        <v>0</v>
      </c>
      <c r="I271" s="17">
        <v>0</v>
      </c>
      <c r="J271" s="17">
        <v>0</v>
      </c>
      <c r="K271" s="16">
        <v>0</v>
      </c>
      <c r="L271" s="16">
        <v>1523436</v>
      </c>
      <c r="M271" s="17">
        <v>792620</v>
      </c>
      <c r="N271" s="17">
        <v>291913</v>
      </c>
      <c r="O271" s="16">
        <v>2607969</v>
      </c>
      <c r="P271" s="16">
        <v>7835</v>
      </c>
      <c r="Q271" s="17">
        <v>0</v>
      </c>
      <c r="R271" s="17">
        <v>56544</v>
      </c>
      <c r="S271" s="16">
        <v>64379</v>
      </c>
      <c r="T271" s="16">
        <v>0</v>
      </c>
      <c r="U271" s="17">
        <v>0</v>
      </c>
      <c r="V271" s="17">
        <v>0</v>
      </c>
      <c r="W271" s="19">
        <v>0</v>
      </c>
    </row>
    <row r="272" spans="1:23" ht="12.75">
      <c r="A272" s="20"/>
      <c r="B272" s="21" t="s">
        <v>487</v>
      </c>
      <c r="C272" s="22"/>
      <c r="D272" s="23">
        <f>SUM(D265:D271)</f>
        <v>206739927</v>
      </c>
      <c r="E272" s="24">
        <f>SUM(E265:E271)</f>
        <v>226911002</v>
      </c>
      <c r="F272" s="24">
        <f>SUM(F265:F271)</f>
        <v>68792252</v>
      </c>
      <c r="G272" s="25">
        <f t="shared" si="53"/>
        <v>0.30316842900372015</v>
      </c>
      <c r="H272" s="23">
        <f aca="true" t="shared" si="55" ref="H272:W272">SUM(H265:H271)</f>
        <v>1861441</v>
      </c>
      <c r="I272" s="24">
        <f t="shared" si="55"/>
        <v>8167953</v>
      </c>
      <c r="J272" s="24">
        <f t="shared" si="55"/>
        <v>6858015</v>
      </c>
      <c r="K272" s="23">
        <f t="shared" si="55"/>
        <v>16887409</v>
      </c>
      <c r="L272" s="23">
        <f t="shared" si="55"/>
        <v>9854848</v>
      </c>
      <c r="M272" s="24">
        <f t="shared" si="55"/>
        <v>6849596</v>
      </c>
      <c r="N272" s="24">
        <f t="shared" si="55"/>
        <v>7996117</v>
      </c>
      <c r="O272" s="23">
        <f t="shared" si="55"/>
        <v>24700561</v>
      </c>
      <c r="P272" s="23">
        <f t="shared" si="55"/>
        <v>3295002</v>
      </c>
      <c r="Q272" s="24">
        <f t="shared" si="55"/>
        <v>15882972</v>
      </c>
      <c r="R272" s="24">
        <f t="shared" si="55"/>
        <v>8026308</v>
      </c>
      <c r="S272" s="23">
        <f t="shared" si="55"/>
        <v>27204282</v>
      </c>
      <c r="T272" s="23">
        <f t="shared" si="55"/>
        <v>0</v>
      </c>
      <c r="U272" s="24">
        <f t="shared" si="55"/>
        <v>0</v>
      </c>
      <c r="V272" s="24">
        <f t="shared" si="55"/>
        <v>0</v>
      </c>
      <c r="W272" s="26">
        <f t="shared" si="55"/>
        <v>0</v>
      </c>
    </row>
    <row r="273" spans="1:23" ht="12.75">
      <c r="A273" s="13" t="s">
        <v>26</v>
      </c>
      <c r="B273" s="14" t="s">
        <v>488</v>
      </c>
      <c r="C273" s="15" t="s">
        <v>489</v>
      </c>
      <c r="D273" s="16">
        <v>14862000</v>
      </c>
      <c r="E273" s="17">
        <v>14862000</v>
      </c>
      <c r="F273" s="17">
        <v>2273476</v>
      </c>
      <c r="G273" s="18">
        <f t="shared" si="53"/>
        <v>0.1529724128650249</v>
      </c>
      <c r="H273" s="16">
        <v>0</v>
      </c>
      <c r="I273" s="17">
        <v>1006074</v>
      </c>
      <c r="J273" s="17">
        <v>564361</v>
      </c>
      <c r="K273" s="16">
        <v>1570435</v>
      </c>
      <c r="L273" s="16">
        <v>498971</v>
      </c>
      <c r="M273" s="17">
        <v>2539</v>
      </c>
      <c r="N273" s="17">
        <v>184204</v>
      </c>
      <c r="O273" s="16">
        <v>685714</v>
      </c>
      <c r="P273" s="16">
        <v>12777</v>
      </c>
      <c r="Q273" s="17">
        <v>4550</v>
      </c>
      <c r="R273" s="17">
        <v>0</v>
      </c>
      <c r="S273" s="16">
        <v>17327</v>
      </c>
      <c r="T273" s="16">
        <v>0</v>
      </c>
      <c r="U273" s="17">
        <v>0</v>
      </c>
      <c r="V273" s="17">
        <v>0</v>
      </c>
      <c r="W273" s="19">
        <v>0</v>
      </c>
    </row>
    <row r="274" spans="1:23" ht="12.75">
      <c r="A274" s="13" t="s">
        <v>26</v>
      </c>
      <c r="B274" s="14" t="s">
        <v>490</v>
      </c>
      <c r="C274" s="15" t="s">
        <v>491</v>
      </c>
      <c r="D274" s="16">
        <v>25657476</v>
      </c>
      <c r="E274" s="17">
        <v>31486476</v>
      </c>
      <c r="F274" s="17">
        <v>0</v>
      </c>
      <c r="G274" s="18">
        <f t="shared" si="53"/>
        <v>0</v>
      </c>
      <c r="H274" s="16">
        <v>0</v>
      </c>
      <c r="I274" s="17">
        <v>0</v>
      </c>
      <c r="J274" s="17">
        <v>0</v>
      </c>
      <c r="K274" s="16">
        <v>0</v>
      </c>
      <c r="L274" s="16">
        <v>0</v>
      </c>
      <c r="M274" s="17">
        <v>0</v>
      </c>
      <c r="N274" s="17">
        <v>0</v>
      </c>
      <c r="O274" s="16">
        <v>0</v>
      </c>
      <c r="P274" s="16">
        <v>0</v>
      </c>
      <c r="Q274" s="17">
        <v>0</v>
      </c>
      <c r="R274" s="17">
        <v>0</v>
      </c>
      <c r="S274" s="16">
        <v>0</v>
      </c>
      <c r="T274" s="16">
        <v>0</v>
      </c>
      <c r="U274" s="17">
        <v>0</v>
      </c>
      <c r="V274" s="17">
        <v>0</v>
      </c>
      <c r="W274" s="19">
        <v>0</v>
      </c>
    </row>
    <row r="275" spans="1:23" ht="12.75">
      <c r="A275" s="13" t="s">
        <v>26</v>
      </c>
      <c r="B275" s="14" t="s">
        <v>492</v>
      </c>
      <c r="C275" s="15" t="s">
        <v>493</v>
      </c>
      <c r="D275" s="16">
        <v>58436050</v>
      </c>
      <c r="E275" s="17">
        <v>58436050</v>
      </c>
      <c r="F275" s="17">
        <v>19347581</v>
      </c>
      <c r="G275" s="18">
        <f t="shared" si="53"/>
        <v>0.3310898152766999</v>
      </c>
      <c r="H275" s="16">
        <v>3923093</v>
      </c>
      <c r="I275" s="17">
        <v>1255932</v>
      </c>
      <c r="J275" s="17">
        <v>800132</v>
      </c>
      <c r="K275" s="16">
        <v>5979157</v>
      </c>
      <c r="L275" s="16">
        <v>2073842</v>
      </c>
      <c r="M275" s="17">
        <v>4067245</v>
      </c>
      <c r="N275" s="17">
        <v>1785098</v>
      </c>
      <c r="O275" s="16">
        <v>7926185</v>
      </c>
      <c r="P275" s="16">
        <v>795140</v>
      </c>
      <c r="Q275" s="17">
        <v>3242972</v>
      </c>
      <c r="R275" s="17">
        <v>1404127</v>
      </c>
      <c r="S275" s="16">
        <v>5442239</v>
      </c>
      <c r="T275" s="16">
        <v>0</v>
      </c>
      <c r="U275" s="17">
        <v>0</v>
      </c>
      <c r="V275" s="17">
        <v>0</v>
      </c>
      <c r="W275" s="19">
        <v>0</v>
      </c>
    </row>
    <row r="276" spans="1:23" ht="12.75">
      <c r="A276" s="13" t="s">
        <v>26</v>
      </c>
      <c r="B276" s="14" t="s">
        <v>494</v>
      </c>
      <c r="C276" s="15" t="s">
        <v>495</v>
      </c>
      <c r="D276" s="16">
        <v>71297000</v>
      </c>
      <c r="E276" s="17">
        <v>36332</v>
      </c>
      <c r="F276" s="17">
        <v>22564146</v>
      </c>
      <c r="G276" s="18">
        <f t="shared" si="53"/>
        <v>621.054332269074</v>
      </c>
      <c r="H276" s="16">
        <v>1278127</v>
      </c>
      <c r="I276" s="17">
        <v>446992</v>
      </c>
      <c r="J276" s="17">
        <v>2908199</v>
      </c>
      <c r="K276" s="16">
        <v>4633318</v>
      </c>
      <c r="L276" s="16">
        <v>2592711</v>
      </c>
      <c r="M276" s="17">
        <v>8325547</v>
      </c>
      <c r="N276" s="17">
        <v>1355736</v>
      </c>
      <c r="O276" s="16">
        <v>12273994</v>
      </c>
      <c r="P276" s="16">
        <v>1884886</v>
      </c>
      <c r="Q276" s="17">
        <v>203301</v>
      </c>
      <c r="R276" s="17">
        <v>3568647</v>
      </c>
      <c r="S276" s="16">
        <v>5656834</v>
      </c>
      <c r="T276" s="16">
        <v>0</v>
      </c>
      <c r="U276" s="17">
        <v>0</v>
      </c>
      <c r="V276" s="17">
        <v>0</v>
      </c>
      <c r="W276" s="19">
        <v>0</v>
      </c>
    </row>
    <row r="277" spans="1:23" ht="12.75">
      <c r="A277" s="13" t="s">
        <v>26</v>
      </c>
      <c r="B277" s="14" t="s">
        <v>496</v>
      </c>
      <c r="C277" s="15" t="s">
        <v>497</v>
      </c>
      <c r="D277" s="16">
        <v>15926000</v>
      </c>
      <c r="E277" s="17">
        <v>15926000</v>
      </c>
      <c r="F277" s="17">
        <v>8498139</v>
      </c>
      <c r="G277" s="18">
        <f t="shared" si="53"/>
        <v>0.5336015948763029</v>
      </c>
      <c r="H277" s="16">
        <v>207011</v>
      </c>
      <c r="I277" s="17">
        <v>1093849</v>
      </c>
      <c r="J277" s="17">
        <v>59340</v>
      </c>
      <c r="K277" s="16">
        <v>1360200</v>
      </c>
      <c r="L277" s="16">
        <v>1240381</v>
      </c>
      <c r="M277" s="17">
        <v>0</v>
      </c>
      <c r="N277" s="17">
        <v>2698779</v>
      </c>
      <c r="O277" s="16">
        <v>3939160</v>
      </c>
      <c r="P277" s="16">
        <v>0</v>
      </c>
      <c r="Q277" s="17">
        <v>2398779</v>
      </c>
      <c r="R277" s="17">
        <v>800000</v>
      </c>
      <c r="S277" s="16">
        <v>3198779</v>
      </c>
      <c r="T277" s="16">
        <v>0</v>
      </c>
      <c r="U277" s="17">
        <v>0</v>
      </c>
      <c r="V277" s="17">
        <v>0</v>
      </c>
      <c r="W277" s="19">
        <v>0</v>
      </c>
    </row>
    <row r="278" spans="1:23" ht="12.75">
      <c r="A278" s="13" t="s">
        <v>26</v>
      </c>
      <c r="B278" s="14" t="s">
        <v>498</v>
      </c>
      <c r="C278" s="15" t="s">
        <v>499</v>
      </c>
      <c r="D278" s="16">
        <v>33366559</v>
      </c>
      <c r="E278" s="17">
        <v>19741800</v>
      </c>
      <c r="F278" s="17">
        <v>15803485</v>
      </c>
      <c r="G278" s="18">
        <f t="shared" si="53"/>
        <v>0.8005088188513712</v>
      </c>
      <c r="H278" s="16">
        <v>1009636</v>
      </c>
      <c r="I278" s="17">
        <v>976030</v>
      </c>
      <c r="J278" s="17">
        <v>2988437</v>
      </c>
      <c r="K278" s="16">
        <v>4974103</v>
      </c>
      <c r="L278" s="16">
        <v>1232912</v>
      </c>
      <c r="M278" s="17">
        <v>397591</v>
      </c>
      <c r="N278" s="17">
        <v>4392381</v>
      </c>
      <c r="O278" s="16">
        <v>6022884</v>
      </c>
      <c r="P278" s="16">
        <v>572005</v>
      </c>
      <c r="Q278" s="17">
        <v>0</v>
      </c>
      <c r="R278" s="17">
        <v>4234493</v>
      </c>
      <c r="S278" s="16">
        <v>4806498</v>
      </c>
      <c r="T278" s="16">
        <v>0</v>
      </c>
      <c r="U278" s="17">
        <v>0</v>
      </c>
      <c r="V278" s="17">
        <v>0</v>
      </c>
      <c r="W278" s="19">
        <v>0</v>
      </c>
    </row>
    <row r="279" spans="1:23" ht="12.75">
      <c r="A279" s="13" t="s">
        <v>26</v>
      </c>
      <c r="B279" s="14" t="s">
        <v>500</v>
      </c>
      <c r="C279" s="15" t="s">
        <v>501</v>
      </c>
      <c r="D279" s="16">
        <v>18324000</v>
      </c>
      <c r="E279" s="17">
        <v>18324024</v>
      </c>
      <c r="F279" s="17">
        <v>0</v>
      </c>
      <c r="G279" s="18">
        <f t="shared" si="53"/>
        <v>0</v>
      </c>
      <c r="H279" s="16">
        <v>0</v>
      </c>
      <c r="I279" s="17">
        <v>0</v>
      </c>
      <c r="J279" s="17">
        <v>0</v>
      </c>
      <c r="K279" s="16">
        <v>0</v>
      </c>
      <c r="L279" s="16">
        <v>0</v>
      </c>
      <c r="M279" s="17">
        <v>0</v>
      </c>
      <c r="N279" s="17">
        <v>0</v>
      </c>
      <c r="O279" s="16">
        <v>0</v>
      </c>
      <c r="P279" s="16">
        <v>0</v>
      </c>
      <c r="Q279" s="17">
        <v>0</v>
      </c>
      <c r="R279" s="17">
        <v>0</v>
      </c>
      <c r="S279" s="16">
        <v>0</v>
      </c>
      <c r="T279" s="16">
        <v>0</v>
      </c>
      <c r="U279" s="17">
        <v>0</v>
      </c>
      <c r="V279" s="17">
        <v>0</v>
      </c>
      <c r="W279" s="19">
        <v>0</v>
      </c>
    </row>
    <row r="280" spans="1:23" ht="12.75">
      <c r="A280" s="13" t="s">
        <v>26</v>
      </c>
      <c r="B280" s="14" t="s">
        <v>502</v>
      </c>
      <c r="C280" s="15" t="s">
        <v>503</v>
      </c>
      <c r="D280" s="16">
        <v>31026000</v>
      </c>
      <c r="E280" s="17">
        <v>31026000</v>
      </c>
      <c r="F280" s="17">
        <v>13708250</v>
      </c>
      <c r="G280" s="18">
        <f t="shared" si="53"/>
        <v>0.44183104493005865</v>
      </c>
      <c r="H280" s="16">
        <v>0</v>
      </c>
      <c r="I280" s="17">
        <v>1731291</v>
      </c>
      <c r="J280" s="17">
        <v>1478261</v>
      </c>
      <c r="K280" s="16">
        <v>3209552</v>
      </c>
      <c r="L280" s="16">
        <v>2843385</v>
      </c>
      <c r="M280" s="17">
        <v>2280191</v>
      </c>
      <c r="N280" s="17">
        <v>2420361</v>
      </c>
      <c r="O280" s="16">
        <v>7543937</v>
      </c>
      <c r="P280" s="16">
        <v>621722</v>
      </c>
      <c r="Q280" s="17">
        <v>1735596</v>
      </c>
      <c r="R280" s="17">
        <v>597443</v>
      </c>
      <c r="S280" s="16">
        <v>2954761</v>
      </c>
      <c r="T280" s="16">
        <v>0</v>
      </c>
      <c r="U280" s="17">
        <v>0</v>
      </c>
      <c r="V280" s="17">
        <v>0</v>
      </c>
      <c r="W280" s="19">
        <v>0</v>
      </c>
    </row>
    <row r="281" spans="1:23" ht="12.75">
      <c r="A281" s="13" t="s">
        <v>41</v>
      </c>
      <c r="B281" s="14" t="s">
        <v>504</v>
      </c>
      <c r="C281" s="15" t="s">
        <v>505</v>
      </c>
      <c r="D281" s="16">
        <v>1650000</v>
      </c>
      <c r="E281" s="17">
        <v>3232000</v>
      </c>
      <c r="F281" s="17">
        <v>3010989</v>
      </c>
      <c r="G281" s="18">
        <f t="shared" si="53"/>
        <v>0.9316178836633663</v>
      </c>
      <c r="H281" s="16">
        <v>0</v>
      </c>
      <c r="I281" s="17">
        <v>0</v>
      </c>
      <c r="J281" s="17">
        <v>0</v>
      </c>
      <c r="K281" s="16">
        <v>0</v>
      </c>
      <c r="L281" s="16">
        <v>0</v>
      </c>
      <c r="M281" s="17">
        <v>0</v>
      </c>
      <c r="N281" s="17">
        <v>986823</v>
      </c>
      <c r="O281" s="16">
        <v>986823</v>
      </c>
      <c r="P281" s="16">
        <v>0</v>
      </c>
      <c r="Q281" s="17">
        <v>22550</v>
      </c>
      <c r="R281" s="17">
        <v>2001616</v>
      </c>
      <c r="S281" s="16">
        <v>2024166</v>
      </c>
      <c r="T281" s="16">
        <v>0</v>
      </c>
      <c r="U281" s="17">
        <v>0</v>
      </c>
      <c r="V281" s="17">
        <v>0</v>
      </c>
      <c r="W281" s="19">
        <v>0</v>
      </c>
    </row>
    <row r="282" spans="1:23" ht="12.75">
      <c r="A282" s="20"/>
      <c r="B282" s="21" t="s">
        <v>506</v>
      </c>
      <c r="C282" s="22"/>
      <c r="D282" s="23">
        <f>SUM(D273:D281)</f>
        <v>270545085</v>
      </c>
      <c r="E282" s="24">
        <f>SUM(E273:E281)</f>
        <v>193070682</v>
      </c>
      <c r="F282" s="24">
        <f>SUM(F273:F281)</f>
        <v>85206066</v>
      </c>
      <c r="G282" s="25">
        <f t="shared" si="53"/>
        <v>0.44132058330844864</v>
      </c>
      <c r="H282" s="23">
        <f aca="true" t="shared" si="56" ref="H282:W282">SUM(H273:H281)</f>
        <v>6417867</v>
      </c>
      <c r="I282" s="24">
        <f t="shared" si="56"/>
        <v>6510168</v>
      </c>
      <c r="J282" s="24">
        <f t="shared" si="56"/>
        <v>8798730</v>
      </c>
      <c r="K282" s="23">
        <f t="shared" si="56"/>
        <v>21726765</v>
      </c>
      <c r="L282" s="23">
        <f t="shared" si="56"/>
        <v>10482202</v>
      </c>
      <c r="M282" s="24">
        <f t="shared" si="56"/>
        <v>15073113</v>
      </c>
      <c r="N282" s="24">
        <f t="shared" si="56"/>
        <v>13823382</v>
      </c>
      <c r="O282" s="23">
        <f t="shared" si="56"/>
        <v>39378697</v>
      </c>
      <c r="P282" s="23">
        <f t="shared" si="56"/>
        <v>3886530</v>
      </c>
      <c r="Q282" s="24">
        <f t="shared" si="56"/>
        <v>7607748</v>
      </c>
      <c r="R282" s="24">
        <f t="shared" si="56"/>
        <v>12606326</v>
      </c>
      <c r="S282" s="23">
        <f t="shared" si="56"/>
        <v>24100604</v>
      </c>
      <c r="T282" s="23">
        <f t="shared" si="56"/>
        <v>0</v>
      </c>
      <c r="U282" s="24">
        <f t="shared" si="56"/>
        <v>0</v>
      </c>
      <c r="V282" s="24">
        <f t="shared" si="56"/>
        <v>0</v>
      </c>
      <c r="W282" s="26">
        <f t="shared" si="56"/>
        <v>0</v>
      </c>
    </row>
    <row r="283" spans="1:23" ht="12.75">
      <c r="A283" s="13" t="s">
        <v>26</v>
      </c>
      <c r="B283" s="14" t="s">
        <v>507</v>
      </c>
      <c r="C283" s="15" t="s">
        <v>508</v>
      </c>
      <c r="D283" s="16">
        <v>26434200</v>
      </c>
      <c r="E283" s="17">
        <v>26434200</v>
      </c>
      <c r="F283" s="17">
        <v>11910720</v>
      </c>
      <c r="G283" s="18">
        <f t="shared" si="53"/>
        <v>0.4505799305445219</v>
      </c>
      <c r="H283" s="16">
        <v>104676</v>
      </c>
      <c r="I283" s="17">
        <v>3620028</v>
      </c>
      <c r="J283" s="17">
        <v>3110092</v>
      </c>
      <c r="K283" s="16">
        <v>6834796</v>
      </c>
      <c r="L283" s="16">
        <v>2888173</v>
      </c>
      <c r="M283" s="17">
        <v>690252</v>
      </c>
      <c r="N283" s="17">
        <v>1050619</v>
      </c>
      <c r="O283" s="16">
        <v>4629044</v>
      </c>
      <c r="P283" s="16">
        <v>446880</v>
      </c>
      <c r="Q283" s="17">
        <v>0</v>
      </c>
      <c r="R283" s="17">
        <v>0</v>
      </c>
      <c r="S283" s="16">
        <v>446880</v>
      </c>
      <c r="T283" s="16">
        <v>0</v>
      </c>
      <c r="U283" s="17">
        <v>0</v>
      </c>
      <c r="V283" s="17">
        <v>0</v>
      </c>
      <c r="W283" s="19">
        <v>0</v>
      </c>
    </row>
    <row r="284" spans="1:23" ht="12.75">
      <c r="A284" s="13" t="s">
        <v>26</v>
      </c>
      <c r="B284" s="14" t="s">
        <v>509</v>
      </c>
      <c r="C284" s="15" t="s">
        <v>510</v>
      </c>
      <c r="D284" s="16">
        <v>14567000</v>
      </c>
      <c r="E284" s="17">
        <v>14567000</v>
      </c>
      <c r="F284" s="17">
        <v>9472882</v>
      </c>
      <c r="G284" s="18">
        <f t="shared" si="53"/>
        <v>0.6502973844992106</v>
      </c>
      <c r="H284" s="16">
        <v>1962288</v>
      </c>
      <c r="I284" s="17">
        <v>3439819</v>
      </c>
      <c r="J284" s="17">
        <v>1632292</v>
      </c>
      <c r="K284" s="16">
        <v>7034399</v>
      </c>
      <c r="L284" s="16">
        <v>634654</v>
      </c>
      <c r="M284" s="17">
        <v>0</v>
      </c>
      <c r="N284" s="17">
        <v>0</v>
      </c>
      <c r="O284" s="16">
        <v>634654</v>
      </c>
      <c r="P284" s="16">
        <v>0</v>
      </c>
      <c r="Q284" s="17">
        <v>0</v>
      </c>
      <c r="R284" s="17">
        <v>1803829</v>
      </c>
      <c r="S284" s="16">
        <v>1803829</v>
      </c>
      <c r="T284" s="16">
        <v>0</v>
      </c>
      <c r="U284" s="17">
        <v>0</v>
      </c>
      <c r="V284" s="17">
        <v>0</v>
      </c>
      <c r="W284" s="19">
        <v>0</v>
      </c>
    </row>
    <row r="285" spans="1:23" ht="12.75">
      <c r="A285" s="13" t="s">
        <v>26</v>
      </c>
      <c r="B285" s="14" t="s">
        <v>511</v>
      </c>
      <c r="C285" s="15" t="s">
        <v>512</v>
      </c>
      <c r="D285" s="16">
        <v>20829000</v>
      </c>
      <c r="E285" s="17">
        <v>20829000</v>
      </c>
      <c r="F285" s="17">
        <v>0</v>
      </c>
      <c r="G285" s="18">
        <f t="shared" si="53"/>
        <v>0</v>
      </c>
      <c r="H285" s="16">
        <v>0</v>
      </c>
      <c r="I285" s="17">
        <v>0</v>
      </c>
      <c r="J285" s="17">
        <v>0</v>
      </c>
      <c r="K285" s="16">
        <v>0</v>
      </c>
      <c r="L285" s="16">
        <v>0</v>
      </c>
      <c r="M285" s="17">
        <v>0</v>
      </c>
      <c r="N285" s="17">
        <v>0</v>
      </c>
      <c r="O285" s="16">
        <v>0</v>
      </c>
      <c r="P285" s="16">
        <v>0</v>
      </c>
      <c r="Q285" s="17">
        <v>0</v>
      </c>
      <c r="R285" s="17">
        <v>0</v>
      </c>
      <c r="S285" s="16">
        <v>0</v>
      </c>
      <c r="T285" s="16">
        <v>0</v>
      </c>
      <c r="U285" s="17">
        <v>0</v>
      </c>
      <c r="V285" s="17">
        <v>0</v>
      </c>
      <c r="W285" s="19">
        <v>0</v>
      </c>
    </row>
    <row r="286" spans="1:23" ht="12.75">
      <c r="A286" s="13" t="s">
        <v>26</v>
      </c>
      <c r="B286" s="14" t="s">
        <v>513</v>
      </c>
      <c r="C286" s="15" t="s">
        <v>514</v>
      </c>
      <c r="D286" s="16">
        <v>17275000</v>
      </c>
      <c r="E286" s="17">
        <v>11575000</v>
      </c>
      <c r="F286" s="17">
        <v>24513031</v>
      </c>
      <c r="G286" s="18">
        <f t="shared" si="53"/>
        <v>2.1177564578833694</v>
      </c>
      <c r="H286" s="16">
        <v>1330430</v>
      </c>
      <c r="I286" s="17">
        <v>830867</v>
      </c>
      <c r="J286" s="17">
        <v>2027246</v>
      </c>
      <c r="K286" s="16">
        <v>4188543</v>
      </c>
      <c r="L286" s="16">
        <v>7154931</v>
      </c>
      <c r="M286" s="17">
        <v>7154931</v>
      </c>
      <c r="N286" s="17">
        <v>0</v>
      </c>
      <c r="O286" s="16">
        <v>14309862</v>
      </c>
      <c r="P286" s="16">
        <v>0</v>
      </c>
      <c r="Q286" s="17">
        <v>908413</v>
      </c>
      <c r="R286" s="17">
        <v>5106213</v>
      </c>
      <c r="S286" s="16">
        <v>6014626</v>
      </c>
      <c r="T286" s="16">
        <v>0</v>
      </c>
      <c r="U286" s="17">
        <v>0</v>
      </c>
      <c r="V286" s="17">
        <v>0</v>
      </c>
      <c r="W286" s="19">
        <v>0</v>
      </c>
    </row>
    <row r="287" spans="1:23" ht="12.75">
      <c r="A287" s="13" t="s">
        <v>26</v>
      </c>
      <c r="B287" s="14" t="s">
        <v>515</v>
      </c>
      <c r="C287" s="15" t="s">
        <v>516</v>
      </c>
      <c r="D287" s="16">
        <v>104150203</v>
      </c>
      <c r="E287" s="17">
        <v>140329715</v>
      </c>
      <c r="F287" s="17">
        <v>34435855</v>
      </c>
      <c r="G287" s="18">
        <f t="shared" si="53"/>
        <v>0.24539246730459047</v>
      </c>
      <c r="H287" s="16">
        <v>663344</v>
      </c>
      <c r="I287" s="17">
        <v>6193903</v>
      </c>
      <c r="J287" s="17">
        <v>4250257</v>
      </c>
      <c r="K287" s="16">
        <v>11107504</v>
      </c>
      <c r="L287" s="16">
        <v>4614435</v>
      </c>
      <c r="M287" s="17">
        <v>0</v>
      </c>
      <c r="N287" s="17">
        <v>7538953</v>
      </c>
      <c r="O287" s="16">
        <v>12153388</v>
      </c>
      <c r="P287" s="16">
        <v>1111963</v>
      </c>
      <c r="Q287" s="17">
        <v>7914097</v>
      </c>
      <c r="R287" s="17">
        <v>2148903</v>
      </c>
      <c r="S287" s="16">
        <v>11174963</v>
      </c>
      <c r="T287" s="16">
        <v>0</v>
      </c>
      <c r="U287" s="17">
        <v>0</v>
      </c>
      <c r="V287" s="17">
        <v>0</v>
      </c>
      <c r="W287" s="19">
        <v>0</v>
      </c>
    </row>
    <row r="288" spans="1:23" ht="12.75">
      <c r="A288" s="13" t="s">
        <v>41</v>
      </c>
      <c r="B288" s="14" t="s">
        <v>517</v>
      </c>
      <c r="C288" s="15" t="s">
        <v>518</v>
      </c>
      <c r="D288" s="16">
        <v>2904600</v>
      </c>
      <c r="E288" s="17">
        <v>2904600</v>
      </c>
      <c r="F288" s="17">
        <v>1721557</v>
      </c>
      <c r="G288" s="18">
        <f t="shared" si="53"/>
        <v>0.592700199683261</v>
      </c>
      <c r="H288" s="16">
        <v>0</v>
      </c>
      <c r="I288" s="17">
        <v>6798</v>
      </c>
      <c r="J288" s="17">
        <v>0</v>
      </c>
      <c r="K288" s="16">
        <v>6798</v>
      </c>
      <c r="L288" s="16">
        <v>854576</v>
      </c>
      <c r="M288" s="17">
        <v>1850</v>
      </c>
      <c r="N288" s="17">
        <v>0</v>
      </c>
      <c r="O288" s="16">
        <v>856426</v>
      </c>
      <c r="P288" s="16">
        <v>0</v>
      </c>
      <c r="Q288" s="17">
        <v>0</v>
      </c>
      <c r="R288" s="17">
        <v>858333</v>
      </c>
      <c r="S288" s="16">
        <v>858333</v>
      </c>
      <c r="T288" s="16">
        <v>0</v>
      </c>
      <c r="U288" s="17">
        <v>0</v>
      </c>
      <c r="V288" s="17">
        <v>0</v>
      </c>
      <c r="W288" s="19">
        <v>0</v>
      </c>
    </row>
    <row r="289" spans="1:23" ht="12.75">
      <c r="A289" s="20"/>
      <c r="B289" s="21" t="s">
        <v>519</v>
      </c>
      <c r="C289" s="22"/>
      <c r="D289" s="23">
        <f>SUM(D283:D288)</f>
        <v>186160003</v>
      </c>
      <c r="E289" s="24">
        <f>SUM(E283:E288)</f>
        <v>216639515</v>
      </c>
      <c r="F289" s="24">
        <f>SUM(F283:F288)</f>
        <v>82054045</v>
      </c>
      <c r="G289" s="25">
        <f t="shared" si="53"/>
        <v>0.37875844118281005</v>
      </c>
      <c r="H289" s="23">
        <f aca="true" t="shared" si="57" ref="H289:W289">SUM(H283:H288)</f>
        <v>4060738</v>
      </c>
      <c r="I289" s="24">
        <f t="shared" si="57"/>
        <v>14091415</v>
      </c>
      <c r="J289" s="24">
        <f t="shared" si="57"/>
        <v>11019887</v>
      </c>
      <c r="K289" s="23">
        <f t="shared" si="57"/>
        <v>29172040</v>
      </c>
      <c r="L289" s="23">
        <f t="shared" si="57"/>
        <v>16146769</v>
      </c>
      <c r="M289" s="24">
        <f t="shared" si="57"/>
        <v>7847033</v>
      </c>
      <c r="N289" s="24">
        <f t="shared" si="57"/>
        <v>8589572</v>
      </c>
      <c r="O289" s="23">
        <f t="shared" si="57"/>
        <v>32583374</v>
      </c>
      <c r="P289" s="23">
        <f t="shared" si="57"/>
        <v>1558843</v>
      </c>
      <c r="Q289" s="24">
        <f t="shared" si="57"/>
        <v>8822510</v>
      </c>
      <c r="R289" s="24">
        <f t="shared" si="57"/>
        <v>9917278</v>
      </c>
      <c r="S289" s="23">
        <f t="shared" si="57"/>
        <v>20298631</v>
      </c>
      <c r="T289" s="23">
        <f t="shared" si="57"/>
        <v>0</v>
      </c>
      <c r="U289" s="24">
        <f t="shared" si="57"/>
        <v>0</v>
      </c>
      <c r="V289" s="24">
        <f t="shared" si="57"/>
        <v>0</v>
      </c>
      <c r="W289" s="26">
        <f t="shared" si="57"/>
        <v>0</v>
      </c>
    </row>
    <row r="290" spans="1:23" ht="12.75">
      <c r="A290" s="13" t="s">
        <v>26</v>
      </c>
      <c r="B290" s="14" t="s">
        <v>520</v>
      </c>
      <c r="C290" s="15" t="s">
        <v>521</v>
      </c>
      <c r="D290" s="16">
        <v>333241530</v>
      </c>
      <c r="E290" s="17">
        <v>231112992</v>
      </c>
      <c r="F290" s="17">
        <v>100681948</v>
      </c>
      <c r="G290" s="18">
        <f t="shared" si="53"/>
        <v>0.43563949879546365</v>
      </c>
      <c r="H290" s="16">
        <v>382053</v>
      </c>
      <c r="I290" s="17">
        <v>8373262</v>
      </c>
      <c r="J290" s="17">
        <v>10243689</v>
      </c>
      <c r="K290" s="16">
        <v>18999004</v>
      </c>
      <c r="L290" s="16">
        <v>11387353</v>
      </c>
      <c r="M290" s="17">
        <v>14104336</v>
      </c>
      <c r="N290" s="17">
        <v>27878997</v>
      </c>
      <c r="O290" s="16">
        <v>53370686</v>
      </c>
      <c r="P290" s="16">
        <v>3884182</v>
      </c>
      <c r="Q290" s="17">
        <v>14398251</v>
      </c>
      <c r="R290" s="17">
        <v>10029825</v>
      </c>
      <c r="S290" s="16">
        <v>28312258</v>
      </c>
      <c r="T290" s="16">
        <v>0</v>
      </c>
      <c r="U290" s="17">
        <v>0</v>
      </c>
      <c r="V290" s="17">
        <v>0</v>
      </c>
      <c r="W290" s="19">
        <v>0</v>
      </c>
    </row>
    <row r="291" spans="1:23" ht="12.75">
      <c r="A291" s="13" t="s">
        <v>26</v>
      </c>
      <c r="B291" s="14" t="s">
        <v>522</v>
      </c>
      <c r="C291" s="15" t="s">
        <v>523</v>
      </c>
      <c r="D291" s="16">
        <v>32710000</v>
      </c>
      <c r="E291" s="17">
        <v>32710000</v>
      </c>
      <c r="F291" s="17">
        <v>10080061</v>
      </c>
      <c r="G291" s="18">
        <f t="shared" si="53"/>
        <v>0.3081645062671966</v>
      </c>
      <c r="H291" s="16">
        <v>0</v>
      </c>
      <c r="I291" s="17">
        <v>759648</v>
      </c>
      <c r="J291" s="17">
        <v>1308934</v>
      </c>
      <c r="K291" s="16">
        <v>2068582</v>
      </c>
      <c r="L291" s="16">
        <v>0</v>
      </c>
      <c r="M291" s="17">
        <v>4583942</v>
      </c>
      <c r="N291" s="17">
        <v>520837</v>
      </c>
      <c r="O291" s="16">
        <v>5104779</v>
      </c>
      <c r="P291" s="16">
        <v>0</v>
      </c>
      <c r="Q291" s="17">
        <v>2906700</v>
      </c>
      <c r="R291" s="17">
        <v>0</v>
      </c>
      <c r="S291" s="16">
        <v>2906700</v>
      </c>
      <c r="T291" s="16">
        <v>0</v>
      </c>
      <c r="U291" s="17">
        <v>0</v>
      </c>
      <c r="V291" s="17">
        <v>0</v>
      </c>
      <c r="W291" s="19">
        <v>0</v>
      </c>
    </row>
    <row r="292" spans="1:23" ht="12.75">
      <c r="A292" s="13" t="s">
        <v>26</v>
      </c>
      <c r="B292" s="14" t="s">
        <v>524</v>
      </c>
      <c r="C292" s="15" t="s">
        <v>525</v>
      </c>
      <c r="D292" s="16">
        <v>30166000</v>
      </c>
      <c r="E292" s="17">
        <v>30166000</v>
      </c>
      <c r="F292" s="17">
        <v>14049783</v>
      </c>
      <c r="G292" s="18">
        <f t="shared" si="53"/>
        <v>0.4657489557780282</v>
      </c>
      <c r="H292" s="16">
        <v>0</v>
      </c>
      <c r="I292" s="17">
        <v>0</v>
      </c>
      <c r="J292" s="17">
        <v>544521</v>
      </c>
      <c r="K292" s="16">
        <v>544521</v>
      </c>
      <c r="L292" s="16">
        <v>0</v>
      </c>
      <c r="M292" s="17">
        <v>0</v>
      </c>
      <c r="N292" s="17">
        <v>2123682</v>
      </c>
      <c r="O292" s="16">
        <v>2123682</v>
      </c>
      <c r="P292" s="16">
        <v>1914094</v>
      </c>
      <c r="Q292" s="17">
        <v>5284108</v>
      </c>
      <c r="R292" s="17">
        <v>4183378</v>
      </c>
      <c r="S292" s="16">
        <v>11381580</v>
      </c>
      <c r="T292" s="16">
        <v>0</v>
      </c>
      <c r="U292" s="17">
        <v>0</v>
      </c>
      <c r="V292" s="17">
        <v>0</v>
      </c>
      <c r="W292" s="19">
        <v>0</v>
      </c>
    </row>
    <row r="293" spans="1:23" ht="12.75">
      <c r="A293" s="13" t="s">
        <v>26</v>
      </c>
      <c r="B293" s="14" t="s">
        <v>526</v>
      </c>
      <c r="C293" s="15" t="s">
        <v>527</v>
      </c>
      <c r="D293" s="16">
        <v>68891174</v>
      </c>
      <c r="E293" s="17">
        <v>69306424</v>
      </c>
      <c r="F293" s="17">
        <v>32608385</v>
      </c>
      <c r="G293" s="18">
        <f t="shared" si="53"/>
        <v>0.4704958518708165</v>
      </c>
      <c r="H293" s="16">
        <v>0</v>
      </c>
      <c r="I293" s="17">
        <v>4704671</v>
      </c>
      <c r="J293" s="17">
        <v>0</v>
      </c>
      <c r="K293" s="16">
        <v>4704671</v>
      </c>
      <c r="L293" s="16">
        <v>6249480</v>
      </c>
      <c r="M293" s="17">
        <v>3012028</v>
      </c>
      <c r="N293" s="17">
        <v>6052153</v>
      </c>
      <c r="O293" s="16">
        <v>15313661</v>
      </c>
      <c r="P293" s="16">
        <v>999</v>
      </c>
      <c r="Q293" s="17">
        <v>5427321</v>
      </c>
      <c r="R293" s="17">
        <v>7161733</v>
      </c>
      <c r="S293" s="16">
        <v>12590053</v>
      </c>
      <c r="T293" s="16">
        <v>0</v>
      </c>
      <c r="U293" s="17">
        <v>0</v>
      </c>
      <c r="V293" s="17">
        <v>0</v>
      </c>
      <c r="W293" s="19">
        <v>0</v>
      </c>
    </row>
    <row r="294" spans="1:23" ht="12.75">
      <c r="A294" s="13" t="s">
        <v>41</v>
      </c>
      <c r="B294" s="14" t="s">
        <v>528</v>
      </c>
      <c r="C294" s="15" t="s">
        <v>529</v>
      </c>
      <c r="D294" s="16">
        <v>8049650</v>
      </c>
      <c r="E294" s="17">
        <v>11129680</v>
      </c>
      <c r="F294" s="17">
        <v>4953267</v>
      </c>
      <c r="G294" s="18">
        <f t="shared" si="53"/>
        <v>0.44505026200214204</v>
      </c>
      <c r="H294" s="16">
        <v>697123</v>
      </c>
      <c r="I294" s="17">
        <v>1418842</v>
      </c>
      <c r="J294" s="17">
        <v>1551606</v>
      </c>
      <c r="K294" s="16">
        <v>3667571</v>
      </c>
      <c r="L294" s="16">
        <v>746752</v>
      </c>
      <c r="M294" s="17">
        <v>340642</v>
      </c>
      <c r="N294" s="17">
        <v>77934</v>
      </c>
      <c r="O294" s="16">
        <v>1165328</v>
      </c>
      <c r="P294" s="16">
        <v>0</v>
      </c>
      <c r="Q294" s="17">
        <v>110058</v>
      </c>
      <c r="R294" s="17">
        <v>10310</v>
      </c>
      <c r="S294" s="16">
        <v>120368</v>
      </c>
      <c r="T294" s="16">
        <v>0</v>
      </c>
      <c r="U294" s="17">
        <v>0</v>
      </c>
      <c r="V294" s="17">
        <v>0</v>
      </c>
      <c r="W294" s="19">
        <v>0</v>
      </c>
    </row>
    <row r="295" spans="1:23" ht="12.75">
      <c r="A295" s="20"/>
      <c r="B295" s="21" t="s">
        <v>530</v>
      </c>
      <c r="C295" s="22"/>
      <c r="D295" s="23">
        <f>SUM(D290:D294)</f>
        <v>473058354</v>
      </c>
      <c r="E295" s="24">
        <f>SUM(E290:E294)</f>
        <v>374425096</v>
      </c>
      <c r="F295" s="24">
        <f>SUM(F290:F294)</f>
        <v>162373444</v>
      </c>
      <c r="G295" s="25">
        <f t="shared" si="53"/>
        <v>0.43366068603478436</v>
      </c>
      <c r="H295" s="23">
        <f aca="true" t="shared" si="58" ref="H295:W295">SUM(H290:H294)</f>
        <v>1079176</v>
      </c>
      <c r="I295" s="24">
        <f t="shared" si="58"/>
        <v>15256423</v>
      </c>
      <c r="J295" s="24">
        <f t="shared" si="58"/>
        <v>13648750</v>
      </c>
      <c r="K295" s="23">
        <f t="shared" si="58"/>
        <v>29984349</v>
      </c>
      <c r="L295" s="23">
        <f t="shared" si="58"/>
        <v>18383585</v>
      </c>
      <c r="M295" s="24">
        <f t="shared" si="58"/>
        <v>22040948</v>
      </c>
      <c r="N295" s="24">
        <f t="shared" si="58"/>
        <v>36653603</v>
      </c>
      <c r="O295" s="23">
        <f t="shared" si="58"/>
        <v>77078136</v>
      </c>
      <c r="P295" s="23">
        <f t="shared" si="58"/>
        <v>5799275</v>
      </c>
      <c r="Q295" s="24">
        <f t="shared" si="58"/>
        <v>28126438</v>
      </c>
      <c r="R295" s="24">
        <f t="shared" si="58"/>
        <v>21385246</v>
      </c>
      <c r="S295" s="23">
        <f t="shared" si="58"/>
        <v>55310959</v>
      </c>
      <c r="T295" s="23">
        <f t="shared" si="58"/>
        <v>0</v>
      </c>
      <c r="U295" s="24">
        <f t="shared" si="58"/>
        <v>0</v>
      </c>
      <c r="V295" s="24">
        <f t="shared" si="58"/>
        <v>0</v>
      </c>
      <c r="W295" s="26">
        <f t="shared" si="58"/>
        <v>0</v>
      </c>
    </row>
    <row r="296" spans="1:23" ht="12.75">
      <c r="A296" s="20"/>
      <c r="B296" s="21" t="s">
        <v>531</v>
      </c>
      <c r="C296" s="22"/>
      <c r="D296" s="23">
        <f>SUM(D260:D263,D265:D271,D273:D281,D283:D288,D290:D294)</f>
        <v>1433466144</v>
      </c>
      <c r="E296" s="24">
        <f>SUM(E260:E263,E265:E271,E273:E281,E283:E288,E290:E294)</f>
        <v>1316126698</v>
      </c>
      <c r="F296" s="24">
        <f>SUM(F260:F263,F265:F271,F273:F281,F283:F288,F290:F294)</f>
        <v>577886641</v>
      </c>
      <c r="G296" s="25">
        <f t="shared" si="53"/>
        <v>0.4390813147990711</v>
      </c>
      <c r="H296" s="23">
        <f aca="true" t="shared" si="59" ref="H296:W296">SUM(H260:H263,H265:H271,H273:H281,H283:H288,H290:H294)</f>
        <v>14495039</v>
      </c>
      <c r="I296" s="24">
        <f t="shared" si="59"/>
        <v>63726400</v>
      </c>
      <c r="J296" s="24">
        <f t="shared" si="59"/>
        <v>67707047</v>
      </c>
      <c r="K296" s="23">
        <f t="shared" si="59"/>
        <v>145928486</v>
      </c>
      <c r="L296" s="23">
        <f t="shared" si="59"/>
        <v>69755880</v>
      </c>
      <c r="M296" s="24">
        <f t="shared" si="59"/>
        <v>79956296</v>
      </c>
      <c r="N296" s="24">
        <f t="shared" si="59"/>
        <v>99487322</v>
      </c>
      <c r="O296" s="23">
        <f t="shared" si="59"/>
        <v>249199498</v>
      </c>
      <c r="P296" s="23">
        <f t="shared" si="59"/>
        <v>21062256</v>
      </c>
      <c r="Q296" s="24">
        <f t="shared" si="59"/>
        <v>81707739</v>
      </c>
      <c r="R296" s="24">
        <f t="shared" si="59"/>
        <v>79988662</v>
      </c>
      <c r="S296" s="23">
        <f t="shared" si="59"/>
        <v>182758657</v>
      </c>
      <c r="T296" s="23">
        <f t="shared" si="59"/>
        <v>0</v>
      </c>
      <c r="U296" s="24">
        <f t="shared" si="59"/>
        <v>0</v>
      </c>
      <c r="V296" s="24">
        <f t="shared" si="59"/>
        <v>0</v>
      </c>
      <c r="W296" s="26">
        <f t="shared" si="59"/>
        <v>0</v>
      </c>
    </row>
    <row r="297" spans="1:23" ht="12.75">
      <c r="A297" s="8"/>
      <c r="B297" s="9" t="s">
        <v>603</v>
      </c>
      <c r="C297" s="10"/>
      <c r="D297" s="27"/>
      <c r="E297" s="28"/>
      <c r="F297" s="28"/>
      <c r="G297" s="29"/>
      <c r="H297" s="27"/>
      <c r="I297" s="28"/>
      <c r="J297" s="28"/>
      <c r="K297" s="27"/>
      <c r="L297" s="27"/>
      <c r="M297" s="28"/>
      <c r="N297" s="28"/>
      <c r="O297" s="27"/>
      <c r="P297" s="27"/>
      <c r="Q297" s="28"/>
      <c r="R297" s="28"/>
      <c r="S297" s="27"/>
      <c r="T297" s="27"/>
      <c r="U297" s="28"/>
      <c r="V297" s="28"/>
      <c r="W297" s="30"/>
    </row>
    <row r="298" spans="1:23" ht="12.75">
      <c r="A298" s="12"/>
      <c r="B298" s="9" t="s">
        <v>532</v>
      </c>
      <c r="C298" s="10"/>
      <c r="D298" s="27"/>
      <c r="E298" s="28"/>
      <c r="F298" s="28"/>
      <c r="G298" s="29"/>
      <c r="H298" s="27"/>
      <c r="I298" s="28"/>
      <c r="J298" s="28"/>
      <c r="K298" s="27"/>
      <c r="L298" s="27"/>
      <c r="M298" s="28"/>
      <c r="N298" s="28"/>
      <c r="O298" s="27"/>
      <c r="P298" s="27"/>
      <c r="Q298" s="28"/>
      <c r="R298" s="28"/>
      <c r="S298" s="27"/>
      <c r="T298" s="27"/>
      <c r="U298" s="28"/>
      <c r="V298" s="28"/>
      <c r="W298" s="30"/>
    </row>
    <row r="299" spans="1:23" ht="12.75">
      <c r="A299" s="13" t="s">
        <v>20</v>
      </c>
      <c r="B299" s="14" t="s">
        <v>533</v>
      </c>
      <c r="C299" s="15" t="s">
        <v>534</v>
      </c>
      <c r="D299" s="16">
        <v>8456748210</v>
      </c>
      <c r="E299" s="17">
        <v>6685324572</v>
      </c>
      <c r="F299" s="17">
        <v>2746470197</v>
      </c>
      <c r="G299" s="18">
        <f aca="true" t="shared" si="60" ref="G299:G336">IF($E299=0,0,$F299/$E299)</f>
        <v>0.4108207712910427</v>
      </c>
      <c r="H299" s="16">
        <v>37980272</v>
      </c>
      <c r="I299" s="17">
        <v>258959275</v>
      </c>
      <c r="J299" s="17">
        <v>314475347</v>
      </c>
      <c r="K299" s="16">
        <v>611414894</v>
      </c>
      <c r="L299" s="16">
        <v>442380819</v>
      </c>
      <c r="M299" s="17">
        <v>419734980</v>
      </c>
      <c r="N299" s="17">
        <v>406185945</v>
      </c>
      <c r="O299" s="16">
        <v>1268301744</v>
      </c>
      <c r="P299" s="16">
        <v>206478770</v>
      </c>
      <c r="Q299" s="17">
        <v>292997127</v>
      </c>
      <c r="R299" s="17">
        <v>367277662</v>
      </c>
      <c r="S299" s="16">
        <v>866753559</v>
      </c>
      <c r="T299" s="16">
        <v>0</v>
      </c>
      <c r="U299" s="17">
        <v>0</v>
      </c>
      <c r="V299" s="17">
        <v>0</v>
      </c>
      <c r="W299" s="19">
        <v>0</v>
      </c>
    </row>
    <row r="300" spans="1:23" ht="12.75">
      <c r="A300" s="20"/>
      <c r="B300" s="21" t="s">
        <v>25</v>
      </c>
      <c r="C300" s="22"/>
      <c r="D300" s="23">
        <f>D299</f>
        <v>8456748210</v>
      </c>
      <c r="E300" s="24">
        <f>E299</f>
        <v>6685324572</v>
      </c>
      <c r="F300" s="24">
        <f>F299</f>
        <v>2746470197</v>
      </c>
      <c r="G300" s="25">
        <f t="shared" si="60"/>
        <v>0.4108207712910427</v>
      </c>
      <c r="H300" s="23">
        <f aca="true" t="shared" si="61" ref="H300:W300">H299</f>
        <v>37980272</v>
      </c>
      <c r="I300" s="24">
        <f t="shared" si="61"/>
        <v>258959275</v>
      </c>
      <c r="J300" s="24">
        <f t="shared" si="61"/>
        <v>314475347</v>
      </c>
      <c r="K300" s="23">
        <f t="shared" si="61"/>
        <v>611414894</v>
      </c>
      <c r="L300" s="23">
        <f t="shared" si="61"/>
        <v>442380819</v>
      </c>
      <c r="M300" s="24">
        <f t="shared" si="61"/>
        <v>419734980</v>
      </c>
      <c r="N300" s="24">
        <f t="shared" si="61"/>
        <v>406185945</v>
      </c>
      <c r="O300" s="23">
        <f t="shared" si="61"/>
        <v>1268301744</v>
      </c>
      <c r="P300" s="23">
        <f t="shared" si="61"/>
        <v>206478770</v>
      </c>
      <c r="Q300" s="24">
        <f t="shared" si="61"/>
        <v>292997127</v>
      </c>
      <c r="R300" s="24">
        <f t="shared" si="61"/>
        <v>367277662</v>
      </c>
      <c r="S300" s="23">
        <f t="shared" si="61"/>
        <v>866753559</v>
      </c>
      <c r="T300" s="23">
        <f t="shared" si="61"/>
        <v>0</v>
      </c>
      <c r="U300" s="24">
        <f t="shared" si="61"/>
        <v>0</v>
      </c>
      <c r="V300" s="24">
        <f t="shared" si="61"/>
        <v>0</v>
      </c>
      <c r="W300" s="26">
        <f t="shared" si="61"/>
        <v>0</v>
      </c>
    </row>
    <row r="301" spans="1:23" ht="12.75">
      <c r="A301" s="13" t="s">
        <v>26</v>
      </c>
      <c r="B301" s="14" t="s">
        <v>535</v>
      </c>
      <c r="C301" s="15" t="s">
        <v>536</v>
      </c>
      <c r="D301" s="16">
        <v>59862228</v>
      </c>
      <c r="E301" s="17">
        <v>76595403</v>
      </c>
      <c r="F301" s="17">
        <v>18725618</v>
      </c>
      <c r="G301" s="18">
        <f t="shared" si="60"/>
        <v>0.24447443667082736</v>
      </c>
      <c r="H301" s="16">
        <v>0</v>
      </c>
      <c r="I301" s="17">
        <v>2464914</v>
      </c>
      <c r="J301" s="17">
        <v>1476790</v>
      </c>
      <c r="K301" s="16">
        <v>3941704</v>
      </c>
      <c r="L301" s="16">
        <v>1737024</v>
      </c>
      <c r="M301" s="17">
        <v>2782087</v>
      </c>
      <c r="N301" s="17">
        <v>4150338</v>
      </c>
      <c r="O301" s="16">
        <v>8669449</v>
      </c>
      <c r="P301" s="16">
        <v>2101596</v>
      </c>
      <c r="Q301" s="17">
        <v>1117516</v>
      </c>
      <c r="R301" s="17">
        <v>2895353</v>
      </c>
      <c r="S301" s="16">
        <v>6114465</v>
      </c>
      <c r="T301" s="16">
        <v>0</v>
      </c>
      <c r="U301" s="17">
        <v>0</v>
      </c>
      <c r="V301" s="17">
        <v>0</v>
      </c>
      <c r="W301" s="19">
        <v>0</v>
      </c>
    </row>
    <row r="302" spans="1:23" ht="12.75">
      <c r="A302" s="13" t="s">
        <v>26</v>
      </c>
      <c r="B302" s="14" t="s">
        <v>537</v>
      </c>
      <c r="C302" s="15" t="s">
        <v>538</v>
      </c>
      <c r="D302" s="16">
        <v>68091327</v>
      </c>
      <c r="E302" s="17">
        <v>116303209</v>
      </c>
      <c r="F302" s="17">
        <v>46094591</v>
      </c>
      <c r="G302" s="18">
        <f t="shared" si="60"/>
        <v>0.39633120527224663</v>
      </c>
      <c r="H302" s="16">
        <v>246725</v>
      </c>
      <c r="I302" s="17">
        <v>3324437</v>
      </c>
      <c r="J302" s="17">
        <v>406745</v>
      </c>
      <c r="K302" s="16">
        <v>3977907</v>
      </c>
      <c r="L302" s="16">
        <v>8488410</v>
      </c>
      <c r="M302" s="17">
        <v>2523477</v>
      </c>
      <c r="N302" s="17">
        <v>12456694</v>
      </c>
      <c r="O302" s="16">
        <v>23468581</v>
      </c>
      <c r="P302" s="16">
        <v>1195854</v>
      </c>
      <c r="Q302" s="17">
        <v>3693481</v>
      </c>
      <c r="R302" s="17">
        <v>13758768</v>
      </c>
      <c r="S302" s="16">
        <v>18648103</v>
      </c>
      <c r="T302" s="16">
        <v>0</v>
      </c>
      <c r="U302" s="17">
        <v>0</v>
      </c>
      <c r="V302" s="17">
        <v>0</v>
      </c>
      <c r="W302" s="19">
        <v>0</v>
      </c>
    </row>
    <row r="303" spans="1:23" ht="12.75">
      <c r="A303" s="13" t="s">
        <v>26</v>
      </c>
      <c r="B303" s="14" t="s">
        <v>539</v>
      </c>
      <c r="C303" s="15" t="s">
        <v>540</v>
      </c>
      <c r="D303" s="16">
        <v>45663870</v>
      </c>
      <c r="E303" s="17">
        <v>45663870</v>
      </c>
      <c r="F303" s="17">
        <v>19635509</v>
      </c>
      <c r="G303" s="18">
        <f t="shared" si="60"/>
        <v>0.4300009832718953</v>
      </c>
      <c r="H303" s="16">
        <v>0</v>
      </c>
      <c r="I303" s="17">
        <v>2699624</v>
      </c>
      <c r="J303" s="17">
        <v>2808530</v>
      </c>
      <c r="K303" s="16">
        <v>5508154</v>
      </c>
      <c r="L303" s="16">
        <v>3029659</v>
      </c>
      <c r="M303" s="17">
        <v>1230218</v>
      </c>
      <c r="N303" s="17">
        <v>3243673</v>
      </c>
      <c r="O303" s="16">
        <v>7503550</v>
      </c>
      <c r="P303" s="16">
        <v>2261875</v>
      </c>
      <c r="Q303" s="17">
        <v>2736599</v>
      </c>
      <c r="R303" s="17">
        <v>1625331</v>
      </c>
      <c r="S303" s="16">
        <v>6623805</v>
      </c>
      <c r="T303" s="16">
        <v>0</v>
      </c>
      <c r="U303" s="17">
        <v>0</v>
      </c>
      <c r="V303" s="17">
        <v>0</v>
      </c>
      <c r="W303" s="19">
        <v>0</v>
      </c>
    </row>
    <row r="304" spans="1:23" ht="12.75">
      <c r="A304" s="13" t="s">
        <v>26</v>
      </c>
      <c r="B304" s="14" t="s">
        <v>541</v>
      </c>
      <c r="C304" s="15" t="s">
        <v>542</v>
      </c>
      <c r="D304" s="16">
        <v>329140434</v>
      </c>
      <c r="E304" s="17">
        <v>309725856</v>
      </c>
      <c r="F304" s="17">
        <v>170207167</v>
      </c>
      <c r="G304" s="18">
        <f t="shared" si="60"/>
        <v>0.5495413563406214</v>
      </c>
      <c r="H304" s="16">
        <v>663012</v>
      </c>
      <c r="I304" s="17">
        <v>11999752</v>
      </c>
      <c r="J304" s="17">
        <v>47275757</v>
      </c>
      <c r="K304" s="16">
        <v>59938521</v>
      </c>
      <c r="L304" s="16">
        <v>31792647</v>
      </c>
      <c r="M304" s="17">
        <v>15790707</v>
      </c>
      <c r="N304" s="17">
        <v>23524089</v>
      </c>
      <c r="O304" s="16">
        <v>71107443</v>
      </c>
      <c r="P304" s="16">
        <v>7656909</v>
      </c>
      <c r="Q304" s="17">
        <v>12775657</v>
      </c>
      <c r="R304" s="17">
        <v>18728637</v>
      </c>
      <c r="S304" s="16">
        <v>39161203</v>
      </c>
      <c r="T304" s="16">
        <v>0</v>
      </c>
      <c r="U304" s="17">
        <v>0</v>
      </c>
      <c r="V304" s="17">
        <v>0</v>
      </c>
      <c r="W304" s="19">
        <v>0</v>
      </c>
    </row>
    <row r="305" spans="1:23" ht="12.75">
      <c r="A305" s="13" t="s">
        <v>26</v>
      </c>
      <c r="B305" s="14" t="s">
        <v>543</v>
      </c>
      <c r="C305" s="15" t="s">
        <v>544</v>
      </c>
      <c r="D305" s="16">
        <v>87245909</v>
      </c>
      <c r="E305" s="17">
        <v>98785331</v>
      </c>
      <c r="F305" s="17">
        <v>52232372</v>
      </c>
      <c r="G305" s="18">
        <f t="shared" si="60"/>
        <v>0.5287462366249499</v>
      </c>
      <c r="H305" s="16">
        <v>677800</v>
      </c>
      <c r="I305" s="17">
        <v>2423093</v>
      </c>
      <c r="J305" s="17">
        <v>3509956</v>
      </c>
      <c r="K305" s="16">
        <v>6610849</v>
      </c>
      <c r="L305" s="16">
        <v>10452184</v>
      </c>
      <c r="M305" s="17">
        <v>7591583</v>
      </c>
      <c r="N305" s="17">
        <v>11303586</v>
      </c>
      <c r="O305" s="16">
        <v>29347353</v>
      </c>
      <c r="P305" s="16">
        <v>3655574</v>
      </c>
      <c r="Q305" s="17">
        <v>2786456</v>
      </c>
      <c r="R305" s="17">
        <v>9832140</v>
      </c>
      <c r="S305" s="16">
        <v>16274170</v>
      </c>
      <c r="T305" s="16">
        <v>0</v>
      </c>
      <c r="U305" s="17">
        <v>0</v>
      </c>
      <c r="V305" s="17">
        <v>0</v>
      </c>
      <c r="W305" s="19">
        <v>0</v>
      </c>
    </row>
    <row r="306" spans="1:23" ht="12.75">
      <c r="A306" s="13" t="s">
        <v>41</v>
      </c>
      <c r="B306" s="14" t="s">
        <v>545</v>
      </c>
      <c r="C306" s="15" t="s">
        <v>546</v>
      </c>
      <c r="D306" s="16">
        <v>3354590</v>
      </c>
      <c r="E306" s="17">
        <v>10425611</v>
      </c>
      <c r="F306" s="17">
        <v>2860081</v>
      </c>
      <c r="G306" s="18">
        <f t="shared" si="60"/>
        <v>0.2743322189941673</v>
      </c>
      <c r="H306" s="16">
        <v>2165</v>
      </c>
      <c r="I306" s="17">
        <v>0</v>
      </c>
      <c r="J306" s="17">
        <v>192257</v>
      </c>
      <c r="K306" s="16">
        <v>194422</v>
      </c>
      <c r="L306" s="16">
        <v>206670</v>
      </c>
      <c r="M306" s="17">
        <v>390236</v>
      </c>
      <c r="N306" s="17">
        <v>353552</v>
      </c>
      <c r="O306" s="16">
        <v>950458</v>
      </c>
      <c r="P306" s="16">
        <v>312292</v>
      </c>
      <c r="Q306" s="17">
        <v>147197</v>
      </c>
      <c r="R306" s="17">
        <v>1255712</v>
      </c>
      <c r="S306" s="16">
        <v>1715201</v>
      </c>
      <c r="T306" s="16">
        <v>0</v>
      </c>
      <c r="U306" s="17">
        <v>0</v>
      </c>
      <c r="V306" s="17">
        <v>0</v>
      </c>
      <c r="W306" s="19">
        <v>0</v>
      </c>
    </row>
    <row r="307" spans="1:23" ht="12.75">
      <c r="A307" s="20"/>
      <c r="B307" s="21" t="s">
        <v>547</v>
      </c>
      <c r="C307" s="22"/>
      <c r="D307" s="23">
        <f>SUM(D301:D306)</f>
        <v>593358358</v>
      </c>
      <c r="E307" s="24">
        <f>SUM(E301:E306)</f>
        <v>657499280</v>
      </c>
      <c r="F307" s="24">
        <f>SUM(F301:F306)</f>
        <v>309755338</v>
      </c>
      <c r="G307" s="25">
        <f t="shared" si="60"/>
        <v>0.4711112961218756</v>
      </c>
      <c r="H307" s="23">
        <f aca="true" t="shared" si="62" ref="H307:W307">SUM(H301:H306)</f>
        <v>1589702</v>
      </c>
      <c r="I307" s="24">
        <f t="shared" si="62"/>
        <v>22911820</v>
      </c>
      <c r="J307" s="24">
        <f t="shared" si="62"/>
        <v>55670035</v>
      </c>
      <c r="K307" s="23">
        <f t="shared" si="62"/>
        <v>80171557</v>
      </c>
      <c r="L307" s="23">
        <f t="shared" si="62"/>
        <v>55706594</v>
      </c>
      <c r="M307" s="24">
        <f t="shared" si="62"/>
        <v>30308308</v>
      </c>
      <c r="N307" s="24">
        <f t="shared" si="62"/>
        <v>55031932</v>
      </c>
      <c r="O307" s="23">
        <f t="shared" si="62"/>
        <v>141046834</v>
      </c>
      <c r="P307" s="23">
        <f t="shared" si="62"/>
        <v>17184100</v>
      </c>
      <c r="Q307" s="24">
        <f t="shared" si="62"/>
        <v>23256906</v>
      </c>
      <c r="R307" s="24">
        <f t="shared" si="62"/>
        <v>48095941</v>
      </c>
      <c r="S307" s="23">
        <f t="shared" si="62"/>
        <v>88536947</v>
      </c>
      <c r="T307" s="23">
        <f t="shared" si="62"/>
        <v>0</v>
      </c>
      <c r="U307" s="24">
        <f t="shared" si="62"/>
        <v>0</v>
      </c>
      <c r="V307" s="24">
        <f t="shared" si="62"/>
        <v>0</v>
      </c>
      <c r="W307" s="26">
        <f t="shared" si="62"/>
        <v>0</v>
      </c>
    </row>
    <row r="308" spans="1:23" ht="12.75">
      <c r="A308" s="13" t="s">
        <v>26</v>
      </c>
      <c r="B308" s="14" t="s">
        <v>548</v>
      </c>
      <c r="C308" s="15" t="s">
        <v>549</v>
      </c>
      <c r="D308" s="16">
        <v>81321329</v>
      </c>
      <c r="E308" s="17">
        <v>85526732</v>
      </c>
      <c r="F308" s="17">
        <v>57236632</v>
      </c>
      <c r="G308" s="18">
        <f t="shared" si="60"/>
        <v>0.6692250558573897</v>
      </c>
      <c r="H308" s="16">
        <v>767102</v>
      </c>
      <c r="I308" s="17">
        <v>3990855</v>
      </c>
      <c r="J308" s="17">
        <v>9025959</v>
      </c>
      <c r="K308" s="16">
        <v>13783916</v>
      </c>
      <c r="L308" s="16">
        <v>6487617</v>
      </c>
      <c r="M308" s="17">
        <v>9445551</v>
      </c>
      <c r="N308" s="17">
        <v>2178464</v>
      </c>
      <c r="O308" s="16">
        <v>18111632</v>
      </c>
      <c r="P308" s="16">
        <v>5567117</v>
      </c>
      <c r="Q308" s="17">
        <v>7870086</v>
      </c>
      <c r="R308" s="17">
        <v>11903881</v>
      </c>
      <c r="S308" s="16">
        <v>25341084</v>
      </c>
      <c r="T308" s="16">
        <v>0</v>
      </c>
      <c r="U308" s="17">
        <v>0</v>
      </c>
      <c r="V308" s="17">
        <v>0</v>
      </c>
      <c r="W308" s="19">
        <v>0</v>
      </c>
    </row>
    <row r="309" spans="1:23" ht="12.75">
      <c r="A309" s="13" t="s">
        <v>26</v>
      </c>
      <c r="B309" s="14" t="s">
        <v>550</v>
      </c>
      <c r="C309" s="15" t="s">
        <v>551</v>
      </c>
      <c r="D309" s="16">
        <v>454040366</v>
      </c>
      <c r="E309" s="17">
        <v>615303550</v>
      </c>
      <c r="F309" s="17">
        <v>337742925</v>
      </c>
      <c r="G309" s="18">
        <f t="shared" si="60"/>
        <v>0.5489045610089525</v>
      </c>
      <c r="H309" s="16">
        <v>6404908</v>
      </c>
      <c r="I309" s="17">
        <v>52243865</v>
      </c>
      <c r="J309" s="17">
        <v>46702266</v>
      </c>
      <c r="K309" s="16">
        <v>105351039</v>
      </c>
      <c r="L309" s="16">
        <v>51522221</v>
      </c>
      <c r="M309" s="17">
        <v>36174367</v>
      </c>
      <c r="N309" s="17">
        <v>40033813</v>
      </c>
      <c r="O309" s="16">
        <v>127730401</v>
      </c>
      <c r="P309" s="16">
        <v>45359085</v>
      </c>
      <c r="Q309" s="17">
        <v>23918455</v>
      </c>
      <c r="R309" s="17">
        <v>35383945</v>
      </c>
      <c r="S309" s="16">
        <v>104661485</v>
      </c>
      <c r="T309" s="16">
        <v>0</v>
      </c>
      <c r="U309" s="17">
        <v>0</v>
      </c>
      <c r="V309" s="17">
        <v>0</v>
      </c>
      <c r="W309" s="19">
        <v>0</v>
      </c>
    </row>
    <row r="310" spans="1:23" ht="12.75">
      <c r="A310" s="13" t="s">
        <v>26</v>
      </c>
      <c r="B310" s="14" t="s">
        <v>552</v>
      </c>
      <c r="C310" s="15" t="s">
        <v>553</v>
      </c>
      <c r="D310" s="16">
        <v>528040751</v>
      </c>
      <c r="E310" s="17">
        <v>563550231</v>
      </c>
      <c r="F310" s="17">
        <v>223566414</v>
      </c>
      <c r="G310" s="18">
        <f t="shared" si="60"/>
        <v>0.3967107130863726</v>
      </c>
      <c r="H310" s="16">
        <v>140605</v>
      </c>
      <c r="I310" s="17">
        <v>864021</v>
      </c>
      <c r="J310" s="17">
        <v>12173894</v>
      </c>
      <c r="K310" s="16">
        <v>13178520</v>
      </c>
      <c r="L310" s="16">
        <v>60090280</v>
      </c>
      <c r="M310" s="17">
        <v>33747894</v>
      </c>
      <c r="N310" s="17">
        <v>40483252</v>
      </c>
      <c r="O310" s="16">
        <v>134321426</v>
      </c>
      <c r="P310" s="16">
        <v>24585963</v>
      </c>
      <c r="Q310" s="17">
        <v>20924631</v>
      </c>
      <c r="R310" s="17">
        <v>30555874</v>
      </c>
      <c r="S310" s="16">
        <v>76066468</v>
      </c>
      <c r="T310" s="16">
        <v>0</v>
      </c>
      <c r="U310" s="17">
        <v>0</v>
      </c>
      <c r="V310" s="17">
        <v>0</v>
      </c>
      <c r="W310" s="19">
        <v>0</v>
      </c>
    </row>
    <row r="311" spans="1:23" ht="12.75">
      <c r="A311" s="13" t="s">
        <v>26</v>
      </c>
      <c r="B311" s="14" t="s">
        <v>554</v>
      </c>
      <c r="C311" s="15" t="s">
        <v>555</v>
      </c>
      <c r="D311" s="16">
        <v>226517177</v>
      </c>
      <c r="E311" s="17">
        <v>272453659</v>
      </c>
      <c r="F311" s="17">
        <v>184149872</v>
      </c>
      <c r="G311" s="18">
        <f t="shared" si="60"/>
        <v>0.6758942885035727</v>
      </c>
      <c r="H311" s="16">
        <v>2062646</v>
      </c>
      <c r="I311" s="17">
        <v>7723687</v>
      </c>
      <c r="J311" s="17">
        <v>26579788</v>
      </c>
      <c r="K311" s="16">
        <v>36366121</v>
      </c>
      <c r="L311" s="16">
        <v>21347834</v>
      </c>
      <c r="M311" s="17">
        <v>23254937</v>
      </c>
      <c r="N311" s="17">
        <v>5478736</v>
      </c>
      <c r="O311" s="16">
        <v>50081507</v>
      </c>
      <c r="P311" s="16">
        <v>11559469</v>
      </c>
      <c r="Q311" s="17">
        <v>5921847</v>
      </c>
      <c r="R311" s="17">
        <v>80220928</v>
      </c>
      <c r="S311" s="16">
        <v>97702244</v>
      </c>
      <c r="T311" s="16">
        <v>0</v>
      </c>
      <c r="U311" s="17">
        <v>0</v>
      </c>
      <c r="V311" s="17">
        <v>0</v>
      </c>
      <c r="W311" s="19">
        <v>0</v>
      </c>
    </row>
    <row r="312" spans="1:23" ht="12.75">
      <c r="A312" s="13" t="s">
        <v>26</v>
      </c>
      <c r="B312" s="14" t="s">
        <v>556</v>
      </c>
      <c r="C312" s="15" t="s">
        <v>557</v>
      </c>
      <c r="D312" s="16">
        <v>88111480</v>
      </c>
      <c r="E312" s="17">
        <v>101330696</v>
      </c>
      <c r="F312" s="17">
        <v>68127031</v>
      </c>
      <c r="G312" s="18">
        <f t="shared" si="60"/>
        <v>0.672323725083266</v>
      </c>
      <c r="H312" s="16">
        <v>243216</v>
      </c>
      <c r="I312" s="17">
        <v>2668773</v>
      </c>
      <c r="J312" s="17">
        <v>22227394</v>
      </c>
      <c r="K312" s="16">
        <v>25139383</v>
      </c>
      <c r="L312" s="16">
        <v>11087807</v>
      </c>
      <c r="M312" s="17">
        <v>12235915</v>
      </c>
      <c r="N312" s="17">
        <v>9885229</v>
      </c>
      <c r="O312" s="16">
        <v>33208951</v>
      </c>
      <c r="P312" s="16">
        <v>1115421</v>
      </c>
      <c r="Q312" s="17">
        <v>6137462</v>
      </c>
      <c r="R312" s="17">
        <v>2525814</v>
      </c>
      <c r="S312" s="16">
        <v>9778697</v>
      </c>
      <c r="T312" s="16">
        <v>0</v>
      </c>
      <c r="U312" s="17">
        <v>0</v>
      </c>
      <c r="V312" s="17">
        <v>0</v>
      </c>
      <c r="W312" s="19">
        <v>0</v>
      </c>
    </row>
    <row r="313" spans="1:23" ht="12.75">
      <c r="A313" s="13" t="s">
        <v>41</v>
      </c>
      <c r="B313" s="14" t="s">
        <v>558</v>
      </c>
      <c r="C313" s="15" t="s">
        <v>559</v>
      </c>
      <c r="D313" s="16">
        <v>31480870</v>
      </c>
      <c r="E313" s="17">
        <v>16812960</v>
      </c>
      <c r="F313" s="17">
        <v>10231043</v>
      </c>
      <c r="G313" s="18">
        <f t="shared" si="60"/>
        <v>0.6085212241033108</v>
      </c>
      <c r="H313" s="16">
        <v>0</v>
      </c>
      <c r="I313" s="17">
        <v>36618</v>
      </c>
      <c r="J313" s="17">
        <v>29153</v>
      </c>
      <c r="K313" s="16">
        <v>65771</v>
      </c>
      <c r="L313" s="16">
        <v>1167150</v>
      </c>
      <c r="M313" s="17">
        <v>2460822</v>
      </c>
      <c r="N313" s="17">
        <v>1413628</v>
      </c>
      <c r="O313" s="16">
        <v>5041600</v>
      </c>
      <c r="P313" s="16">
        <v>263596</v>
      </c>
      <c r="Q313" s="17">
        <v>3004324</v>
      </c>
      <c r="R313" s="17">
        <v>1855752</v>
      </c>
      <c r="S313" s="16">
        <v>5123672</v>
      </c>
      <c r="T313" s="16">
        <v>0</v>
      </c>
      <c r="U313" s="17">
        <v>0</v>
      </c>
      <c r="V313" s="17">
        <v>0</v>
      </c>
      <c r="W313" s="19">
        <v>0</v>
      </c>
    </row>
    <row r="314" spans="1:23" ht="12.75">
      <c r="A314" s="20"/>
      <c r="B314" s="21" t="s">
        <v>560</v>
      </c>
      <c r="C314" s="22"/>
      <c r="D314" s="23">
        <f>SUM(D308:D313)</f>
        <v>1409511973</v>
      </c>
      <c r="E314" s="24">
        <f>SUM(E308:E313)</f>
        <v>1654977828</v>
      </c>
      <c r="F314" s="24">
        <f>SUM(F308:F313)</f>
        <v>881053917</v>
      </c>
      <c r="G314" s="25">
        <f t="shared" si="60"/>
        <v>0.5323659943316171</v>
      </c>
      <c r="H314" s="23">
        <f aca="true" t="shared" si="63" ref="H314:W314">SUM(H308:H313)</f>
        <v>9618477</v>
      </c>
      <c r="I314" s="24">
        <f t="shared" si="63"/>
        <v>67527819</v>
      </c>
      <c r="J314" s="24">
        <f t="shared" si="63"/>
        <v>116738454</v>
      </c>
      <c r="K314" s="23">
        <f t="shared" si="63"/>
        <v>193884750</v>
      </c>
      <c r="L314" s="23">
        <f t="shared" si="63"/>
        <v>151702909</v>
      </c>
      <c r="M314" s="24">
        <f t="shared" si="63"/>
        <v>117319486</v>
      </c>
      <c r="N314" s="24">
        <f t="shared" si="63"/>
        <v>99473122</v>
      </c>
      <c r="O314" s="23">
        <f t="shared" si="63"/>
        <v>368495517</v>
      </c>
      <c r="P314" s="23">
        <f t="shared" si="63"/>
        <v>88450651</v>
      </c>
      <c r="Q314" s="24">
        <f t="shared" si="63"/>
        <v>67776805</v>
      </c>
      <c r="R314" s="24">
        <f t="shared" si="63"/>
        <v>162446194</v>
      </c>
      <c r="S314" s="23">
        <f t="shared" si="63"/>
        <v>318673650</v>
      </c>
      <c r="T314" s="23">
        <f t="shared" si="63"/>
        <v>0</v>
      </c>
      <c r="U314" s="24">
        <f t="shared" si="63"/>
        <v>0</v>
      </c>
      <c r="V314" s="24">
        <f t="shared" si="63"/>
        <v>0</v>
      </c>
      <c r="W314" s="26">
        <f t="shared" si="63"/>
        <v>0</v>
      </c>
    </row>
    <row r="315" spans="1:23" ht="12.75">
      <c r="A315" s="13" t="s">
        <v>26</v>
      </c>
      <c r="B315" s="14" t="s">
        <v>561</v>
      </c>
      <c r="C315" s="15" t="s">
        <v>562</v>
      </c>
      <c r="D315" s="16">
        <v>78755666</v>
      </c>
      <c r="E315" s="17">
        <v>73261399</v>
      </c>
      <c r="F315" s="17">
        <v>24053113</v>
      </c>
      <c r="G315" s="18">
        <f t="shared" si="60"/>
        <v>0.3283190510735401</v>
      </c>
      <c r="H315" s="16">
        <v>592793</v>
      </c>
      <c r="I315" s="17">
        <v>2858929</v>
      </c>
      <c r="J315" s="17">
        <v>3155164</v>
      </c>
      <c r="K315" s="16">
        <v>6606886</v>
      </c>
      <c r="L315" s="16">
        <v>3777354</v>
      </c>
      <c r="M315" s="17">
        <v>3223482</v>
      </c>
      <c r="N315" s="17">
        <v>2731732</v>
      </c>
      <c r="O315" s="16">
        <v>9732568</v>
      </c>
      <c r="P315" s="16">
        <v>1986535</v>
      </c>
      <c r="Q315" s="17">
        <v>3231897</v>
      </c>
      <c r="R315" s="17">
        <v>2495227</v>
      </c>
      <c r="S315" s="16">
        <v>7713659</v>
      </c>
      <c r="T315" s="16">
        <v>0</v>
      </c>
      <c r="U315" s="17">
        <v>0</v>
      </c>
      <c r="V315" s="17">
        <v>0</v>
      </c>
      <c r="W315" s="19">
        <v>0</v>
      </c>
    </row>
    <row r="316" spans="1:23" ht="12.75">
      <c r="A316" s="13" t="s">
        <v>26</v>
      </c>
      <c r="B316" s="14" t="s">
        <v>563</v>
      </c>
      <c r="C316" s="15" t="s">
        <v>564</v>
      </c>
      <c r="D316" s="16">
        <v>194237061</v>
      </c>
      <c r="E316" s="17">
        <v>174748163</v>
      </c>
      <c r="F316" s="17">
        <v>58113279</v>
      </c>
      <c r="G316" s="18">
        <f t="shared" si="60"/>
        <v>0.33255444865534867</v>
      </c>
      <c r="H316" s="16">
        <v>531470</v>
      </c>
      <c r="I316" s="17">
        <v>1818242</v>
      </c>
      <c r="J316" s="17">
        <v>5556958</v>
      </c>
      <c r="K316" s="16">
        <v>7906670</v>
      </c>
      <c r="L316" s="16">
        <v>4200058</v>
      </c>
      <c r="M316" s="17">
        <v>9412174</v>
      </c>
      <c r="N316" s="17">
        <v>13352543</v>
      </c>
      <c r="O316" s="16">
        <v>26964775</v>
      </c>
      <c r="P316" s="16">
        <v>4754703</v>
      </c>
      <c r="Q316" s="17">
        <v>6944167</v>
      </c>
      <c r="R316" s="17">
        <v>11542964</v>
      </c>
      <c r="S316" s="16">
        <v>23241834</v>
      </c>
      <c r="T316" s="16">
        <v>0</v>
      </c>
      <c r="U316" s="17">
        <v>0</v>
      </c>
      <c r="V316" s="17">
        <v>0</v>
      </c>
      <c r="W316" s="19">
        <v>0</v>
      </c>
    </row>
    <row r="317" spans="1:23" ht="12.75">
      <c r="A317" s="13" t="s">
        <v>26</v>
      </c>
      <c r="B317" s="14" t="s">
        <v>565</v>
      </c>
      <c r="C317" s="15" t="s">
        <v>566</v>
      </c>
      <c r="D317" s="16">
        <v>30945767</v>
      </c>
      <c r="E317" s="17">
        <v>33415054</v>
      </c>
      <c r="F317" s="17">
        <v>16767090</v>
      </c>
      <c r="G317" s="18">
        <f t="shared" si="60"/>
        <v>0.5017825199384685</v>
      </c>
      <c r="H317" s="16">
        <v>0</v>
      </c>
      <c r="I317" s="17">
        <v>7429256</v>
      </c>
      <c r="J317" s="17">
        <v>747417</v>
      </c>
      <c r="K317" s="16">
        <v>8176673</v>
      </c>
      <c r="L317" s="16">
        <v>392477</v>
      </c>
      <c r="M317" s="17">
        <v>1278355</v>
      </c>
      <c r="N317" s="17">
        <v>1846873</v>
      </c>
      <c r="O317" s="16">
        <v>3517705</v>
      </c>
      <c r="P317" s="16">
        <v>1766341</v>
      </c>
      <c r="Q317" s="17">
        <v>1431892</v>
      </c>
      <c r="R317" s="17">
        <v>1874479</v>
      </c>
      <c r="S317" s="16">
        <v>5072712</v>
      </c>
      <c r="T317" s="16">
        <v>0</v>
      </c>
      <c r="U317" s="17">
        <v>0</v>
      </c>
      <c r="V317" s="17">
        <v>0</v>
      </c>
      <c r="W317" s="19">
        <v>0</v>
      </c>
    </row>
    <row r="318" spans="1:23" ht="12.75">
      <c r="A318" s="13" t="s">
        <v>26</v>
      </c>
      <c r="B318" s="14" t="s">
        <v>567</v>
      </c>
      <c r="C318" s="15" t="s">
        <v>568</v>
      </c>
      <c r="D318" s="16">
        <v>16975391</v>
      </c>
      <c r="E318" s="17">
        <v>21094985</v>
      </c>
      <c r="F318" s="17">
        <v>8992154</v>
      </c>
      <c r="G318" s="18">
        <f t="shared" si="60"/>
        <v>0.4262697508436247</v>
      </c>
      <c r="H318" s="16">
        <v>1453904</v>
      </c>
      <c r="I318" s="17">
        <v>1989</v>
      </c>
      <c r="J318" s="17">
        <v>451799</v>
      </c>
      <c r="K318" s="16">
        <v>1907692</v>
      </c>
      <c r="L318" s="16">
        <v>2093659</v>
      </c>
      <c r="M318" s="17">
        <v>1120692</v>
      </c>
      <c r="N318" s="17">
        <v>1495656</v>
      </c>
      <c r="O318" s="16">
        <v>4710007</v>
      </c>
      <c r="P318" s="16">
        <v>897887</v>
      </c>
      <c r="Q318" s="17">
        <v>589907</v>
      </c>
      <c r="R318" s="17">
        <v>886661</v>
      </c>
      <c r="S318" s="16">
        <v>2374455</v>
      </c>
      <c r="T318" s="16">
        <v>0</v>
      </c>
      <c r="U318" s="17">
        <v>0</v>
      </c>
      <c r="V318" s="17">
        <v>0</v>
      </c>
      <c r="W318" s="19">
        <v>0</v>
      </c>
    </row>
    <row r="319" spans="1:23" ht="12.75">
      <c r="A319" s="13" t="s">
        <v>41</v>
      </c>
      <c r="B319" s="14" t="s">
        <v>569</v>
      </c>
      <c r="C319" s="15" t="s">
        <v>570</v>
      </c>
      <c r="D319" s="16">
        <v>32740541</v>
      </c>
      <c r="E319" s="17">
        <v>31868590</v>
      </c>
      <c r="F319" s="17">
        <v>16331216</v>
      </c>
      <c r="G319" s="18">
        <f t="shared" si="60"/>
        <v>0.5124549281910495</v>
      </c>
      <c r="H319" s="16">
        <v>1647805</v>
      </c>
      <c r="I319" s="17">
        <v>15040</v>
      </c>
      <c r="J319" s="17">
        <v>3277967</v>
      </c>
      <c r="K319" s="16">
        <v>4940812</v>
      </c>
      <c r="L319" s="16">
        <v>3385967</v>
      </c>
      <c r="M319" s="17">
        <v>5084517</v>
      </c>
      <c r="N319" s="17">
        <v>2063163</v>
      </c>
      <c r="O319" s="16">
        <v>10533647</v>
      </c>
      <c r="P319" s="16">
        <v>109154</v>
      </c>
      <c r="Q319" s="17">
        <v>562248</v>
      </c>
      <c r="R319" s="17">
        <v>185355</v>
      </c>
      <c r="S319" s="16">
        <v>856757</v>
      </c>
      <c r="T319" s="16">
        <v>0</v>
      </c>
      <c r="U319" s="17">
        <v>0</v>
      </c>
      <c r="V319" s="17">
        <v>0</v>
      </c>
      <c r="W319" s="19">
        <v>0</v>
      </c>
    </row>
    <row r="320" spans="1:23" ht="12.75">
      <c r="A320" s="20"/>
      <c r="B320" s="21" t="s">
        <v>571</v>
      </c>
      <c r="C320" s="22"/>
      <c r="D320" s="23">
        <f>SUM(D315:D319)</f>
        <v>353654426</v>
      </c>
      <c r="E320" s="24">
        <f>SUM(E315:E319)</f>
        <v>334388191</v>
      </c>
      <c r="F320" s="24">
        <f>SUM(F315:F319)</f>
        <v>124256852</v>
      </c>
      <c r="G320" s="25">
        <f t="shared" si="60"/>
        <v>0.3715946177058627</v>
      </c>
      <c r="H320" s="23">
        <f aca="true" t="shared" si="64" ref="H320:W320">SUM(H315:H319)</f>
        <v>4225972</v>
      </c>
      <c r="I320" s="24">
        <f t="shared" si="64"/>
        <v>12123456</v>
      </c>
      <c r="J320" s="24">
        <f t="shared" si="64"/>
        <v>13189305</v>
      </c>
      <c r="K320" s="23">
        <f t="shared" si="64"/>
        <v>29538733</v>
      </c>
      <c r="L320" s="23">
        <f t="shared" si="64"/>
        <v>13849515</v>
      </c>
      <c r="M320" s="24">
        <f t="shared" si="64"/>
        <v>20119220</v>
      </c>
      <c r="N320" s="24">
        <f t="shared" si="64"/>
        <v>21489967</v>
      </c>
      <c r="O320" s="23">
        <f t="shared" si="64"/>
        <v>55458702</v>
      </c>
      <c r="P320" s="23">
        <f t="shared" si="64"/>
        <v>9514620</v>
      </c>
      <c r="Q320" s="24">
        <f t="shared" si="64"/>
        <v>12760111</v>
      </c>
      <c r="R320" s="24">
        <f t="shared" si="64"/>
        <v>16984686</v>
      </c>
      <c r="S320" s="23">
        <f t="shared" si="64"/>
        <v>39259417</v>
      </c>
      <c r="T320" s="23">
        <f t="shared" si="64"/>
        <v>0</v>
      </c>
      <c r="U320" s="24">
        <f t="shared" si="64"/>
        <v>0</v>
      </c>
      <c r="V320" s="24">
        <f t="shared" si="64"/>
        <v>0</v>
      </c>
      <c r="W320" s="26">
        <f t="shared" si="64"/>
        <v>0</v>
      </c>
    </row>
    <row r="321" spans="1:23" ht="12.75">
      <c r="A321" s="13" t="s">
        <v>26</v>
      </c>
      <c r="B321" s="14" t="s">
        <v>572</v>
      </c>
      <c r="C321" s="15" t="s">
        <v>573</v>
      </c>
      <c r="D321" s="16">
        <v>44978200</v>
      </c>
      <c r="E321" s="17">
        <v>44978200</v>
      </c>
      <c r="F321" s="17">
        <v>6881307</v>
      </c>
      <c r="G321" s="18">
        <f t="shared" si="60"/>
        <v>0.15299204948174894</v>
      </c>
      <c r="H321" s="16">
        <v>758456</v>
      </c>
      <c r="I321" s="17">
        <v>554629</v>
      </c>
      <c r="J321" s="17">
        <v>492726</v>
      </c>
      <c r="K321" s="16">
        <v>1805811</v>
      </c>
      <c r="L321" s="16">
        <v>263516</v>
      </c>
      <c r="M321" s="17">
        <v>923739</v>
      </c>
      <c r="N321" s="17">
        <v>1000663</v>
      </c>
      <c r="O321" s="16">
        <v>2187918</v>
      </c>
      <c r="P321" s="16">
        <v>443210</v>
      </c>
      <c r="Q321" s="17">
        <v>0</v>
      </c>
      <c r="R321" s="17">
        <v>2444368</v>
      </c>
      <c r="S321" s="16">
        <v>2887578</v>
      </c>
      <c r="T321" s="16">
        <v>0</v>
      </c>
      <c r="U321" s="17">
        <v>0</v>
      </c>
      <c r="V321" s="17">
        <v>0</v>
      </c>
      <c r="W321" s="19">
        <v>0</v>
      </c>
    </row>
    <row r="322" spans="1:23" ht="12.75">
      <c r="A322" s="13" t="s">
        <v>26</v>
      </c>
      <c r="B322" s="14" t="s">
        <v>574</v>
      </c>
      <c r="C322" s="15" t="s">
        <v>575</v>
      </c>
      <c r="D322" s="16">
        <v>100582330</v>
      </c>
      <c r="E322" s="17">
        <v>92477157</v>
      </c>
      <c r="F322" s="17">
        <v>42641660</v>
      </c>
      <c r="G322" s="18">
        <f t="shared" si="60"/>
        <v>0.46110478936976834</v>
      </c>
      <c r="H322" s="16">
        <v>0</v>
      </c>
      <c r="I322" s="17">
        <v>4339072</v>
      </c>
      <c r="J322" s="17">
        <v>6184604</v>
      </c>
      <c r="K322" s="16">
        <v>10523676</v>
      </c>
      <c r="L322" s="16">
        <v>5058844</v>
      </c>
      <c r="M322" s="17">
        <v>8784987</v>
      </c>
      <c r="N322" s="17">
        <v>9112634</v>
      </c>
      <c r="O322" s="16">
        <v>22956465</v>
      </c>
      <c r="P322" s="16">
        <v>1509601</v>
      </c>
      <c r="Q322" s="17">
        <v>5171501</v>
      </c>
      <c r="R322" s="17">
        <v>2480417</v>
      </c>
      <c r="S322" s="16">
        <v>9161519</v>
      </c>
      <c r="T322" s="16">
        <v>0</v>
      </c>
      <c r="U322" s="17">
        <v>0</v>
      </c>
      <c r="V322" s="17">
        <v>0</v>
      </c>
      <c r="W322" s="19">
        <v>0</v>
      </c>
    </row>
    <row r="323" spans="1:23" ht="12.75">
      <c r="A323" s="13" t="s">
        <v>26</v>
      </c>
      <c r="B323" s="14" t="s">
        <v>576</v>
      </c>
      <c r="C323" s="15" t="s">
        <v>577</v>
      </c>
      <c r="D323" s="16">
        <v>181754934</v>
      </c>
      <c r="E323" s="17">
        <v>205748046</v>
      </c>
      <c r="F323" s="17">
        <v>66481936</v>
      </c>
      <c r="G323" s="18">
        <f t="shared" si="60"/>
        <v>0.3231230492463583</v>
      </c>
      <c r="H323" s="16">
        <v>1402878</v>
      </c>
      <c r="I323" s="17">
        <v>7476955</v>
      </c>
      <c r="J323" s="17">
        <v>5293272</v>
      </c>
      <c r="K323" s="16">
        <v>14173105</v>
      </c>
      <c r="L323" s="16">
        <v>7697981</v>
      </c>
      <c r="M323" s="17">
        <v>10865974</v>
      </c>
      <c r="N323" s="17">
        <v>13371959</v>
      </c>
      <c r="O323" s="16">
        <v>31935914</v>
      </c>
      <c r="P323" s="16">
        <v>2973214</v>
      </c>
      <c r="Q323" s="17">
        <v>6710520</v>
      </c>
      <c r="R323" s="17">
        <v>10689183</v>
      </c>
      <c r="S323" s="16">
        <v>20372917</v>
      </c>
      <c r="T323" s="16">
        <v>0</v>
      </c>
      <c r="U323" s="17">
        <v>0</v>
      </c>
      <c r="V323" s="17">
        <v>0</v>
      </c>
      <c r="W323" s="19">
        <v>0</v>
      </c>
    </row>
    <row r="324" spans="1:23" ht="12.75">
      <c r="A324" s="13" t="s">
        <v>26</v>
      </c>
      <c r="B324" s="14" t="s">
        <v>578</v>
      </c>
      <c r="C324" s="15" t="s">
        <v>579</v>
      </c>
      <c r="D324" s="16">
        <v>429110665</v>
      </c>
      <c r="E324" s="17">
        <v>429110665</v>
      </c>
      <c r="F324" s="17">
        <v>113459936</v>
      </c>
      <c r="G324" s="18">
        <f t="shared" si="60"/>
        <v>0.264407168719519</v>
      </c>
      <c r="H324" s="16">
        <v>470491</v>
      </c>
      <c r="I324" s="17">
        <v>10099524</v>
      </c>
      <c r="J324" s="17">
        <v>17276524</v>
      </c>
      <c r="K324" s="16">
        <v>27846539</v>
      </c>
      <c r="L324" s="16">
        <v>15436480</v>
      </c>
      <c r="M324" s="17">
        <v>15387229</v>
      </c>
      <c r="N324" s="17">
        <v>21684835</v>
      </c>
      <c r="O324" s="16">
        <v>52508544</v>
      </c>
      <c r="P324" s="16">
        <v>6651848</v>
      </c>
      <c r="Q324" s="17">
        <v>14936899</v>
      </c>
      <c r="R324" s="17">
        <v>11516106</v>
      </c>
      <c r="S324" s="16">
        <v>33104853</v>
      </c>
      <c r="T324" s="16">
        <v>0</v>
      </c>
      <c r="U324" s="17">
        <v>0</v>
      </c>
      <c r="V324" s="17">
        <v>0</v>
      </c>
      <c r="W324" s="19">
        <v>0</v>
      </c>
    </row>
    <row r="325" spans="1:23" ht="12.75">
      <c r="A325" s="13" t="s">
        <v>26</v>
      </c>
      <c r="B325" s="14" t="s">
        <v>580</v>
      </c>
      <c r="C325" s="15" t="s">
        <v>581</v>
      </c>
      <c r="D325" s="16">
        <v>58731555</v>
      </c>
      <c r="E325" s="17">
        <v>86181049</v>
      </c>
      <c r="F325" s="17">
        <v>20989773</v>
      </c>
      <c r="G325" s="18">
        <f t="shared" si="60"/>
        <v>0.24355439210307128</v>
      </c>
      <c r="H325" s="16">
        <v>245539</v>
      </c>
      <c r="I325" s="17">
        <v>797834</v>
      </c>
      <c r="J325" s="17">
        <v>4604816</v>
      </c>
      <c r="K325" s="16">
        <v>5648189</v>
      </c>
      <c r="L325" s="16">
        <v>936823</v>
      </c>
      <c r="M325" s="17">
        <v>4194914</v>
      </c>
      <c r="N325" s="17">
        <v>3824243</v>
      </c>
      <c r="O325" s="16">
        <v>8955980</v>
      </c>
      <c r="P325" s="16">
        <v>671693</v>
      </c>
      <c r="Q325" s="17">
        <v>1121208</v>
      </c>
      <c r="R325" s="17">
        <v>4592703</v>
      </c>
      <c r="S325" s="16">
        <v>6385604</v>
      </c>
      <c r="T325" s="16">
        <v>0</v>
      </c>
      <c r="U325" s="17">
        <v>0</v>
      </c>
      <c r="V325" s="17">
        <v>0</v>
      </c>
      <c r="W325" s="19">
        <v>0</v>
      </c>
    </row>
    <row r="326" spans="1:23" ht="12.75">
      <c r="A326" s="13" t="s">
        <v>26</v>
      </c>
      <c r="B326" s="14" t="s">
        <v>582</v>
      </c>
      <c r="C326" s="15" t="s">
        <v>583</v>
      </c>
      <c r="D326" s="16">
        <v>81969182</v>
      </c>
      <c r="E326" s="17">
        <v>122586294</v>
      </c>
      <c r="F326" s="17">
        <v>87916713</v>
      </c>
      <c r="G326" s="18">
        <f t="shared" si="60"/>
        <v>0.7171822406181885</v>
      </c>
      <c r="H326" s="16">
        <v>1486746</v>
      </c>
      <c r="I326" s="17">
        <v>8130940</v>
      </c>
      <c r="J326" s="17">
        <v>3634801</v>
      </c>
      <c r="K326" s="16">
        <v>13252487</v>
      </c>
      <c r="L326" s="16">
        <v>3272293</v>
      </c>
      <c r="M326" s="17">
        <v>13309383</v>
      </c>
      <c r="N326" s="17">
        <v>6091248</v>
      </c>
      <c r="O326" s="16">
        <v>22672924</v>
      </c>
      <c r="P326" s="16">
        <v>47910426</v>
      </c>
      <c r="Q326" s="17">
        <v>1890547</v>
      </c>
      <c r="R326" s="17">
        <v>2190329</v>
      </c>
      <c r="S326" s="16">
        <v>51991302</v>
      </c>
      <c r="T326" s="16">
        <v>0</v>
      </c>
      <c r="U326" s="17">
        <v>0</v>
      </c>
      <c r="V326" s="17">
        <v>0</v>
      </c>
      <c r="W326" s="19">
        <v>0</v>
      </c>
    </row>
    <row r="327" spans="1:23" ht="12.75">
      <c r="A327" s="13" t="s">
        <v>26</v>
      </c>
      <c r="B327" s="14" t="s">
        <v>584</v>
      </c>
      <c r="C327" s="15" t="s">
        <v>585</v>
      </c>
      <c r="D327" s="16">
        <v>150741510</v>
      </c>
      <c r="E327" s="17">
        <v>204501967</v>
      </c>
      <c r="F327" s="17">
        <v>77945338</v>
      </c>
      <c r="G327" s="18">
        <f t="shared" si="60"/>
        <v>0.3811471309711168</v>
      </c>
      <c r="H327" s="16">
        <v>1893913</v>
      </c>
      <c r="I327" s="17">
        <v>8726596</v>
      </c>
      <c r="J327" s="17">
        <v>13546808</v>
      </c>
      <c r="K327" s="16">
        <v>24167317</v>
      </c>
      <c r="L327" s="16">
        <v>5982863</v>
      </c>
      <c r="M327" s="17">
        <v>8091449</v>
      </c>
      <c r="N327" s="17">
        <v>6997316</v>
      </c>
      <c r="O327" s="16">
        <v>21071628</v>
      </c>
      <c r="P327" s="16">
        <v>5633189</v>
      </c>
      <c r="Q327" s="17">
        <v>16629771</v>
      </c>
      <c r="R327" s="17">
        <v>10443433</v>
      </c>
      <c r="S327" s="16">
        <v>32706393</v>
      </c>
      <c r="T327" s="16">
        <v>0</v>
      </c>
      <c r="U327" s="17">
        <v>0</v>
      </c>
      <c r="V327" s="17">
        <v>0</v>
      </c>
      <c r="W327" s="19">
        <v>0</v>
      </c>
    </row>
    <row r="328" spans="1:23" ht="12.75">
      <c r="A328" s="13" t="s">
        <v>41</v>
      </c>
      <c r="B328" s="14" t="s">
        <v>586</v>
      </c>
      <c r="C328" s="15" t="s">
        <v>587</v>
      </c>
      <c r="D328" s="16">
        <v>9303300</v>
      </c>
      <c r="E328" s="17">
        <v>13303300</v>
      </c>
      <c r="F328" s="17">
        <v>887344</v>
      </c>
      <c r="G328" s="18">
        <f t="shared" si="60"/>
        <v>0.0667010441018394</v>
      </c>
      <c r="H328" s="16">
        <v>29000</v>
      </c>
      <c r="I328" s="17">
        <v>0</v>
      </c>
      <c r="J328" s="17">
        <v>6000</v>
      </c>
      <c r="K328" s="16">
        <v>35000</v>
      </c>
      <c r="L328" s="16">
        <v>89917</v>
      </c>
      <c r="M328" s="17">
        <v>191602</v>
      </c>
      <c r="N328" s="17">
        <v>327030</v>
      </c>
      <c r="O328" s="16">
        <v>608549</v>
      </c>
      <c r="P328" s="16">
        <v>48000</v>
      </c>
      <c r="Q328" s="17">
        <v>25795</v>
      </c>
      <c r="R328" s="17">
        <v>170000</v>
      </c>
      <c r="S328" s="16">
        <v>243795</v>
      </c>
      <c r="T328" s="16">
        <v>0</v>
      </c>
      <c r="U328" s="17">
        <v>0</v>
      </c>
      <c r="V328" s="17">
        <v>0</v>
      </c>
      <c r="W328" s="19">
        <v>0</v>
      </c>
    </row>
    <row r="329" spans="1:23" ht="12.75">
      <c r="A329" s="20"/>
      <c r="B329" s="21" t="s">
        <v>588</v>
      </c>
      <c r="C329" s="22"/>
      <c r="D329" s="23">
        <f>SUM(D321:D328)</f>
        <v>1057171676</v>
      </c>
      <c r="E329" s="24">
        <f>SUM(E321:E328)</f>
        <v>1198886678</v>
      </c>
      <c r="F329" s="24">
        <f>SUM(F321:F328)</f>
        <v>417204007</v>
      </c>
      <c r="G329" s="25">
        <f t="shared" si="60"/>
        <v>0.3479928625914717</v>
      </c>
      <c r="H329" s="23">
        <f aca="true" t="shared" si="65" ref="H329:W329">SUM(H321:H328)</f>
        <v>6287023</v>
      </c>
      <c r="I329" s="24">
        <f t="shared" si="65"/>
        <v>40125550</v>
      </c>
      <c r="J329" s="24">
        <f t="shared" si="65"/>
        <v>51039551</v>
      </c>
      <c r="K329" s="23">
        <f t="shared" si="65"/>
        <v>97452124</v>
      </c>
      <c r="L329" s="23">
        <f t="shared" si="65"/>
        <v>38738717</v>
      </c>
      <c r="M329" s="24">
        <f t="shared" si="65"/>
        <v>61749277</v>
      </c>
      <c r="N329" s="24">
        <f t="shared" si="65"/>
        <v>62409928</v>
      </c>
      <c r="O329" s="23">
        <f t="shared" si="65"/>
        <v>162897922</v>
      </c>
      <c r="P329" s="23">
        <f t="shared" si="65"/>
        <v>65841181</v>
      </c>
      <c r="Q329" s="24">
        <f t="shared" si="65"/>
        <v>46486241</v>
      </c>
      <c r="R329" s="24">
        <f t="shared" si="65"/>
        <v>44526539</v>
      </c>
      <c r="S329" s="23">
        <f t="shared" si="65"/>
        <v>156853961</v>
      </c>
      <c r="T329" s="23">
        <f t="shared" si="65"/>
        <v>0</v>
      </c>
      <c r="U329" s="24">
        <f t="shared" si="65"/>
        <v>0</v>
      </c>
      <c r="V329" s="24">
        <f t="shared" si="65"/>
        <v>0</v>
      </c>
      <c r="W329" s="26">
        <f t="shared" si="65"/>
        <v>0</v>
      </c>
    </row>
    <row r="330" spans="1:23" ht="12.75">
      <c r="A330" s="13" t="s">
        <v>26</v>
      </c>
      <c r="B330" s="14" t="s">
        <v>589</v>
      </c>
      <c r="C330" s="15" t="s">
        <v>590</v>
      </c>
      <c r="D330" s="16">
        <v>10366600</v>
      </c>
      <c r="E330" s="17">
        <v>10366600</v>
      </c>
      <c r="F330" s="17">
        <v>8727998</v>
      </c>
      <c r="G330" s="18">
        <f t="shared" si="60"/>
        <v>0.8419344818937743</v>
      </c>
      <c r="H330" s="16">
        <v>0</v>
      </c>
      <c r="I330" s="17">
        <v>3358323</v>
      </c>
      <c r="J330" s="17">
        <v>0</v>
      </c>
      <c r="K330" s="16">
        <v>3358323</v>
      </c>
      <c r="L330" s="16">
        <v>741240</v>
      </c>
      <c r="M330" s="17">
        <v>953876</v>
      </c>
      <c r="N330" s="17">
        <v>310636</v>
      </c>
      <c r="O330" s="16">
        <v>2005752</v>
      </c>
      <c r="P330" s="16">
        <v>2349984</v>
      </c>
      <c r="Q330" s="17">
        <v>327722</v>
      </c>
      <c r="R330" s="17">
        <v>686217</v>
      </c>
      <c r="S330" s="16">
        <v>3363923</v>
      </c>
      <c r="T330" s="16">
        <v>0</v>
      </c>
      <c r="U330" s="17">
        <v>0</v>
      </c>
      <c r="V330" s="17">
        <v>0</v>
      </c>
      <c r="W330" s="19">
        <v>0</v>
      </c>
    </row>
    <row r="331" spans="1:23" ht="12.75">
      <c r="A331" s="13" t="s">
        <v>26</v>
      </c>
      <c r="B331" s="14" t="s">
        <v>591</v>
      </c>
      <c r="C331" s="15" t="s">
        <v>592</v>
      </c>
      <c r="D331" s="16">
        <v>15699750</v>
      </c>
      <c r="E331" s="17">
        <v>19642758</v>
      </c>
      <c r="F331" s="17">
        <v>6051155</v>
      </c>
      <c r="G331" s="18">
        <f t="shared" si="60"/>
        <v>0.30806035486462746</v>
      </c>
      <c r="H331" s="16">
        <v>563345</v>
      </c>
      <c r="I331" s="17">
        <v>0</v>
      </c>
      <c r="J331" s="17">
        <v>10100</v>
      </c>
      <c r="K331" s="16">
        <v>573445</v>
      </c>
      <c r="L331" s="16">
        <v>746870</v>
      </c>
      <c r="M331" s="17">
        <v>324648</v>
      </c>
      <c r="N331" s="17">
        <v>732041</v>
      </c>
      <c r="O331" s="16">
        <v>1803559</v>
      </c>
      <c r="P331" s="16">
        <v>276758</v>
      </c>
      <c r="Q331" s="17">
        <v>604389</v>
      </c>
      <c r="R331" s="17">
        <v>2793004</v>
      </c>
      <c r="S331" s="16">
        <v>3674151</v>
      </c>
      <c r="T331" s="16">
        <v>0</v>
      </c>
      <c r="U331" s="17">
        <v>0</v>
      </c>
      <c r="V331" s="17">
        <v>0</v>
      </c>
      <c r="W331" s="19">
        <v>0</v>
      </c>
    </row>
    <row r="332" spans="1:23" ht="12.75">
      <c r="A332" s="13" t="s">
        <v>26</v>
      </c>
      <c r="B332" s="14" t="s">
        <v>593</v>
      </c>
      <c r="C332" s="15" t="s">
        <v>594</v>
      </c>
      <c r="D332" s="16">
        <v>24187200</v>
      </c>
      <c r="E332" s="17">
        <v>28811434</v>
      </c>
      <c r="F332" s="17">
        <v>15665850</v>
      </c>
      <c r="G332" s="18">
        <f t="shared" si="60"/>
        <v>0.5437372537583516</v>
      </c>
      <c r="H332" s="16">
        <v>139952</v>
      </c>
      <c r="I332" s="17">
        <v>1579962</v>
      </c>
      <c r="J332" s="17">
        <v>2240835</v>
      </c>
      <c r="K332" s="16">
        <v>3960749</v>
      </c>
      <c r="L332" s="16">
        <v>733748</v>
      </c>
      <c r="M332" s="17">
        <v>1230980</v>
      </c>
      <c r="N332" s="17">
        <v>3505387</v>
      </c>
      <c r="O332" s="16">
        <v>5470115</v>
      </c>
      <c r="P332" s="16">
        <v>1210345</v>
      </c>
      <c r="Q332" s="17">
        <v>408525</v>
      </c>
      <c r="R332" s="17">
        <v>4616116</v>
      </c>
      <c r="S332" s="16">
        <v>6234986</v>
      </c>
      <c r="T332" s="16">
        <v>0</v>
      </c>
      <c r="U332" s="17">
        <v>0</v>
      </c>
      <c r="V332" s="17">
        <v>0</v>
      </c>
      <c r="W332" s="19">
        <v>0</v>
      </c>
    </row>
    <row r="333" spans="1:23" ht="12.75">
      <c r="A333" s="13" t="s">
        <v>41</v>
      </c>
      <c r="B333" s="14" t="s">
        <v>595</v>
      </c>
      <c r="C333" s="15" t="s">
        <v>596</v>
      </c>
      <c r="D333" s="16">
        <v>1015350</v>
      </c>
      <c r="E333" s="17">
        <v>1046840</v>
      </c>
      <c r="F333" s="17">
        <v>464829</v>
      </c>
      <c r="G333" s="18">
        <f t="shared" si="60"/>
        <v>0.44403060639639297</v>
      </c>
      <c r="H333" s="16">
        <v>1250</v>
      </c>
      <c r="I333" s="17">
        <v>39371</v>
      </c>
      <c r="J333" s="17">
        <v>90242</v>
      </c>
      <c r="K333" s="16">
        <v>130863</v>
      </c>
      <c r="L333" s="16">
        <v>30636</v>
      </c>
      <c r="M333" s="17">
        <v>5129</v>
      </c>
      <c r="N333" s="17">
        <v>59435</v>
      </c>
      <c r="O333" s="16">
        <v>95200</v>
      </c>
      <c r="P333" s="16">
        <v>58648</v>
      </c>
      <c r="Q333" s="17">
        <v>160709</v>
      </c>
      <c r="R333" s="17">
        <v>19409</v>
      </c>
      <c r="S333" s="16">
        <v>238766</v>
      </c>
      <c r="T333" s="16">
        <v>0</v>
      </c>
      <c r="U333" s="17">
        <v>0</v>
      </c>
      <c r="V333" s="17">
        <v>0</v>
      </c>
      <c r="W333" s="19">
        <v>0</v>
      </c>
    </row>
    <row r="334" spans="1:23" ht="12.75">
      <c r="A334" s="20"/>
      <c r="B334" s="21" t="s">
        <v>597</v>
      </c>
      <c r="C334" s="22"/>
      <c r="D334" s="23">
        <f>SUM(D330:D333)</f>
        <v>51268900</v>
      </c>
      <c r="E334" s="24">
        <f>SUM(E330:E333)</f>
        <v>59867632</v>
      </c>
      <c r="F334" s="24">
        <f>SUM(F330:F333)</f>
        <v>30909832</v>
      </c>
      <c r="G334" s="25">
        <f t="shared" si="60"/>
        <v>0.5163028997037998</v>
      </c>
      <c r="H334" s="23">
        <f aca="true" t="shared" si="66" ref="H334:W334">SUM(H330:H333)</f>
        <v>704547</v>
      </c>
      <c r="I334" s="24">
        <f t="shared" si="66"/>
        <v>4977656</v>
      </c>
      <c r="J334" s="24">
        <f t="shared" si="66"/>
        <v>2341177</v>
      </c>
      <c r="K334" s="23">
        <f t="shared" si="66"/>
        <v>8023380</v>
      </c>
      <c r="L334" s="23">
        <f t="shared" si="66"/>
        <v>2252494</v>
      </c>
      <c r="M334" s="24">
        <f t="shared" si="66"/>
        <v>2514633</v>
      </c>
      <c r="N334" s="24">
        <f t="shared" si="66"/>
        <v>4607499</v>
      </c>
      <c r="O334" s="23">
        <f t="shared" si="66"/>
        <v>9374626</v>
      </c>
      <c r="P334" s="23">
        <f t="shared" si="66"/>
        <v>3895735</v>
      </c>
      <c r="Q334" s="24">
        <f t="shared" si="66"/>
        <v>1501345</v>
      </c>
      <c r="R334" s="24">
        <f t="shared" si="66"/>
        <v>8114746</v>
      </c>
      <c r="S334" s="23">
        <f t="shared" si="66"/>
        <v>13511826</v>
      </c>
      <c r="T334" s="23">
        <f t="shared" si="66"/>
        <v>0</v>
      </c>
      <c r="U334" s="24">
        <f t="shared" si="66"/>
        <v>0</v>
      </c>
      <c r="V334" s="24">
        <f t="shared" si="66"/>
        <v>0</v>
      </c>
      <c r="W334" s="26">
        <f t="shared" si="66"/>
        <v>0</v>
      </c>
    </row>
    <row r="335" spans="1:23" ht="12.75">
      <c r="A335" s="20"/>
      <c r="B335" s="21" t="s">
        <v>598</v>
      </c>
      <c r="C335" s="22"/>
      <c r="D335" s="23">
        <f>SUM(D299,D301:D306,D308:D313,D315:D319,D321:D328,D330:D333)</f>
        <v>11921713543</v>
      </c>
      <c r="E335" s="24">
        <f>SUM(E299,E301:E306,E308:E313,E315:E319,E321:E328,E330:E333)</f>
        <v>10590944181</v>
      </c>
      <c r="F335" s="24">
        <f>SUM(F299,F301:F306,F308:F313,F315:F319,F321:F328,F330:F333)</f>
        <v>4509650143</v>
      </c>
      <c r="G335" s="25">
        <f t="shared" si="60"/>
        <v>0.425802465382666</v>
      </c>
      <c r="H335" s="23">
        <f aca="true" t="shared" si="67" ref="H335:W335">SUM(H299,H301:H306,H308:H313,H315:H319,H321:H328,H330:H333)</f>
        <v>60405993</v>
      </c>
      <c r="I335" s="24">
        <f t="shared" si="67"/>
        <v>406625576</v>
      </c>
      <c r="J335" s="24">
        <f t="shared" si="67"/>
        <v>553453869</v>
      </c>
      <c r="K335" s="23">
        <f t="shared" si="67"/>
        <v>1020485438</v>
      </c>
      <c r="L335" s="23">
        <f t="shared" si="67"/>
        <v>704631048</v>
      </c>
      <c r="M335" s="24">
        <f t="shared" si="67"/>
        <v>651745904</v>
      </c>
      <c r="N335" s="24">
        <f t="shared" si="67"/>
        <v>649198393</v>
      </c>
      <c r="O335" s="23">
        <f t="shared" si="67"/>
        <v>2005575345</v>
      </c>
      <c r="P335" s="23">
        <f t="shared" si="67"/>
        <v>391365057</v>
      </c>
      <c r="Q335" s="24">
        <f t="shared" si="67"/>
        <v>444778535</v>
      </c>
      <c r="R335" s="24">
        <f t="shared" si="67"/>
        <v>647445768</v>
      </c>
      <c r="S335" s="23">
        <f t="shared" si="67"/>
        <v>1483589360</v>
      </c>
      <c r="T335" s="23">
        <f t="shared" si="67"/>
        <v>0</v>
      </c>
      <c r="U335" s="24">
        <f t="shared" si="67"/>
        <v>0</v>
      </c>
      <c r="V335" s="24">
        <f t="shared" si="67"/>
        <v>0</v>
      </c>
      <c r="W335" s="26">
        <f t="shared" si="67"/>
        <v>0</v>
      </c>
    </row>
    <row r="336" spans="1:23" ht="12.75">
      <c r="A336" s="31"/>
      <c r="B336" s="32" t="s">
        <v>599</v>
      </c>
      <c r="C336" s="33"/>
      <c r="D336" s="34">
        <f>SUM(SUM(D5:D6,D8:D15,D17:D23,D25:D31,D33:D36,D38:D43,D45:D49,D54,D56:D59,D61:D66,D68:D74,D76:D80,D85:D87,D89:D92,D94:D97,D102,D104:D108,D110:D117,D119:D122,D124:D128,D130:D133,D135:D140,D142:D146,D148:D153,D155:D159,D161:D165,D170:D175,D177:D181,D183:D187,D189:D194),SUM(D196:D200,D205:D212,D214:D220,D222:D226,D231:D236,D238:D243,D245:D250,D252:D255,D260:D263,D265:D271,D273:D281,D283:D288,D290:D294,D299,D301:D306,D308:D313,D315:D319,D321:D328,D330:D333))</f>
        <v>73411081376</v>
      </c>
      <c r="E336" s="35">
        <f>SUM(SUM(E5:E6,E8:E15,E17:E23,E25:E31,E33:E36,E38:E43,E45:E49,E54,E56:E59,E61:E66,E68:E74,E76:E80,E85:E87,E89:E92,E94:E97,E102,E104:E108,E110:E117,E119:E122,E124:E128,E130:E133,E135:E140,E142:E146,E148:E153,E155:E159,E161:E165,E170:E175,E177:E181,E183:E187,E189:E194),SUM(E196:E200,E205:E212,E214:E220,E222:E226,E231:E236,E238:E243,E245:E250,E252:E255,E260:E263,E265:E271,E273:E281,E283:E288,E290:E294,E299,E301:E306,E308:E313,E315:E319,E321:E328,E330:E333))</f>
        <v>73217822282</v>
      </c>
      <c r="F336" s="35">
        <f>SUM(SUM(F5:F6,F8:F15,F17:F23,F25:F31,F33:F36,F38:F43,F45:F49,F54,F56:F59,F61:F66,F68:F74,F76:F80,F85:F87,F89:F92,F94:F97,F102,F104:F108,F110:F117,F119:F122,F124:F128,F130:F133,F135:F140,F142:F146,F148:F153,F155:F159,F161:F165,F170:F175,F177:F181,F183:F187,F189:F194),SUM(F196:F200,F205:F212,F214:F220,F222:F226,F231:F236,F238:F243,F245:F250,F252:F255,F260:F263,F265:F271,F273:F281,F283:F288,F290:F294,F299,F301:F306,F308:F313,F315:F319,F321:F328,F330:F333))</f>
        <v>30092985005</v>
      </c>
      <c r="G336" s="36">
        <f t="shared" si="60"/>
        <v>0.41100628326661</v>
      </c>
      <c r="H336" s="34">
        <f aca="true" t="shared" si="68" ref="H336:W336">SUM(SUM(H5:H6,H8:H15,H17:H23,H25:H31,H33:H36,H38:H43,H45:H49,H54,H56:H59,H61:H66,H68:H74,H76:H80,H85:H87,H89:H92,H94:H97,H102,H104:H108,H110:H117,H119:H122,H124:H128,H130:H133,H135:H140,H142:H146,H148:H153,H155:H159,H161:H165,H170:H175,H177:H181,H183:H187,H189:H194),SUM(H196:H200,H205:H212,H214:H220,H222:H226,H231:H236,H238:H243,H245:H250,H252:H255,H260:H263,H265:H271,H273:H281,H283:H288,H290:H294,H299,H301:H306,H308:H313,H315:H319,H321:H328,H330:H333))</f>
        <v>1346888796</v>
      </c>
      <c r="I336" s="35">
        <f t="shared" si="68"/>
        <v>2716952336</v>
      </c>
      <c r="J336" s="35">
        <f t="shared" si="68"/>
        <v>2708099974</v>
      </c>
      <c r="K336" s="34">
        <f t="shared" si="68"/>
        <v>6771941106</v>
      </c>
      <c r="L336" s="34">
        <f t="shared" si="68"/>
        <v>4274376732</v>
      </c>
      <c r="M336" s="35">
        <f t="shared" si="68"/>
        <v>3906544807</v>
      </c>
      <c r="N336" s="35">
        <f t="shared" si="68"/>
        <v>5149054483</v>
      </c>
      <c r="O336" s="34">
        <f t="shared" si="68"/>
        <v>13329976022</v>
      </c>
      <c r="P336" s="34">
        <f t="shared" si="68"/>
        <v>2534026908</v>
      </c>
      <c r="Q336" s="35">
        <f t="shared" si="68"/>
        <v>3370667730</v>
      </c>
      <c r="R336" s="35">
        <f t="shared" si="68"/>
        <v>4086373239</v>
      </c>
      <c r="S336" s="34">
        <f t="shared" si="68"/>
        <v>9991067877</v>
      </c>
      <c r="T336" s="34">
        <f t="shared" si="68"/>
        <v>0</v>
      </c>
      <c r="U336" s="35">
        <f t="shared" si="68"/>
        <v>0</v>
      </c>
      <c r="V336" s="35">
        <f t="shared" si="68"/>
        <v>0</v>
      </c>
      <c r="W336" s="37">
        <f t="shared" si="68"/>
        <v>0</v>
      </c>
    </row>
    <row r="337" spans="1:23" ht="11.25">
      <c r="A337" s="38"/>
      <c r="B337" s="39"/>
      <c r="C337" s="38"/>
      <c r="D337" s="40"/>
      <c r="E337" s="40"/>
      <c r="F337" s="40"/>
      <c r="G337" s="41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</row>
    <row r="338" spans="1:23" ht="11.25">
      <c r="A338" s="38"/>
      <c r="B338" s="39"/>
      <c r="C338" s="38"/>
      <c r="D338" s="40"/>
      <c r="E338" s="40"/>
      <c r="F338" s="40"/>
      <c r="G338" s="41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</row>
    <row r="339" spans="1:23" ht="11.25">
      <c r="A339" s="38"/>
      <c r="B339" s="39"/>
      <c r="C339" s="38"/>
      <c r="D339" s="40"/>
      <c r="E339" s="40"/>
      <c r="F339" s="40"/>
      <c r="G339" s="41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</row>
    <row r="340" spans="1:23" ht="11.25">
      <c r="A340" s="38"/>
      <c r="B340" s="39"/>
      <c r="C340" s="38"/>
      <c r="D340" s="40"/>
      <c r="E340" s="40"/>
      <c r="F340" s="40"/>
      <c r="G340" s="41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</row>
    <row r="341" spans="1:23" ht="11.25">
      <c r="A341" s="38"/>
      <c r="B341" s="39"/>
      <c r="C341" s="38"/>
      <c r="D341" s="40"/>
      <c r="E341" s="40"/>
      <c r="F341" s="40"/>
      <c r="G341" s="41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</row>
    <row r="342" spans="1:23" ht="11.25">
      <c r="A342" s="38"/>
      <c r="B342" s="39"/>
      <c r="C342" s="38"/>
      <c r="D342" s="40"/>
      <c r="E342" s="40"/>
      <c r="F342" s="40"/>
      <c r="G342" s="41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</row>
    <row r="343" spans="1:23" ht="11.25">
      <c r="A343" s="38"/>
      <c r="B343" s="39"/>
      <c r="C343" s="38"/>
      <c r="D343" s="40"/>
      <c r="E343" s="40"/>
      <c r="F343" s="40"/>
      <c r="G343" s="41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</row>
    <row r="344" spans="1:23" ht="11.25">
      <c r="A344" s="38"/>
      <c r="B344" s="39"/>
      <c r="C344" s="38"/>
      <c r="D344" s="40"/>
      <c r="E344" s="40"/>
      <c r="F344" s="40"/>
      <c r="G344" s="41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</row>
    <row r="345" spans="1:23" ht="11.25">
      <c r="A345" s="38"/>
      <c r="B345" s="39"/>
      <c r="C345" s="38"/>
      <c r="D345" s="40"/>
      <c r="E345" s="40"/>
      <c r="F345" s="40"/>
      <c r="G345" s="41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</row>
    <row r="346" spans="1:23" ht="11.25">
      <c r="A346" s="38"/>
      <c r="B346" s="39"/>
      <c r="C346" s="38"/>
      <c r="D346" s="40"/>
      <c r="E346" s="40"/>
      <c r="F346" s="40"/>
      <c r="G346" s="41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</row>
    <row r="347" spans="1:23" ht="11.25">
      <c r="A347" s="38"/>
      <c r="B347" s="39"/>
      <c r="C347" s="38"/>
      <c r="D347" s="40"/>
      <c r="E347" s="40"/>
      <c r="F347" s="40"/>
      <c r="G347" s="41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</row>
    <row r="348" spans="1:23" ht="11.25">
      <c r="A348" s="38"/>
      <c r="B348" s="39"/>
      <c r="C348" s="38"/>
      <c r="D348" s="40"/>
      <c r="E348" s="40"/>
      <c r="F348" s="40"/>
      <c r="G348" s="41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</row>
    <row r="349" spans="1:23" ht="11.25">
      <c r="A349" s="38"/>
      <c r="B349" s="39"/>
      <c r="C349" s="38"/>
      <c r="D349" s="40"/>
      <c r="E349" s="40"/>
      <c r="F349" s="40"/>
      <c r="G349" s="41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</row>
    <row r="350" spans="1:23" ht="11.25">
      <c r="A350" s="38"/>
      <c r="B350" s="39"/>
      <c r="C350" s="38"/>
      <c r="D350" s="40"/>
      <c r="E350" s="40"/>
      <c r="F350" s="40"/>
      <c r="G350" s="41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</row>
    <row r="351" spans="1:23" ht="11.25">
      <c r="A351" s="38"/>
      <c r="B351" s="39"/>
      <c r="C351" s="38"/>
      <c r="D351" s="40"/>
      <c r="E351" s="40"/>
      <c r="F351" s="40"/>
      <c r="G351" s="41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</row>
    <row r="352" spans="1:23" ht="11.25">
      <c r="A352" s="38"/>
      <c r="B352" s="39"/>
      <c r="C352" s="38"/>
      <c r="D352" s="40"/>
      <c r="E352" s="40"/>
      <c r="F352" s="40"/>
      <c r="G352" s="41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</row>
    <row r="353" spans="1:23" ht="11.25">
      <c r="A353" s="38"/>
      <c r="B353" s="39"/>
      <c r="C353" s="38"/>
      <c r="D353" s="40"/>
      <c r="E353" s="40"/>
      <c r="F353" s="40"/>
      <c r="G353" s="41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</row>
    <row r="354" spans="1:23" ht="11.25">
      <c r="A354" s="38"/>
      <c r="B354" s="39"/>
      <c r="C354" s="38"/>
      <c r="D354" s="40"/>
      <c r="E354" s="40"/>
      <c r="F354" s="40"/>
      <c r="G354" s="41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</row>
    <row r="355" spans="1:23" ht="11.25">
      <c r="A355" s="38"/>
      <c r="B355" s="39"/>
      <c r="C355" s="38"/>
      <c r="D355" s="40"/>
      <c r="E355" s="40"/>
      <c r="F355" s="40"/>
      <c r="G355" s="41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</row>
    <row r="356" spans="1:23" ht="11.25">
      <c r="A356" s="38"/>
      <c r="B356" s="39"/>
      <c r="C356" s="38"/>
      <c r="D356" s="40"/>
      <c r="E356" s="40"/>
      <c r="F356" s="40"/>
      <c r="G356" s="41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</row>
    <row r="357" spans="1:23" ht="11.25">
      <c r="A357" s="38"/>
      <c r="B357" s="39"/>
      <c r="C357" s="38"/>
      <c r="D357" s="40"/>
      <c r="E357" s="40"/>
      <c r="F357" s="40"/>
      <c r="G357" s="41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</row>
    <row r="358" spans="2:23" ht="11.25">
      <c r="B358" s="42"/>
      <c r="D358" s="43"/>
      <c r="E358" s="43"/>
      <c r="F358" s="43"/>
      <c r="G358" s="44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</row>
    <row r="359" spans="2:23" ht="11.25">
      <c r="B359" s="42"/>
      <c r="D359" s="43"/>
      <c r="E359" s="43"/>
      <c r="F359" s="43"/>
      <c r="G359" s="44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</row>
  </sheetData>
  <sheetProtection/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55" r:id="rId1"/>
  <rowBreaks count="5" manualBreakCount="5">
    <brk id="51" max="22" man="1"/>
    <brk id="99" max="22" man="1"/>
    <brk id="167" max="22" man="1"/>
    <brk id="228" max="22" man="1"/>
    <brk id="296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2019-05-13T13:47:43Z</dcterms:created>
  <dcterms:modified xsi:type="dcterms:W3CDTF">2019-05-13T13:51:24Z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