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R&amp;M" sheetId="1" r:id="rId1"/>
  </sheets>
  <definedNames>
    <definedName name="_xlnm.Print_Area" localSheetId="0">'R&amp;M'!$A$1:$W$358</definedName>
  </definedNames>
  <calcPr fullCalcOnLoad="1"/>
</workbook>
</file>

<file path=xl/sharedStrings.xml><?xml version="1.0" encoding="utf-8"?>
<sst xmlns="http://schemas.openxmlformats.org/spreadsheetml/2006/main" count="873" uniqueCount="607">
  <si>
    <t>Figures Finalised as at 2019/05/10</t>
  </si>
  <si>
    <t>MONTHLY REPAIRS AND MAINTENANCE EXPENDITURE FOR THE 3rd Quarter Ended 31 March 2019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</si>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</sst>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 wrapText="1"/>
      <protection/>
    </xf>
    <xf numFmtId="0" fontId="46" fillId="0" borderId="13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0" fontId="45" fillId="0" borderId="13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indent="1"/>
      <protection/>
    </xf>
    <xf numFmtId="0" fontId="47" fillId="0" borderId="15" xfId="0" applyFont="1" applyBorder="1" applyAlignment="1" applyProtection="1">
      <alignment wrapText="1"/>
      <protection/>
    </xf>
    <xf numFmtId="0" fontId="47" fillId="0" borderId="16" xfId="0" applyFont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indent="1"/>
      <protection/>
    </xf>
    <xf numFmtId="178" fontId="46" fillId="0" borderId="13" xfId="0" applyNumberFormat="1" applyFont="1" applyBorder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left" indent="1"/>
      <protection/>
    </xf>
    <xf numFmtId="178" fontId="45" fillId="0" borderId="13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8" fontId="0" fillId="0" borderId="13" xfId="0" applyNumberFormat="1" applyFont="1" applyBorder="1" applyAlignment="1" applyProtection="1">
      <alignment horizontal="left" indent="1"/>
      <protection/>
    </xf>
    <xf numFmtId="178" fontId="0" fillId="0" borderId="0" xfId="0" applyNumberFormat="1" applyFont="1" applyBorder="1" applyAlignment="1" applyProtection="1">
      <alignment horizontal="left" indent="1"/>
      <protection/>
    </xf>
    <xf numFmtId="178" fontId="47" fillId="0" borderId="15" xfId="0" applyNumberFormat="1" applyFont="1" applyBorder="1" applyAlignment="1" applyProtection="1">
      <alignment horizontal="left" wrapText="1" indent="1"/>
      <protection/>
    </xf>
    <xf numFmtId="178" fontId="47" fillId="0" borderId="16" xfId="0" applyNumberFormat="1" applyFont="1" applyBorder="1" applyAlignment="1" applyProtection="1">
      <alignment horizontal="left" wrapText="1" indent="1"/>
      <protection/>
    </xf>
    <xf numFmtId="178" fontId="0" fillId="0" borderId="0" xfId="0" applyNumberFormat="1" applyFont="1" applyAlignment="1" applyProtection="1">
      <alignment horizontal="left" indent="1"/>
      <protection/>
    </xf>
    <xf numFmtId="179" fontId="46" fillId="0" borderId="0" xfId="0" applyNumberFormat="1" applyFont="1" applyBorder="1" applyAlignment="1" applyProtection="1">
      <alignment horizontal="left" wrapText="1" indent="1"/>
      <protection/>
    </xf>
    <xf numFmtId="179" fontId="45" fillId="0" borderId="0" xfId="0" applyNumberFormat="1" applyFont="1" applyBorder="1" applyAlignment="1" applyProtection="1">
      <alignment horizontal="left" indent="1"/>
      <protection/>
    </xf>
    <xf numFmtId="179" fontId="0" fillId="0" borderId="0" xfId="0" applyNumberFormat="1" applyFont="1" applyBorder="1" applyAlignment="1" applyProtection="1">
      <alignment horizontal="left" indent="1"/>
      <protection/>
    </xf>
    <xf numFmtId="179" fontId="47" fillId="0" borderId="16" xfId="0" applyNumberFormat="1" applyFont="1" applyBorder="1" applyAlignment="1" applyProtection="1">
      <alignment horizontal="left" wrapText="1" indent="1"/>
      <protection/>
    </xf>
    <xf numFmtId="179" fontId="0" fillId="0" borderId="0" xfId="0" applyNumberFormat="1" applyFont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right"/>
      <protection/>
    </xf>
    <xf numFmtId="178" fontId="46" fillId="0" borderId="14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/>
      <protection/>
    </xf>
    <xf numFmtId="178" fontId="0" fillId="0" borderId="17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</cols>
  <sheetData>
    <row r="1" spans="1:23" ht="16.5">
      <c r="A1" s="7"/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8.75" customHeight="1">
      <c r="A2" s="8"/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48" customHeight="1">
      <c r="A3" s="9"/>
      <c r="B3" s="10" t="s">
        <v>2</v>
      </c>
      <c r="C3" s="3" t="s">
        <v>3</v>
      </c>
      <c r="D3" s="4" t="s">
        <v>4</v>
      </c>
      <c r="E3" s="5" t="s">
        <v>5</v>
      </c>
      <c r="F3" s="5" t="s">
        <v>604</v>
      </c>
      <c r="G3" s="6" t="s">
        <v>6</v>
      </c>
      <c r="H3" s="4" t="s">
        <v>605</v>
      </c>
      <c r="I3" s="5" t="s">
        <v>7</v>
      </c>
      <c r="J3" s="6" t="s">
        <v>8</v>
      </c>
      <c r="K3" s="6" t="s">
        <v>9</v>
      </c>
      <c r="L3" s="4" t="s">
        <v>10</v>
      </c>
      <c r="M3" s="5" t="s">
        <v>11</v>
      </c>
      <c r="N3" s="6" t="s">
        <v>12</v>
      </c>
      <c r="O3" s="6" t="s">
        <v>13</v>
      </c>
      <c r="P3" s="4" t="s">
        <v>14</v>
      </c>
      <c r="Q3" s="5" t="s">
        <v>15</v>
      </c>
      <c r="R3" s="6" t="s">
        <v>16</v>
      </c>
      <c r="S3" s="6" t="s">
        <v>17</v>
      </c>
      <c r="T3" s="4" t="s">
        <v>18</v>
      </c>
      <c r="U3" s="5" t="s">
        <v>606</v>
      </c>
      <c r="V3" s="6" t="s">
        <v>19</v>
      </c>
      <c r="W3" s="6" t="s">
        <v>20</v>
      </c>
    </row>
    <row r="4" spans="1:23" ht="12.75" customHeight="1">
      <c r="A4" s="11"/>
      <c r="B4" s="12" t="s">
        <v>603</v>
      </c>
      <c r="C4" s="13"/>
      <c r="D4" s="14"/>
      <c r="E4" s="13"/>
      <c r="F4" s="13"/>
      <c r="G4" s="13"/>
      <c r="H4" s="14"/>
      <c r="I4" s="13"/>
      <c r="J4" s="13"/>
      <c r="K4" s="14"/>
      <c r="L4" s="14"/>
      <c r="M4" s="13"/>
      <c r="N4" s="13"/>
      <c r="O4" s="14"/>
      <c r="P4" s="14"/>
      <c r="Q4" s="13"/>
      <c r="R4" s="13"/>
      <c r="S4" s="14"/>
      <c r="T4" s="14"/>
      <c r="U4" s="13"/>
      <c r="V4" s="15"/>
      <c r="W4" s="16"/>
    </row>
    <row r="5" spans="1:23" ht="12.75" customHeight="1">
      <c r="A5" s="17"/>
      <c r="B5" s="12" t="s">
        <v>21</v>
      </c>
      <c r="C5" s="13"/>
      <c r="D5" s="14"/>
      <c r="E5" s="13"/>
      <c r="F5" s="13"/>
      <c r="G5" s="13"/>
      <c r="H5" s="14"/>
      <c r="I5" s="13"/>
      <c r="J5" s="13"/>
      <c r="K5" s="14"/>
      <c r="L5" s="14"/>
      <c r="M5" s="13"/>
      <c r="N5" s="13"/>
      <c r="O5" s="14"/>
      <c r="P5" s="14"/>
      <c r="Q5" s="13"/>
      <c r="R5" s="13"/>
      <c r="S5" s="14"/>
      <c r="T5" s="14"/>
      <c r="U5" s="13"/>
      <c r="V5" s="15"/>
      <c r="W5" s="16"/>
    </row>
    <row r="6" spans="1:23" ht="12.75" customHeight="1">
      <c r="A6" s="18" t="s">
        <v>22</v>
      </c>
      <c r="B6" s="19" t="s">
        <v>23</v>
      </c>
      <c r="C6" s="19" t="s">
        <v>24</v>
      </c>
      <c r="D6" s="28">
        <v>493616303</v>
      </c>
      <c r="E6" s="29">
        <v>425143475</v>
      </c>
      <c r="F6" s="29">
        <v>302544812</v>
      </c>
      <c r="G6" s="37">
        <f>IF($E6=0,0,$F6/$E6)</f>
        <v>0.7116299079975296</v>
      </c>
      <c r="H6" s="28">
        <v>22930074</v>
      </c>
      <c r="I6" s="29">
        <v>34119707</v>
      </c>
      <c r="J6" s="29">
        <v>36909592</v>
      </c>
      <c r="K6" s="28">
        <v>93959373</v>
      </c>
      <c r="L6" s="28">
        <v>33655263</v>
      </c>
      <c r="M6" s="29">
        <v>31915739</v>
      </c>
      <c r="N6" s="29">
        <v>40791055</v>
      </c>
      <c r="O6" s="28">
        <v>106362057</v>
      </c>
      <c r="P6" s="28">
        <v>32458862</v>
      </c>
      <c r="Q6" s="29">
        <v>30334181</v>
      </c>
      <c r="R6" s="29">
        <v>39430339</v>
      </c>
      <c r="S6" s="28">
        <v>102223382</v>
      </c>
      <c r="T6" s="28">
        <v>0</v>
      </c>
      <c r="U6" s="29">
        <v>0</v>
      </c>
      <c r="V6" s="42">
        <v>0</v>
      </c>
      <c r="W6" s="43">
        <v>0</v>
      </c>
    </row>
    <row r="7" spans="1:23" ht="12.75" customHeight="1">
      <c r="A7" s="18" t="s">
        <v>22</v>
      </c>
      <c r="B7" s="19" t="s">
        <v>25</v>
      </c>
      <c r="C7" s="19" t="s">
        <v>26</v>
      </c>
      <c r="D7" s="28">
        <v>463177670</v>
      </c>
      <c r="E7" s="29">
        <v>0</v>
      </c>
      <c r="F7" s="29">
        <v>267216983</v>
      </c>
      <c r="G7" s="37">
        <f>IF($E7=0,0,$F7/$E7)</f>
        <v>0</v>
      </c>
      <c r="H7" s="28">
        <v>17349948</v>
      </c>
      <c r="I7" s="29">
        <v>23661181</v>
      </c>
      <c r="J7" s="29">
        <v>23879290</v>
      </c>
      <c r="K7" s="28">
        <v>64890419</v>
      </c>
      <c r="L7" s="28">
        <v>35306155</v>
      </c>
      <c r="M7" s="29">
        <v>32858769</v>
      </c>
      <c r="N7" s="29">
        <v>38455669</v>
      </c>
      <c r="O7" s="28">
        <v>106620593</v>
      </c>
      <c r="P7" s="28">
        <v>29640894</v>
      </c>
      <c r="Q7" s="29">
        <v>29622866</v>
      </c>
      <c r="R7" s="29">
        <v>36442211</v>
      </c>
      <c r="S7" s="28">
        <v>95705971</v>
      </c>
      <c r="T7" s="28">
        <v>0</v>
      </c>
      <c r="U7" s="29">
        <v>0</v>
      </c>
      <c r="V7" s="42">
        <v>0</v>
      </c>
      <c r="W7" s="43">
        <v>0</v>
      </c>
    </row>
    <row r="8" spans="1:23" ht="12.75" customHeight="1">
      <c r="A8" s="20"/>
      <c r="B8" s="21" t="s">
        <v>27</v>
      </c>
      <c r="C8" s="22"/>
      <c r="D8" s="30">
        <f>SUM(D6:D7)</f>
        <v>956793973</v>
      </c>
      <c r="E8" s="31">
        <f>SUM(E6:E7)</f>
        <v>425143475</v>
      </c>
      <c r="F8" s="31">
        <f>SUM(F6:F7)</f>
        <v>569761795</v>
      </c>
      <c r="G8" s="38">
        <f>IF($E8=0,0,$F8/$E8)</f>
        <v>1.3401635647824537</v>
      </c>
      <c r="H8" s="30">
        <f aca="true" t="shared" si="0" ref="H8:W8">SUM(H6:H7)</f>
        <v>40280022</v>
      </c>
      <c r="I8" s="31">
        <f t="shared" si="0"/>
        <v>57780888</v>
      </c>
      <c r="J8" s="31">
        <f t="shared" si="0"/>
        <v>60788882</v>
      </c>
      <c r="K8" s="30">
        <f t="shared" si="0"/>
        <v>158849792</v>
      </c>
      <c r="L8" s="30">
        <f t="shared" si="0"/>
        <v>68961418</v>
      </c>
      <c r="M8" s="31">
        <f t="shared" si="0"/>
        <v>64774508</v>
      </c>
      <c r="N8" s="31">
        <f t="shared" si="0"/>
        <v>79246724</v>
      </c>
      <c r="O8" s="30">
        <f t="shared" si="0"/>
        <v>212982650</v>
      </c>
      <c r="P8" s="30">
        <f t="shared" si="0"/>
        <v>62099756</v>
      </c>
      <c r="Q8" s="31">
        <f t="shared" si="0"/>
        <v>59957047</v>
      </c>
      <c r="R8" s="31">
        <f t="shared" si="0"/>
        <v>75872550</v>
      </c>
      <c r="S8" s="30">
        <f t="shared" si="0"/>
        <v>197929353</v>
      </c>
      <c r="T8" s="30">
        <f t="shared" si="0"/>
        <v>0</v>
      </c>
      <c r="U8" s="31">
        <f t="shared" si="0"/>
        <v>0</v>
      </c>
      <c r="V8" s="44">
        <f t="shared" si="0"/>
        <v>0</v>
      </c>
      <c r="W8" s="45">
        <f t="shared" si="0"/>
        <v>0</v>
      </c>
    </row>
    <row r="9" spans="1:23" ht="12.75" customHeight="1">
      <c r="A9" s="18" t="s">
        <v>28</v>
      </c>
      <c r="B9" s="19" t="s">
        <v>29</v>
      </c>
      <c r="C9" s="19" t="s">
        <v>30</v>
      </c>
      <c r="D9" s="28">
        <v>11585379</v>
      </c>
      <c r="E9" s="29">
        <v>6394324</v>
      </c>
      <c r="F9" s="29">
        <v>4307805</v>
      </c>
      <c r="G9" s="37">
        <f>IF($E9=0,0,$F9/$E9)</f>
        <v>0.6736920118530121</v>
      </c>
      <c r="H9" s="28">
        <v>336683</v>
      </c>
      <c r="I9" s="29">
        <v>235723</v>
      </c>
      <c r="J9" s="29">
        <v>427545</v>
      </c>
      <c r="K9" s="28">
        <v>999951</v>
      </c>
      <c r="L9" s="28">
        <v>21836</v>
      </c>
      <c r="M9" s="29">
        <v>460926</v>
      </c>
      <c r="N9" s="29">
        <v>702757</v>
      </c>
      <c r="O9" s="28">
        <v>1185519</v>
      </c>
      <c r="P9" s="28">
        <v>555808</v>
      </c>
      <c r="Q9" s="29">
        <v>776149</v>
      </c>
      <c r="R9" s="29">
        <v>790378</v>
      </c>
      <c r="S9" s="28">
        <v>2122335</v>
      </c>
      <c r="T9" s="28">
        <v>0</v>
      </c>
      <c r="U9" s="29">
        <v>0</v>
      </c>
      <c r="V9" s="42">
        <v>0</v>
      </c>
      <c r="W9" s="43">
        <v>0</v>
      </c>
    </row>
    <row r="10" spans="1:23" ht="12.75" customHeight="1">
      <c r="A10" s="18" t="s">
        <v>28</v>
      </c>
      <c r="B10" s="19" t="s">
        <v>31</v>
      </c>
      <c r="C10" s="19" t="s">
        <v>32</v>
      </c>
      <c r="D10" s="28">
        <v>4903330</v>
      </c>
      <c r="E10" s="29">
        <v>2098370</v>
      </c>
      <c r="F10" s="29">
        <v>2772980</v>
      </c>
      <c r="G10" s="37">
        <f aca="true" t="shared" si="1" ref="G10:G52">IF($E10=0,0,$F10/$E10)</f>
        <v>1.3214923964791718</v>
      </c>
      <c r="H10" s="28">
        <v>74264</v>
      </c>
      <c r="I10" s="29">
        <v>262301</v>
      </c>
      <c r="J10" s="29">
        <v>248715</v>
      </c>
      <c r="K10" s="28">
        <v>585280</v>
      </c>
      <c r="L10" s="28">
        <v>162043</v>
      </c>
      <c r="M10" s="29">
        <v>407998</v>
      </c>
      <c r="N10" s="29">
        <v>507223</v>
      </c>
      <c r="O10" s="28">
        <v>1077264</v>
      </c>
      <c r="P10" s="28">
        <v>498467</v>
      </c>
      <c r="Q10" s="29">
        <v>347845</v>
      </c>
      <c r="R10" s="29">
        <v>264124</v>
      </c>
      <c r="S10" s="28">
        <v>1110436</v>
      </c>
      <c r="T10" s="28">
        <v>0</v>
      </c>
      <c r="U10" s="29">
        <v>0</v>
      </c>
      <c r="V10" s="42">
        <v>0</v>
      </c>
      <c r="W10" s="43">
        <v>0</v>
      </c>
    </row>
    <row r="11" spans="1:23" ht="12.75" customHeight="1">
      <c r="A11" s="18" t="s">
        <v>28</v>
      </c>
      <c r="B11" s="19" t="s">
        <v>33</v>
      </c>
      <c r="C11" s="19" t="s">
        <v>34</v>
      </c>
      <c r="D11" s="28">
        <v>11500005</v>
      </c>
      <c r="E11" s="29">
        <v>0</v>
      </c>
      <c r="F11" s="29">
        <v>3953787</v>
      </c>
      <c r="G11" s="37">
        <f t="shared" si="1"/>
        <v>0</v>
      </c>
      <c r="H11" s="28">
        <v>2055000</v>
      </c>
      <c r="I11" s="29">
        <v>0</v>
      </c>
      <c r="J11" s="29">
        <v>1898787</v>
      </c>
      <c r="K11" s="28">
        <v>3953787</v>
      </c>
      <c r="L11" s="28">
        <v>0</v>
      </c>
      <c r="M11" s="29">
        <v>0</v>
      </c>
      <c r="N11" s="29">
        <v>0</v>
      </c>
      <c r="O11" s="28">
        <v>0</v>
      </c>
      <c r="P11" s="28">
        <v>0</v>
      </c>
      <c r="Q11" s="29">
        <v>0</v>
      </c>
      <c r="R11" s="29">
        <v>0</v>
      </c>
      <c r="S11" s="28">
        <v>0</v>
      </c>
      <c r="T11" s="28">
        <v>0</v>
      </c>
      <c r="U11" s="29">
        <v>0</v>
      </c>
      <c r="V11" s="42">
        <v>0</v>
      </c>
      <c r="W11" s="43">
        <v>0</v>
      </c>
    </row>
    <row r="12" spans="1:23" ht="12.75" customHeight="1">
      <c r="A12" s="18" t="s">
        <v>28</v>
      </c>
      <c r="B12" s="19" t="s">
        <v>35</v>
      </c>
      <c r="C12" s="19" t="s">
        <v>36</v>
      </c>
      <c r="D12" s="28">
        <v>16861574</v>
      </c>
      <c r="E12" s="29">
        <v>0</v>
      </c>
      <c r="F12" s="29">
        <v>20603902</v>
      </c>
      <c r="G12" s="37">
        <f t="shared" si="1"/>
        <v>0</v>
      </c>
      <c r="H12" s="28">
        <v>505530</v>
      </c>
      <c r="I12" s="29">
        <v>945135</v>
      </c>
      <c r="J12" s="29">
        <v>12611516</v>
      </c>
      <c r="K12" s="28">
        <v>14062181</v>
      </c>
      <c r="L12" s="28">
        <v>829554</v>
      </c>
      <c r="M12" s="29">
        <v>907754</v>
      </c>
      <c r="N12" s="29">
        <v>1950028</v>
      </c>
      <c r="O12" s="28">
        <v>3687336</v>
      </c>
      <c r="P12" s="28">
        <v>1950028</v>
      </c>
      <c r="Q12" s="29">
        <v>517665</v>
      </c>
      <c r="R12" s="29">
        <v>386692</v>
      </c>
      <c r="S12" s="28">
        <v>2854385</v>
      </c>
      <c r="T12" s="28">
        <v>0</v>
      </c>
      <c r="U12" s="29">
        <v>0</v>
      </c>
      <c r="V12" s="42">
        <v>0</v>
      </c>
      <c r="W12" s="43">
        <v>0</v>
      </c>
    </row>
    <row r="13" spans="1:23" ht="12.75" customHeight="1">
      <c r="A13" s="18" t="s">
        <v>28</v>
      </c>
      <c r="B13" s="19" t="s">
        <v>37</v>
      </c>
      <c r="C13" s="19" t="s">
        <v>38</v>
      </c>
      <c r="D13" s="28">
        <v>0</v>
      </c>
      <c r="E13" s="29">
        <v>0</v>
      </c>
      <c r="F13" s="29">
        <v>1926168</v>
      </c>
      <c r="G13" s="37">
        <f t="shared" si="1"/>
        <v>0</v>
      </c>
      <c r="H13" s="28">
        <v>20385</v>
      </c>
      <c r="I13" s="29">
        <v>50566</v>
      </c>
      <c r="J13" s="29">
        <v>60172</v>
      </c>
      <c r="K13" s="28">
        <v>131123</v>
      </c>
      <c r="L13" s="28">
        <v>428734</v>
      </c>
      <c r="M13" s="29">
        <v>999771</v>
      </c>
      <c r="N13" s="29">
        <v>85400</v>
      </c>
      <c r="O13" s="28">
        <v>1513905</v>
      </c>
      <c r="P13" s="28">
        <v>150645</v>
      </c>
      <c r="Q13" s="29">
        <v>67265</v>
      </c>
      <c r="R13" s="29">
        <v>63230</v>
      </c>
      <c r="S13" s="28">
        <v>281140</v>
      </c>
      <c r="T13" s="28">
        <v>0</v>
      </c>
      <c r="U13" s="29">
        <v>0</v>
      </c>
      <c r="V13" s="42">
        <v>0</v>
      </c>
      <c r="W13" s="43">
        <v>0</v>
      </c>
    </row>
    <row r="14" spans="1:23" ht="12.75" customHeight="1">
      <c r="A14" s="18" t="s">
        <v>28</v>
      </c>
      <c r="B14" s="19" t="s">
        <v>39</v>
      </c>
      <c r="C14" s="19" t="s">
        <v>40</v>
      </c>
      <c r="D14" s="28">
        <v>37065653</v>
      </c>
      <c r="E14" s="29">
        <v>0</v>
      </c>
      <c r="F14" s="29">
        <v>25877331</v>
      </c>
      <c r="G14" s="37">
        <f t="shared" si="1"/>
        <v>0</v>
      </c>
      <c r="H14" s="28">
        <v>875095</v>
      </c>
      <c r="I14" s="29">
        <v>1870827</v>
      </c>
      <c r="J14" s="29">
        <v>2078015</v>
      </c>
      <c r="K14" s="28">
        <v>4823937</v>
      </c>
      <c r="L14" s="28">
        <v>3136514</v>
      </c>
      <c r="M14" s="29">
        <v>3800866</v>
      </c>
      <c r="N14" s="29">
        <v>4127789</v>
      </c>
      <c r="O14" s="28">
        <v>11065169</v>
      </c>
      <c r="P14" s="28">
        <v>3610892</v>
      </c>
      <c r="Q14" s="29">
        <v>2390467</v>
      </c>
      <c r="R14" s="29">
        <v>3986866</v>
      </c>
      <c r="S14" s="28">
        <v>9988225</v>
      </c>
      <c r="T14" s="28">
        <v>0</v>
      </c>
      <c r="U14" s="29">
        <v>0</v>
      </c>
      <c r="V14" s="42">
        <v>0</v>
      </c>
      <c r="W14" s="43">
        <v>0</v>
      </c>
    </row>
    <row r="15" spans="1:23" ht="12.75" customHeight="1">
      <c r="A15" s="18" t="s">
        <v>28</v>
      </c>
      <c r="B15" s="19" t="s">
        <v>41</v>
      </c>
      <c r="C15" s="19" t="s">
        <v>42</v>
      </c>
      <c r="D15" s="28">
        <v>8348538</v>
      </c>
      <c r="E15" s="29">
        <v>7009000</v>
      </c>
      <c r="F15" s="29">
        <v>1046315</v>
      </c>
      <c r="G15" s="37">
        <f t="shared" si="1"/>
        <v>0.14928163789413612</v>
      </c>
      <c r="H15" s="28">
        <v>45217</v>
      </c>
      <c r="I15" s="29">
        <v>111694</v>
      </c>
      <c r="J15" s="29">
        <v>63321</v>
      </c>
      <c r="K15" s="28">
        <v>220232</v>
      </c>
      <c r="L15" s="28">
        <v>80076</v>
      </c>
      <c r="M15" s="29">
        <v>84422</v>
      </c>
      <c r="N15" s="29">
        <v>152070</v>
      </c>
      <c r="O15" s="28">
        <v>316568</v>
      </c>
      <c r="P15" s="28">
        <v>288541</v>
      </c>
      <c r="Q15" s="29">
        <v>154689</v>
      </c>
      <c r="R15" s="29">
        <v>66285</v>
      </c>
      <c r="S15" s="28">
        <v>509515</v>
      </c>
      <c r="T15" s="28">
        <v>0</v>
      </c>
      <c r="U15" s="29">
        <v>0</v>
      </c>
      <c r="V15" s="42">
        <v>0</v>
      </c>
      <c r="W15" s="43">
        <v>0</v>
      </c>
    </row>
    <row r="16" spans="1:23" ht="12.75" customHeight="1">
      <c r="A16" s="18" t="s">
        <v>43</v>
      </c>
      <c r="B16" s="19" t="s">
        <v>44</v>
      </c>
      <c r="C16" s="19" t="s">
        <v>45</v>
      </c>
      <c r="D16" s="28">
        <v>1000000</v>
      </c>
      <c r="E16" s="29">
        <v>1000000</v>
      </c>
      <c r="F16" s="29">
        <v>389585</v>
      </c>
      <c r="G16" s="37">
        <f t="shared" si="1"/>
        <v>0.389585</v>
      </c>
      <c r="H16" s="28">
        <v>6744</v>
      </c>
      <c r="I16" s="29">
        <v>86275</v>
      </c>
      <c r="J16" s="29">
        <v>25593</v>
      </c>
      <c r="K16" s="28">
        <v>118612</v>
      </c>
      <c r="L16" s="28">
        <v>72467</v>
      </c>
      <c r="M16" s="29">
        <v>76451</v>
      </c>
      <c r="N16" s="29">
        <v>9559</v>
      </c>
      <c r="O16" s="28">
        <v>158477</v>
      </c>
      <c r="P16" s="28">
        <v>20745</v>
      </c>
      <c r="Q16" s="29">
        <v>21913</v>
      </c>
      <c r="R16" s="29">
        <v>69838</v>
      </c>
      <c r="S16" s="28">
        <v>112496</v>
      </c>
      <c r="T16" s="28">
        <v>0</v>
      </c>
      <c r="U16" s="29">
        <v>0</v>
      </c>
      <c r="V16" s="42">
        <v>0</v>
      </c>
      <c r="W16" s="43">
        <v>0</v>
      </c>
    </row>
    <row r="17" spans="1:23" ht="12.75" customHeight="1">
      <c r="A17" s="20"/>
      <c r="B17" s="21" t="s">
        <v>46</v>
      </c>
      <c r="C17" s="22"/>
      <c r="D17" s="30">
        <f>SUM(D9:D16)</f>
        <v>91264479</v>
      </c>
      <c r="E17" s="31">
        <f>SUM(E9:E16)</f>
        <v>16501694</v>
      </c>
      <c r="F17" s="31">
        <f>SUM(F9:F16)</f>
        <v>60877873</v>
      </c>
      <c r="G17" s="38">
        <f t="shared" si="1"/>
        <v>3.689189303837533</v>
      </c>
      <c r="H17" s="30">
        <f aca="true" t="shared" si="2" ref="H17:W17">SUM(H9:H16)</f>
        <v>3918918</v>
      </c>
      <c r="I17" s="31">
        <f t="shared" si="2"/>
        <v>3562521</v>
      </c>
      <c r="J17" s="31">
        <f t="shared" si="2"/>
        <v>17413664</v>
      </c>
      <c r="K17" s="30">
        <f t="shared" si="2"/>
        <v>24895103</v>
      </c>
      <c r="L17" s="30">
        <f t="shared" si="2"/>
        <v>4731224</v>
      </c>
      <c r="M17" s="31">
        <f t="shared" si="2"/>
        <v>6738188</v>
      </c>
      <c r="N17" s="31">
        <f t="shared" si="2"/>
        <v>7534826</v>
      </c>
      <c r="O17" s="30">
        <f t="shared" si="2"/>
        <v>19004238</v>
      </c>
      <c r="P17" s="30">
        <f t="shared" si="2"/>
        <v>7075126</v>
      </c>
      <c r="Q17" s="31">
        <f t="shared" si="2"/>
        <v>4275993</v>
      </c>
      <c r="R17" s="31">
        <f t="shared" si="2"/>
        <v>5627413</v>
      </c>
      <c r="S17" s="30">
        <f t="shared" si="2"/>
        <v>16978532</v>
      </c>
      <c r="T17" s="30">
        <f t="shared" si="2"/>
        <v>0</v>
      </c>
      <c r="U17" s="31">
        <f t="shared" si="2"/>
        <v>0</v>
      </c>
      <c r="V17" s="44">
        <f t="shared" si="2"/>
        <v>0</v>
      </c>
      <c r="W17" s="45">
        <f t="shared" si="2"/>
        <v>0</v>
      </c>
    </row>
    <row r="18" spans="1:23" ht="12.75" customHeight="1">
      <c r="A18" s="18" t="s">
        <v>28</v>
      </c>
      <c r="B18" s="19" t="s">
        <v>47</v>
      </c>
      <c r="C18" s="19" t="s">
        <v>48</v>
      </c>
      <c r="D18" s="28">
        <v>12490000</v>
      </c>
      <c r="E18" s="29">
        <v>0</v>
      </c>
      <c r="F18" s="29">
        <v>3156052</v>
      </c>
      <c r="G18" s="37">
        <f t="shared" si="1"/>
        <v>0</v>
      </c>
      <c r="H18" s="28">
        <v>0</v>
      </c>
      <c r="I18" s="29">
        <v>705384</v>
      </c>
      <c r="J18" s="29">
        <v>173993</v>
      </c>
      <c r="K18" s="28">
        <v>879377</v>
      </c>
      <c r="L18" s="28">
        <v>85958</v>
      </c>
      <c r="M18" s="29">
        <v>464752</v>
      </c>
      <c r="N18" s="29">
        <v>0</v>
      </c>
      <c r="O18" s="28">
        <v>550710</v>
      </c>
      <c r="P18" s="28">
        <v>0</v>
      </c>
      <c r="Q18" s="29">
        <v>0</v>
      </c>
      <c r="R18" s="29">
        <v>1725965</v>
      </c>
      <c r="S18" s="28">
        <v>1725965</v>
      </c>
      <c r="T18" s="28">
        <v>0</v>
      </c>
      <c r="U18" s="29">
        <v>0</v>
      </c>
      <c r="V18" s="42">
        <v>0</v>
      </c>
      <c r="W18" s="43">
        <v>0</v>
      </c>
    </row>
    <row r="19" spans="1:23" ht="12.75" customHeight="1">
      <c r="A19" s="18" t="s">
        <v>28</v>
      </c>
      <c r="B19" s="19" t="s">
        <v>49</v>
      </c>
      <c r="C19" s="19" t="s">
        <v>50</v>
      </c>
      <c r="D19" s="28">
        <v>1774426</v>
      </c>
      <c r="E19" s="29">
        <v>0</v>
      </c>
      <c r="F19" s="29">
        <v>1111022</v>
      </c>
      <c r="G19" s="37">
        <f t="shared" si="1"/>
        <v>0</v>
      </c>
      <c r="H19" s="28">
        <v>83804</v>
      </c>
      <c r="I19" s="29">
        <v>609</v>
      </c>
      <c r="J19" s="29">
        <v>141486</v>
      </c>
      <c r="K19" s="28">
        <v>225899</v>
      </c>
      <c r="L19" s="28">
        <v>87487</v>
      </c>
      <c r="M19" s="29">
        <v>98632</v>
      </c>
      <c r="N19" s="29">
        <v>30580</v>
      </c>
      <c r="O19" s="28">
        <v>216699</v>
      </c>
      <c r="P19" s="28">
        <v>60704</v>
      </c>
      <c r="Q19" s="29">
        <v>303252</v>
      </c>
      <c r="R19" s="29">
        <v>304468</v>
      </c>
      <c r="S19" s="28">
        <v>668424</v>
      </c>
      <c r="T19" s="28">
        <v>0</v>
      </c>
      <c r="U19" s="29">
        <v>0</v>
      </c>
      <c r="V19" s="42">
        <v>0</v>
      </c>
      <c r="W19" s="43">
        <v>0</v>
      </c>
    </row>
    <row r="20" spans="1:23" ht="12.75" customHeight="1">
      <c r="A20" s="18" t="s">
        <v>28</v>
      </c>
      <c r="B20" s="19" t="s">
        <v>51</v>
      </c>
      <c r="C20" s="19" t="s">
        <v>52</v>
      </c>
      <c r="D20" s="28">
        <v>7285000</v>
      </c>
      <c r="E20" s="29">
        <v>7285000</v>
      </c>
      <c r="F20" s="29">
        <v>401862</v>
      </c>
      <c r="G20" s="37">
        <f t="shared" si="1"/>
        <v>0.05516293754289636</v>
      </c>
      <c r="H20" s="28">
        <v>800</v>
      </c>
      <c r="I20" s="29">
        <v>28400</v>
      </c>
      <c r="J20" s="29">
        <v>135529</v>
      </c>
      <c r="K20" s="28">
        <v>164729</v>
      </c>
      <c r="L20" s="28">
        <v>173883</v>
      </c>
      <c r="M20" s="29">
        <v>0</v>
      </c>
      <c r="N20" s="29">
        <v>63250</v>
      </c>
      <c r="O20" s="28">
        <v>237133</v>
      </c>
      <c r="P20" s="28">
        <v>0</v>
      </c>
      <c r="Q20" s="29">
        <v>0</v>
      </c>
      <c r="R20" s="29">
        <v>0</v>
      </c>
      <c r="S20" s="28">
        <v>0</v>
      </c>
      <c r="T20" s="28">
        <v>0</v>
      </c>
      <c r="U20" s="29">
        <v>0</v>
      </c>
      <c r="V20" s="42">
        <v>0</v>
      </c>
      <c r="W20" s="43">
        <v>0</v>
      </c>
    </row>
    <row r="21" spans="1:23" ht="12.75" customHeight="1">
      <c r="A21" s="18" t="s">
        <v>28</v>
      </c>
      <c r="B21" s="19" t="s">
        <v>53</v>
      </c>
      <c r="C21" s="19" t="s">
        <v>54</v>
      </c>
      <c r="D21" s="28">
        <v>10954458</v>
      </c>
      <c r="E21" s="29">
        <v>0</v>
      </c>
      <c r="F21" s="29">
        <v>582181</v>
      </c>
      <c r="G21" s="37">
        <f t="shared" si="1"/>
        <v>0</v>
      </c>
      <c r="H21" s="28">
        <v>17435</v>
      </c>
      <c r="I21" s="29">
        <v>132044</v>
      </c>
      <c r="J21" s="29">
        <v>382687</v>
      </c>
      <c r="K21" s="28">
        <v>532166</v>
      </c>
      <c r="L21" s="28">
        <v>110723</v>
      </c>
      <c r="M21" s="29">
        <v>0</v>
      </c>
      <c r="N21" s="29">
        <v>-60708</v>
      </c>
      <c r="O21" s="28">
        <v>50015</v>
      </c>
      <c r="P21" s="28">
        <v>0</v>
      </c>
      <c r="Q21" s="29">
        <v>0</v>
      </c>
      <c r="R21" s="29">
        <v>0</v>
      </c>
      <c r="S21" s="28">
        <v>0</v>
      </c>
      <c r="T21" s="28">
        <v>0</v>
      </c>
      <c r="U21" s="29">
        <v>0</v>
      </c>
      <c r="V21" s="42">
        <v>0</v>
      </c>
      <c r="W21" s="43">
        <v>0</v>
      </c>
    </row>
    <row r="22" spans="1:23" ht="12.75" customHeight="1">
      <c r="A22" s="18" t="s">
        <v>28</v>
      </c>
      <c r="B22" s="19" t="s">
        <v>55</v>
      </c>
      <c r="C22" s="19" t="s">
        <v>56</v>
      </c>
      <c r="D22" s="28">
        <v>1809741</v>
      </c>
      <c r="E22" s="29">
        <v>0</v>
      </c>
      <c r="F22" s="29">
        <v>2005389</v>
      </c>
      <c r="G22" s="37">
        <f t="shared" si="1"/>
        <v>0</v>
      </c>
      <c r="H22" s="28">
        <v>0</v>
      </c>
      <c r="I22" s="29">
        <v>336408</v>
      </c>
      <c r="J22" s="29">
        <v>254575</v>
      </c>
      <c r="K22" s="28">
        <v>590983</v>
      </c>
      <c r="L22" s="28">
        <v>601158</v>
      </c>
      <c r="M22" s="29">
        <v>301361</v>
      </c>
      <c r="N22" s="29">
        <v>449446</v>
      </c>
      <c r="O22" s="28">
        <v>1351965</v>
      </c>
      <c r="P22" s="28">
        <v>35283</v>
      </c>
      <c r="Q22" s="29">
        <v>26802</v>
      </c>
      <c r="R22" s="29">
        <v>356</v>
      </c>
      <c r="S22" s="28">
        <v>62441</v>
      </c>
      <c r="T22" s="28">
        <v>0</v>
      </c>
      <c r="U22" s="29">
        <v>0</v>
      </c>
      <c r="V22" s="42">
        <v>0</v>
      </c>
      <c r="W22" s="43">
        <v>0</v>
      </c>
    </row>
    <row r="23" spans="1:23" ht="12.75" customHeight="1">
      <c r="A23" s="18" t="s">
        <v>28</v>
      </c>
      <c r="B23" s="19" t="s">
        <v>57</v>
      </c>
      <c r="C23" s="19" t="s">
        <v>58</v>
      </c>
      <c r="D23" s="28">
        <v>7500000</v>
      </c>
      <c r="E23" s="29">
        <v>0</v>
      </c>
      <c r="F23" s="29">
        <v>7849815</v>
      </c>
      <c r="G23" s="37">
        <f t="shared" si="1"/>
        <v>0</v>
      </c>
      <c r="H23" s="28">
        <v>262494</v>
      </c>
      <c r="I23" s="29">
        <v>907294</v>
      </c>
      <c r="J23" s="29">
        <v>543444</v>
      </c>
      <c r="K23" s="28">
        <v>1713232</v>
      </c>
      <c r="L23" s="28">
        <v>2725059</v>
      </c>
      <c r="M23" s="29">
        <v>688709</v>
      </c>
      <c r="N23" s="29">
        <v>421443</v>
      </c>
      <c r="O23" s="28">
        <v>3835211</v>
      </c>
      <c r="P23" s="28">
        <v>673418</v>
      </c>
      <c r="Q23" s="29">
        <v>1467864</v>
      </c>
      <c r="R23" s="29">
        <v>160090</v>
      </c>
      <c r="S23" s="28">
        <v>2301372</v>
      </c>
      <c r="T23" s="28">
        <v>0</v>
      </c>
      <c r="U23" s="29">
        <v>0</v>
      </c>
      <c r="V23" s="42">
        <v>0</v>
      </c>
      <c r="W23" s="43">
        <v>0</v>
      </c>
    </row>
    <row r="24" spans="1:23" ht="12.75" customHeight="1">
      <c r="A24" s="18" t="s">
        <v>43</v>
      </c>
      <c r="B24" s="19" t="s">
        <v>59</v>
      </c>
      <c r="C24" s="19" t="s">
        <v>60</v>
      </c>
      <c r="D24" s="28">
        <v>31241511</v>
      </c>
      <c r="E24" s="29">
        <v>0</v>
      </c>
      <c r="F24" s="29">
        <v>8012919</v>
      </c>
      <c r="G24" s="37">
        <f t="shared" si="1"/>
        <v>0</v>
      </c>
      <c r="H24" s="28">
        <v>1196555</v>
      </c>
      <c r="I24" s="29">
        <v>7843</v>
      </c>
      <c r="J24" s="29">
        <v>1212396</v>
      </c>
      <c r="K24" s="28">
        <v>2416794</v>
      </c>
      <c r="L24" s="28">
        <v>1212396</v>
      </c>
      <c r="M24" s="29">
        <v>0</v>
      </c>
      <c r="N24" s="29">
        <v>927143</v>
      </c>
      <c r="O24" s="28">
        <v>2139539</v>
      </c>
      <c r="P24" s="28">
        <v>694214</v>
      </c>
      <c r="Q24" s="29">
        <v>2266433</v>
      </c>
      <c r="R24" s="29">
        <v>495939</v>
      </c>
      <c r="S24" s="28">
        <v>3456586</v>
      </c>
      <c r="T24" s="28">
        <v>0</v>
      </c>
      <c r="U24" s="29">
        <v>0</v>
      </c>
      <c r="V24" s="42">
        <v>0</v>
      </c>
      <c r="W24" s="43">
        <v>0</v>
      </c>
    </row>
    <row r="25" spans="1:23" ht="12.75" customHeight="1">
      <c r="A25" s="20"/>
      <c r="B25" s="21" t="s">
        <v>61</v>
      </c>
      <c r="C25" s="22"/>
      <c r="D25" s="30">
        <f>SUM(D18:D24)</f>
        <v>73055136</v>
      </c>
      <c r="E25" s="31">
        <f>SUM(E18:E24)</f>
        <v>7285000</v>
      </c>
      <c r="F25" s="31">
        <f>SUM(F18:F24)</f>
        <v>23119240</v>
      </c>
      <c r="G25" s="38">
        <f t="shared" si="1"/>
        <v>3.1735401509951955</v>
      </c>
      <c r="H25" s="30">
        <f aca="true" t="shared" si="3" ref="H25:W25">SUM(H18:H24)</f>
        <v>1561088</v>
      </c>
      <c r="I25" s="31">
        <f t="shared" si="3"/>
        <v>2117982</v>
      </c>
      <c r="J25" s="31">
        <f t="shared" si="3"/>
        <v>2844110</v>
      </c>
      <c r="K25" s="30">
        <f t="shared" si="3"/>
        <v>6523180</v>
      </c>
      <c r="L25" s="30">
        <f t="shared" si="3"/>
        <v>4996664</v>
      </c>
      <c r="M25" s="31">
        <f t="shared" si="3"/>
        <v>1553454</v>
      </c>
      <c r="N25" s="31">
        <f t="shared" si="3"/>
        <v>1831154</v>
      </c>
      <c r="O25" s="30">
        <f t="shared" si="3"/>
        <v>8381272</v>
      </c>
      <c r="P25" s="30">
        <f t="shared" si="3"/>
        <v>1463619</v>
      </c>
      <c r="Q25" s="31">
        <f t="shared" si="3"/>
        <v>4064351</v>
      </c>
      <c r="R25" s="31">
        <f t="shared" si="3"/>
        <v>2686818</v>
      </c>
      <c r="S25" s="30">
        <f t="shared" si="3"/>
        <v>8214788</v>
      </c>
      <c r="T25" s="30">
        <f t="shared" si="3"/>
        <v>0</v>
      </c>
      <c r="U25" s="31">
        <f t="shared" si="3"/>
        <v>0</v>
      </c>
      <c r="V25" s="44">
        <f t="shared" si="3"/>
        <v>0</v>
      </c>
      <c r="W25" s="45">
        <f t="shared" si="3"/>
        <v>0</v>
      </c>
    </row>
    <row r="26" spans="1:23" ht="12.75" customHeight="1">
      <c r="A26" s="18" t="s">
        <v>28</v>
      </c>
      <c r="B26" s="19" t="s">
        <v>62</v>
      </c>
      <c r="C26" s="19" t="s">
        <v>63</v>
      </c>
      <c r="D26" s="28">
        <v>22238592</v>
      </c>
      <c r="E26" s="29">
        <v>0</v>
      </c>
      <c r="F26" s="29">
        <v>2460421</v>
      </c>
      <c r="G26" s="37">
        <f t="shared" si="1"/>
        <v>0</v>
      </c>
      <c r="H26" s="28">
        <v>441764</v>
      </c>
      <c r="I26" s="29">
        <v>176084</v>
      </c>
      <c r="J26" s="29">
        <v>68614</v>
      </c>
      <c r="K26" s="28">
        <v>686462</v>
      </c>
      <c r="L26" s="28">
        <v>181579</v>
      </c>
      <c r="M26" s="29">
        <v>178416</v>
      </c>
      <c r="N26" s="29">
        <v>478416</v>
      </c>
      <c r="O26" s="28">
        <v>838411</v>
      </c>
      <c r="P26" s="28">
        <v>185212</v>
      </c>
      <c r="Q26" s="29">
        <v>325125</v>
      </c>
      <c r="R26" s="29">
        <v>425211</v>
      </c>
      <c r="S26" s="28">
        <v>935548</v>
      </c>
      <c r="T26" s="28">
        <v>0</v>
      </c>
      <c r="U26" s="29">
        <v>0</v>
      </c>
      <c r="V26" s="42">
        <v>0</v>
      </c>
      <c r="W26" s="43">
        <v>0</v>
      </c>
    </row>
    <row r="27" spans="1:23" ht="12.75" customHeight="1">
      <c r="A27" s="18" t="s">
        <v>28</v>
      </c>
      <c r="B27" s="19" t="s">
        <v>64</v>
      </c>
      <c r="C27" s="19" t="s">
        <v>65</v>
      </c>
      <c r="D27" s="28">
        <v>4500000</v>
      </c>
      <c r="E27" s="29">
        <v>0</v>
      </c>
      <c r="F27" s="29">
        <v>2222709</v>
      </c>
      <c r="G27" s="37">
        <f t="shared" si="1"/>
        <v>0</v>
      </c>
      <c r="H27" s="28">
        <v>0</v>
      </c>
      <c r="I27" s="29">
        <v>480213</v>
      </c>
      <c r="J27" s="29">
        <v>37058</v>
      </c>
      <c r="K27" s="28">
        <v>517271</v>
      </c>
      <c r="L27" s="28">
        <v>92836</v>
      </c>
      <c r="M27" s="29">
        <v>1129331</v>
      </c>
      <c r="N27" s="29">
        <v>332958</v>
      </c>
      <c r="O27" s="28">
        <v>1555125</v>
      </c>
      <c r="P27" s="28">
        <v>265</v>
      </c>
      <c r="Q27" s="29">
        <v>265</v>
      </c>
      <c r="R27" s="29">
        <v>149783</v>
      </c>
      <c r="S27" s="28">
        <v>150313</v>
      </c>
      <c r="T27" s="28">
        <v>0</v>
      </c>
      <c r="U27" s="29">
        <v>0</v>
      </c>
      <c r="V27" s="42">
        <v>0</v>
      </c>
      <c r="W27" s="43">
        <v>0</v>
      </c>
    </row>
    <row r="28" spans="1:23" ht="12.75" customHeight="1">
      <c r="A28" s="18" t="s">
        <v>28</v>
      </c>
      <c r="B28" s="19" t="s">
        <v>66</v>
      </c>
      <c r="C28" s="19" t="s">
        <v>67</v>
      </c>
      <c r="D28" s="28">
        <v>6258848</v>
      </c>
      <c r="E28" s="29">
        <v>6258848</v>
      </c>
      <c r="F28" s="29">
        <v>2049701</v>
      </c>
      <c r="G28" s="37">
        <f t="shared" si="1"/>
        <v>0.3274885410222456</v>
      </c>
      <c r="H28" s="28">
        <v>69857</v>
      </c>
      <c r="I28" s="29">
        <v>150967</v>
      </c>
      <c r="J28" s="29">
        <v>241730</v>
      </c>
      <c r="K28" s="28">
        <v>462554</v>
      </c>
      <c r="L28" s="28">
        <v>156657</v>
      </c>
      <c r="M28" s="29">
        <v>89469</v>
      </c>
      <c r="N28" s="29">
        <v>941519</v>
      </c>
      <c r="O28" s="28">
        <v>1187645</v>
      </c>
      <c r="P28" s="28">
        <v>240418</v>
      </c>
      <c r="Q28" s="29">
        <v>159084</v>
      </c>
      <c r="R28" s="29">
        <v>0</v>
      </c>
      <c r="S28" s="28">
        <v>399502</v>
      </c>
      <c r="T28" s="28">
        <v>0</v>
      </c>
      <c r="U28" s="29">
        <v>0</v>
      </c>
      <c r="V28" s="42">
        <v>0</v>
      </c>
      <c r="W28" s="43">
        <v>0</v>
      </c>
    </row>
    <row r="29" spans="1:23" ht="12.75" customHeight="1">
      <c r="A29" s="18" t="s">
        <v>28</v>
      </c>
      <c r="B29" s="19" t="s">
        <v>68</v>
      </c>
      <c r="C29" s="19" t="s">
        <v>69</v>
      </c>
      <c r="D29" s="28">
        <v>5271000</v>
      </c>
      <c r="E29" s="29">
        <v>0</v>
      </c>
      <c r="F29" s="29">
        <v>2010910</v>
      </c>
      <c r="G29" s="37">
        <f t="shared" si="1"/>
        <v>0</v>
      </c>
      <c r="H29" s="28">
        <v>294795</v>
      </c>
      <c r="I29" s="29">
        <v>322870</v>
      </c>
      <c r="J29" s="29">
        <v>214388</v>
      </c>
      <c r="K29" s="28">
        <v>832053</v>
      </c>
      <c r="L29" s="28">
        <v>86680</v>
      </c>
      <c r="M29" s="29">
        <v>247869</v>
      </c>
      <c r="N29" s="29">
        <v>156383</v>
      </c>
      <c r="O29" s="28">
        <v>490932</v>
      </c>
      <c r="P29" s="28">
        <v>277681</v>
      </c>
      <c r="Q29" s="29">
        <v>277681</v>
      </c>
      <c r="R29" s="29">
        <v>132563</v>
      </c>
      <c r="S29" s="28">
        <v>687925</v>
      </c>
      <c r="T29" s="28">
        <v>0</v>
      </c>
      <c r="U29" s="29">
        <v>0</v>
      </c>
      <c r="V29" s="42">
        <v>0</v>
      </c>
      <c r="W29" s="43">
        <v>0</v>
      </c>
    </row>
    <row r="30" spans="1:23" ht="12.75" customHeight="1">
      <c r="A30" s="18" t="s">
        <v>28</v>
      </c>
      <c r="B30" s="19" t="s">
        <v>70</v>
      </c>
      <c r="C30" s="19" t="s">
        <v>71</v>
      </c>
      <c r="D30" s="28">
        <v>8000000</v>
      </c>
      <c r="E30" s="29">
        <v>8000000</v>
      </c>
      <c r="F30" s="29">
        <v>192999</v>
      </c>
      <c r="G30" s="37">
        <f t="shared" si="1"/>
        <v>0.024124875</v>
      </c>
      <c r="H30" s="28">
        <v>0</v>
      </c>
      <c r="I30" s="29">
        <v>0</v>
      </c>
      <c r="J30" s="29">
        <v>2802</v>
      </c>
      <c r="K30" s="28">
        <v>2802</v>
      </c>
      <c r="L30" s="28">
        <v>66857</v>
      </c>
      <c r="M30" s="29">
        <v>0</v>
      </c>
      <c r="N30" s="29">
        <v>9900</v>
      </c>
      <c r="O30" s="28">
        <v>76757</v>
      </c>
      <c r="P30" s="28">
        <v>59460</v>
      </c>
      <c r="Q30" s="29">
        <v>25396</v>
      </c>
      <c r="R30" s="29">
        <v>28584</v>
      </c>
      <c r="S30" s="28">
        <v>113440</v>
      </c>
      <c r="T30" s="28">
        <v>0</v>
      </c>
      <c r="U30" s="29">
        <v>0</v>
      </c>
      <c r="V30" s="42">
        <v>0</v>
      </c>
      <c r="W30" s="43">
        <v>0</v>
      </c>
    </row>
    <row r="31" spans="1:23" ht="12.75" customHeight="1">
      <c r="A31" s="18" t="s">
        <v>28</v>
      </c>
      <c r="B31" s="19" t="s">
        <v>72</v>
      </c>
      <c r="C31" s="19" t="s">
        <v>73</v>
      </c>
      <c r="D31" s="28">
        <v>28602947</v>
      </c>
      <c r="E31" s="29">
        <v>39153122</v>
      </c>
      <c r="F31" s="29">
        <v>10915556</v>
      </c>
      <c r="G31" s="37">
        <f t="shared" si="1"/>
        <v>0.2787914588267061</v>
      </c>
      <c r="H31" s="28">
        <v>677235</v>
      </c>
      <c r="I31" s="29">
        <v>6532</v>
      </c>
      <c r="J31" s="29">
        <v>1984678</v>
      </c>
      <c r="K31" s="28">
        <v>2668445</v>
      </c>
      <c r="L31" s="28">
        <v>1942275</v>
      </c>
      <c r="M31" s="29">
        <v>2476888</v>
      </c>
      <c r="N31" s="29">
        <v>1427477</v>
      </c>
      <c r="O31" s="28">
        <v>5846640</v>
      </c>
      <c r="P31" s="28">
        <v>1273026</v>
      </c>
      <c r="Q31" s="29">
        <v>385079</v>
      </c>
      <c r="R31" s="29">
        <v>742366</v>
      </c>
      <c r="S31" s="28">
        <v>2400471</v>
      </c>
      <c r="T31" s="28">
        <v>0</v>
      </c>
      <c r="U31" s="29">
        <v>0</v>
      </c>
      <c r="V31" s="42">
        <v>0</v>
      </c>
      <c r="W31" s="43">
        <v>0</v>
      </c>
    </row>
    <row r="32" spans="1:23" ht="12.75" customHeight="1">
      <c r="A32" s="18" t="s">
        <v>43</v>
      </c>
      <c r="B32" s="19" t="s">
        <v>74</v>
      </c>
      <c r="C32" s="19" t="s">
        <v>75</v>
      </c>
      <c r="D32" s="28">
        <v>80456124</v>
      </c>
      <c r="E32" s="29">
        <v>80456124</v>
      </c>
      <c r="F32" s="29">
        <v>62536672</v>
      </c>
      <c r="G32" s="37">
        <f t="shared" si="1"/>
        <v>0.7772767179288925</v>
      </c>
      <c r="H32" s="28">
        <v>138836</v>
      </c>
      <c r="I32" s="29">
        <v>2796589</v>
      </c>
      <c r="J32" s="29">
        <v>3531844</v>
      </c>
      <c r="K32" s="28">
        <v>6467269</v>
      </c>
      <c r="L32" s="28">
        <v>13841176</v>
      </c>
      <c r="M32" s="29">
        <v>7932236</v>
      </c>
      <c r="N32" s="29">
        <v>11655353</v>
      </c>
      <c r="O32" s="28">
        <v>33428765</v>
      </c>
      <c r="P32" s="28">
        <v>4845761</v>
      </c>
      <c r="Q32" s="29">
        <v>10711950</v>
      </c>
      <c r="R32" s="29">
        <v>7082927</v>
      </c>
      <c r="S32" s="28">
        <v>22640638</v>
      </c>
      <c r="T32" s="28">
        <v>0</v>
      </c>
      <c r="U32" s="29">
        <v>0</v>
      </c>
      <c r="V32" s="42">
        <v>0</v>
      </c>
      <c r="W32" s="43">
        <v>0</v>
      </c>
    </row>
    <row r="33" spans="1:23" ht="12.75" customHeight="1">
      <c r="A33" s="20"/>
      <c r="B33" s="21" t="s">
        <v>76</v>
      </c>
      <c r="C33" s="22"/>
      <c r="D33" s="30">
        <f>SUM(D26:D32)</f>
        <v>155327511</v>
      </c>
      <c r="E33" s="31">
        <f>SUM(E26:E32)</f>
        <v>133868094</v>
      </c>
      <c r="F33" s="31">
        <f>SUM(F26:F32)</f>
        <v>82388968</v>
      </c>
      <c r="G33" s="38">
        <f t="shared" si="1"/>
        <v>0.61544887611532</v>
      </c>
      <c r="H33" s="30">
        <f aca="true" t="shared" si="4" ref="H33:W33">SUM(H26:H32)</f>
        <v>1622487</v>
      </c>
      <c r="I33" s="31">
        <f t="shared" si="4"/>
        <v>3933255</v>
      </c>
      <c r="J33" s="31">
        <f t="shared" si="4"/>
        <v>6081114</v>
      </c>
      <c r="K33" s="30">
        <f t="shared" si="4"/>
        <v>11636856</v>
      </c>
      <c r="L33" s="30">
        <f t="shared" si="4"/>
        <v>16368060</v>
      </c>
      <c r="M33" s="31">
        <f t="shared" si="4"/>
        <v>12054209</v>
      </c>
      <c r="N33" s="31">
        <f t="shared" si="4"/>
        <v>15002006</v>
      </c>
      <c r="O33" s="30">
        <f t="shared" si="4"/>
        <v>43424275</v>
      </c>
      <c r="P33" s="30">
        <f t="shared" si="4"/>
        <v>6881823</v>
      </c>
      <c r="Q33" s="31">
        <f t="shared" si="4"/>
        <v>11884580</v>
      </c>
      <c r="R33" s="31">
        <f t="shared" si="4"/>
        <v>8561434</v>
      </c>
      <c r="S33" s="30">
        <f t="shared" si="4"/>
        <v>27327837</v>
      </c>
      <c r="T33" s="30">
        <f t="shared" si="4"/>
        <v>0</v>
      </c>
      <c r="U33" s="31">
        <f t="shared" si="4"/>
        <v>0</v>
      </c>
      <c r="V33" s="44">
        <f t="shared" si="4"/>
        <v>0</v>
      </c>
      <c r="W33" s="45">
        <f t="shared" si="4"/>
        <v>0</v>
      </c>
    </row>
    <row r="34" spans="1:23" ht="12.75" customHeight="1">
      <c r="A34" s="18" t="s">
        <v>28</v>
      </c>
      <c r="B34" s="19" t="s">
        <v>77</v>
      </c>
      <c r="C34" s="19" t="s">
        <v>78</v>
      </c>
      <c r="D34" s="28">
        <v>3188310</v>
      </c>
      <c r="E34" s="29">
        <v>3188310</v>
      </c>
      <c r="F34" s="29">
        <v>4008622</v>
      </c>
      <c r="G34" s="37">
        <f t="shared" si="1"/>
        <v>1.257287403044246</v>
      </c>
      <c r="H34" s="28">
        <v>105366</v>
      </c>
      <c r="I34" s="29">
        <v>679171</v>
      </c>
      <c r="J34" s="29">
        <v>197025</v>
      </c>
      <c r="K34" s="28">
        <v>981562</v>
      </c>
      <c r="L34" s="28">
        <v>52349</v>
      </c>
      <c r="M34" s="29">
        <v>52349</v>
      </c>
      <c r="N34" s="29">
        <v>643210</v>
      </c>
      <c r="O34" s="28">
        <v>747908</v>
      </c>
      <c r="P34" s="28">
        <v>913406</v>
      </c>
      <c r="Q34" s="29">
        <v>498103</v>
      </c>
      <c r="R34" s="29">
        <v>867643</v>
      </c>
      <c r="S34" s="28">
        <v>2279152</v>
      </c>
      <c r="T34" s="28">
        <v>0</v>
      </c>
      <c r="U34" s="29">
        <v>0</v>
      </c>
      <c r="V34" s="42">
        <v>0</v>
      </c>
      <c r="W34" s="43">
        <v>0</v>
      </c>
    </row>
    <row r="35" spans="1:23" ht="12.75" customHeight="1">
      <c r="A35" s="18" t="s">
        <v>28</v>
      </c>
      <c r="B35" s="19" t="s">
        <v>79</v>
      </c>
      <c r="C35" s="19" t="s">
        <v>80</v>
      </c>
      <c r="D35" s="28">
        <v>10287981</v>
      </c>
      <c r="E35" s="29">
        <v>11009113</v>
      </c>
      <c r="F35" s="29">
        <v>6264929</v>
      </c>
      <c r="G35" s="37">
        <f t="shared" si="1"/>
        <v>0.5690675533987162</v>
      </c>
      <c r="H35" s="28">
        <v>647373</v>
      </c>
      <c r="I35" s="29">
        <v>375906</v>
      </c>
      <c r="J35" s="29">
        <v>711791</v>
      </c>
      <c r="K35" s="28">
        <v>1735070</v>
      </c>
      <c r="L35" s="28">
        <v>579747</v>
      </c>
      <c r="M35" s="29">
        <v>875472</v>
      </c>
      <c r="N35" s="29">
        <v>962239</v>
      </c>
      <c r="O35" s="28">
        <v>2417458</v>
      </c>
      <c r="P35" s="28">
        <v>645642</v>
      </c>
      <c r="Q35" s="29">
        <v>602834</v>
      </c>
      <c r="R35" s="29">
        <v>863925</v>
      </c>
      <c r="S35" s="28">
        <v>2112401</v>
      </c>
      <c r="T35" s="28">
        <v>0</v>
      </c>
      <c r="U35" s="29">
        <v>0</v>
      </c>
      <c r="V35" s="42">
        <v>0</v>
      </c>
      <c r="W35" s="43">
        <v>0</v>
      </c>
    </row>
    <row r="36" spans="1:23" ht="12.75" customHeight="1">
      <c r="A36" s="18" t="s">
        <v>28</v>
      </c>
      <c r="B36" s="19" t="s">
        <v>81</v>
      </c>
      <c r="C36" s="19" t="s">
        <v>82</v>
      </c>
      <c r="D36" s="28">
        <v>7315179</v>
      </c>
      <c r="E36" s="29">
        <v>7315179</v>
      </c>
      <c r="F36" s="29">
        <v>1836288</v>
      </c>
      <c r="G36" s="37">
        <f t="shared" si="1"/>
        <v>0.2510243426715874</v>
      </c>
      <c r="H36" s="28">
        <v>105146</v>
      </c>
      <c r="I36" s="29">
        <v>350018</v>
      </c>
      <c r="J36" s="29">
        <v>209610</v>
      </c>
      <c r="K36" s="28">
        <v>664774</v>
      </c>
      <c r="L36" s="28">
        <v>285742</v>
      </c>
      <c r="M36" s="29">
        <v>326004</v>
      </c>
      <c r="N36" s="29">
        <v>14977</v>
      </c>
      <c r="O36" s="28">
        <v>626723</v>
      </c>
      <c r="P36" s="28">
        <v>127059</v>
      </c>
      <c r="Q36" s="29">
        <v>140356</v>
      </c>
      <c r="R36" s="29">
        <v>277376</v>
      </c>
      <c r="S36" s="28">
        <v>544791</v>
      </c>
      <c r="T36" s="28">
        <v>0</v>
      </c>
      <c r="U36" s="29">
        <v>0</v>
      </c>
      <c r="V36" s="42">
        <v>0</v>
      </c>
      <c r="W36" s="43">
        <v>0</v>
      </c>
    </row>
    <row r="37" spans="1:23" ht="12.75" customHeight="1">
      <c r="A37" s="18" t="s">
        <v>43</v>
      </c>
      <c r="B37" s="19" t="s">
        <v>83</v>
      </c>
      <c r="C37" s="19" t="s">
        <v>84</v>
      </c>
      <c r="D37" s="28">
        <v>99400310</v>
      </c>
      <c r="E37" s="29">
        <v>90228396</v>
      </c>
      <c r="F37" s="29">
        <v>0</v>
      </c>
      <c r="G37" s="37">
        <f t="shared" si="1"/>
        <v>0</v>
      </c>
      <c r="H37" s="28">
        <v>0</v>
      </c>
      <c r="I37" s="29">
        <v>0</v>
      </c>
      <c r="J37" s="29">
        <v>0</v>
      </c>
      <c r="K37" s="28">
        <v>0</v>
      </c>
      <c r="L37" s="28">
        <v>0</v>
      </c>
      <c r="M37" s="29">
        <v>0</v>
      </c>
      <c r="N37" s="29">
        <v>0</v>
      </c>
      <c r="O37" s="28">
        <v>0</v>
      </c>
      <c r="P37" s="28">
        <v>0</v>
      </c>
      <c r="Q37" s="29">
        <v>0</v>
      </c>
      <c r="R37" s="29">
        <v>0</v>
      </c>
      <c r="S37" s="28">
        <v>0</v>
      </c>
      <c r="T37" s="28">
        <v>0</v>
      </c>
      <c r="U37" s="29">
        <v>0</v>
      </c>
      <c r="V37" s="42">
        <v>0</v>
      </c>
      <c r="W37" s="43">
        <v>0</v>
      </c>
    </row>
    <row r="38" spans="1:23" ht="12.75" customHeight="1">
      <c r="A38" s="20"/>
      <c r="B38" s="21" t="s">
        <v>85</v>
      </c>
      <c r="C38" s="22"/>
      <c r="D38" s="30">
        <f>SUM(D34:D37)</f>
        <v>120191780</v>
      </c>
      <c r="E38" s="31">
        <f>SUM(E34:E37)</f>
        <v>111740998</v>
      </c>
      <c r="F38" s="31">
        <f>SUM(F34:F37)</f>
        <v>12109839</v>
      </c>
      <c r="G38" s="38">
        <f t="shared" si="1"/>
        <v>0.10837417972586928</v>
      </c>
      <c r="H38" s="30">
        <f aca="true" t="shared" si="5" ref="H38:W38">SUM(H34:H37)</f>
        <v>857885</v>
      </c>
      <c r="I38" s="31">
        <f t="shared" si="5"/>
        <v>1405095</v>
      </c>
      <c r="J38" s="31">
        <f t="shared" si="5"/>
        <v>1118426</v>
      </c>
      <c r="K38" s="30">
        <f t="shared" si="5"/>
        <v>3381406</v>
      </c>
      <c r="L38" s="30">
        <f t="shared" si="5"/>
        <v>917838</v>
      </c>
      <c r="M38" s="31">
        <f t="shared" si="5"/>
        <v>1253825</v>
      </c>
      <c r="N38" s="31">
        <f t="shared" si="5"/>
        <v>1620426</v>
      </c>
      <c r="O38" s="30">
        <f t="shared" si="5"/>
        <v>3792089</v>
      </c>
      <c r="P38" s="30">
        <f t="shared" si="5"/>
        <v>1686107</v>
      </c>
      <c r="Q38" s="31">
        <f t="shared" si="5"/>
        <v>1241293</v>
      </c>
      <c r="R38" s="31">
        <f t="shared" si="5"/>
        <v>2008944</v>
      </c>
      <c r="S38" s="30">
        <f t="shared" si="5"/>
        <v>4936344</v>
      </c>
      <c r="T38" s="30">
        <f t="shared" si="5"/>
        <v>0</v>
      </c>
      <c r="U38" s="31">
        <f t="shared" si="5"/>
        <v>0</v>
      </c>
      <c r="V38" s="44">
        <f t="shared" si="5"/>
        <v>0</v>
      </c>
      <c r="W38" s="45">
        <f t="shared" si="5"/>
        <v>0</v>
      </c>
    </row>
    <row r="39" spans="1:23" ht="12.75" customHeight="1">
      <c r="A39" s="18" t="s">
        <v>28</v>
      </c>
      <c r="B39" s="19" t="s">
        <v>86</v>
      </c>
      <c r="C39" s="19" t="s">
        <v>87</v>
      </c>
      <c r="D39" s="28">
        <v>14472278</v>
      </c>
      <c r="E39" s="29">
        <v>13896948</v>
      </c>
      <c r="F39" s="29">
        <v>3587933</v>
      </c>
      <c r="G39" s="37">
        <f t="shared" si="1"/>
        <v>0.25818136471403647</v>
      </c>
      <c r="H39" s="28">
        <v>185650</v>
      </c>
      <c r="I39" s="29">
        <v>186245</v>
      </c>
      <c r="J39" s="29">
        <v>125152</v>
      </c>
      <c r="K39" s="28">
        <v>497047</v>
      </c>
      <c r="L39" s="28">
        <v>1227303</v>
      </c>
      <c r="M39" s="29">
        <v>171621</v>
      </c>
      <c r="N39" s="29">
        <v>1227303</v>
      </c>
      <c r="O39" s="28">
        <v>2626227</v>
      </c>
      <c r="P39" s="28">
        <v>94551</v>
      </c>
      <c r="Q39" s="29">
        <v>139239</v>
      </c>
      <c r="R39" s="29">
        <v>230869</v>
      </c>
      <c r="S39" s="28">
        <v>464659</v>
      </c>
      <c r="T39" s="28">
        <v>0</v>
      </c>
      <c r="U39" s="29">
        <v>0</v>
      </c>
      <c r="V39" s="42">
        <v>0</v>
      </c>
      <c r="W39" s="43">
        <v>0</v>
      </c>
    </row>
    <row r="40" spans="1:23" ht="12.75" customHeight="1">
      <c r="A40" s="18" t="s">
        <v>28</v>
      </c>
      <c r="B40" s="19" t="s">
        <v>88</v>
      </c>
      <c r="C40" s="19" t="s">
        <v>89</v>
      </c>
      <c r="D40" s="28">
        <v>9612615</v>
      </c>
      <c r="E40" s="29">
        <v>3588290</v>
      </c>
      <c r="F40" s="29">
        <v>1851887</v>
      </c>
      <c r="G40" s="37">
        <f t="shared" si="1"/>
        <v>0.5160917874530765</v>
      </c>
      <c r="H40" s="28">
        <v>28743</v>
      </c>
      <c r="I40" s="29">
        <v>176720</v>
      </c>
      <c r="J40" s="29">
        <v>7433</v>
      </c>
      <c r="K40" s="28">
        <v>212896</v>
      </c>
      <c r="L40" s="28">
        <v>432455</v>
      </c>
      <c r="M40" s="29">
        <v>150570</v>
      </c>
      <c r="N40" s="29">
        <v>279044</v>
      </c>
      <c r="O40" s="28">
        <v>862069</v>
      </c>
      <c r="P40" s="28">
        <v>91725</v>
      </c>
      <c r="Q40" s="29">
        <v>0</v>
      </c>
      <c r="R40" s="29">
        <v>685197</v>
      </c>
      <c r="S40" s="28">
        <v>776922</v>
      </c>
      <c r="T40" s="28">
        <v>0</v>
      </c>
      <c r="U40" s="29">
        <v>0</v>
      </c>
      <c r="V40" s="42">
        <v>0</v>
      </c>
      <c r="W40" s="43">
        <v>0</v>
      </c>
    </row>
    <row r="41" spans="1:23" ht="12.75" customHeight="1">
      <c r="A41" s="18" t="s">
        <v>28</v>
      </c>
      <c r="B41" s="19" t="s">
        <v>90</v>
      </c>
      <c r="C41" s="19" t="s">
        <v>91</v>
      </c>
      <c r="D41" s="28">
        <v>12139000</v>
      </c>
      <c r="E41" s="29">
        <v>13488240</v>
      </c>
      <c r="F41" s="29">
        <v>7238319</v>
      </c>
      <c r="G41" s="37">
        <f t="shared" si="1"/>
        <v>0.5366392501912778</v>
      </c>
      <c r="H41" s="28">
        <v>275497</v>
      </c>
      <c r="I41" s="29">
        <v>872192</v>
      </c>
      <c r="J41" s="29">
        <v>1739270</v>
      </c>
      <c r="K41" s="28">
        <v>2886959</v>
      </c>
      <c r="L41" s="28">
        <v>423431</v>
      </c>
      <c r="M41" s="29">
        <v>423431</v>
      </c>
      <c r="N41" s="29">
        <v>1268432</v>
      </c>
      <c r="O41" s="28">
        <v>2115294</v>
      </c>
      <c r="P41" s="28">
        <v>563102</v>
      </c>
      <c r="Q41" s="29">
        <v>644762</v>
      </c>
      <c r="R41" s="29">
        <v>1028202</v>
      </c>
      <c r="S41" s="28">
        <v>2236066</v>
      </c>
      <c r="T41" s="28">
        <v>0</v>
      </c>
      <c r="U41" s="29">
        <v>0</v>
      </c>
      <c r="V41" s="42">
        <v>0</v>
      </c>
      <c r="W41" s="43">
        <v>0</v>
      </c>
    </row>
    <row r="42" spans="1:23" ht="12.75" customHeight="1">
      <c r="A42" s="18" t="s">
        <v>28</v>
      </c>
      <c r="B42" s="19" t="s">
        <v>92</v>
      </c>
      <c r="C42" s="19" t="s">
        <v>93</v>
      </c>
      <c r="D42" s="28">
        <v>21560115</v>
      </c>
      <c r="E42" s="29">
        <v>21560115</v>
      </c>
      <c r="F42" s="29">
        <v>1886133</v>
      </c>
      <c r="G42" s="37">
        <f t="shared" si="1"/>
        <v>0.08748251110905485</v>
      </c>
      <c r="H42" s="28">
        <v>161895</v>
      </c>
      <c r="I42" s="29">
        <v>255284</v>
      </c>
      <c r="J42" s="29">
        <v>390028</v>
      </c>
      <c r="K42" s="28">
        <v>807207</v>
      </c>
      <c r="L42" s="28">
        <v>244813</v>
      </c>
      <c r="M42" s="29">
        <v>217313</v>
      </c>
      <c r="N42" s="29">
        <v>1478</v>
      </c>
      <c r="O42" s="28">
        <v>463604</v>
      </c>
      <c r="P42" s="28">
        <v>300398</v>
      </c>
      <c r="Q42" s="29">
        <v>170654</v>
      </c>
      <c r="R42" s="29">
        <v>144270</v>
      </c>
      <c r="S42" s="28">
        <v>615322</v>
      </c>
      <c r="T42" s="28">
        <v>0</v>
      </c>
      <c r="U42" s="29">
        <v>0</v>
      </c>
      <c r="V42" s="42">
        <v>0</v>
      </c>
      <c r="W42" s="43">
        <v>0</v>
      </c>
    </row>
    <row r="43" spans="1:23" ht="12.75" customHeight="1">
      <c r="A43" s="18" t="s">
        <v>28</v>
      </c>
      <c r="B43" s="19" t="s">
        <v>94</v>
      </c>
      <c r="C43" s="19" t="s">
        <v>95</v>
      </c>
      <c r="D43" s="28">
        <v>33536550</v>
      </c>
      <c r="E43" s="29">
        <v>35980612</v>
      </c>
      <c r="F43" s="29">
        <v>20909738</v>
      </c>
      <c r="G43" s="37">
        <f t="shared" si="1"/>
        <v>0.5811390312093635</v>
      </c>
      <c r="H43" s="28">
        <v>3005160</v>
      </c>
      <c r="I43" s="29">
        <v>324156</v>
      </c>
      <c r="J43" s="29">
        <v>4301317</v>
      </c>
      <c r="K43" s="28">
        <v>7630633</v>
      </c>
      <c r="L43" s="28">
        <v>1558121</v>
      </c>
      <c r="M43" s="29">
        <v>501649</v>
      </c>
      <c r="N43" s="29">
        <v>7394855</v>
      </c>
      <c r="O43" s="28">
        <v>9454625</v>
      </c>
      <c r="P43" s="28">
        <v>303259</v>
      </c>
      <c r="Q43" s="29">
        <v>1035256</v>
      </c>
      <c r="R43" s="29">
        <v>2485965</v>
      </c>
      <c r="S43" s="28">
        <v>3824480</v>
      </c>
      <c r="T43" s="28">
        <v>0</v>
      </c>
      <c r="U43" s="29">
        <v>0</v>
      </c>
      <c r="V43" s="42">
        <v>0</v>
      </c>
      <c r="W43" s="43">
        <v>0</v>
      </c>
    </row>
    <row r="44" spans="1:23" ht="12.75" customHeight="1">
      <c r="A44" s="18" t="s">
        <v>43</v>
      </c>
      <c r="B44" s="19" t="s">
        <v>96</v>
      </c>
      <c r="C44" s="19" t="s">
        <v>97</v>
      </c>
      <c r="D44" s="28">
        <v>62811719</v>
      </c>
      <c r="E44" s="29">
        <v>56582694</v>
      </c>
      <c r="F44" s="29">
        <v>21175281</v>
      </c>
      <c r="G44" s="37">
        <f t="shared" si="1"/>
        <v>0.37423599873134356</v>
      </c>
      <c r="H44" s="28">
        <v>28500</v>
      </c>
      <c r="I44" s="29">
        <v>1204044</v>
      </c>
      <c r="J44" s="29">
        <v>1268547</v>
      </c>
      <c r="K44" s="28">
        <v>2501091</v>
      </c>
      <c r="L44" s="28">
        <v>4583740</v>
      </c>
      <c r="M44" s="29">
        <v>2344212</v>
      </c>
      <c r="N44" s="29">
        <v>3414812</v>
      </c>
      <c r="O44" s="28">
        <v>10342764</v>
      </c>
      <c r="P44" s="28">
        <v>0</v>
      </c>
      <c r="Q44" s="29">
        <v>5322035</v>
      </c>
      <c r="R44" s="29">
        <v>3009391</v>
      </c>
      <c r="S44" s="28">
        <v>8331426</v>
      </c>
      <c r="T44" s="28">
        <v>0</v>
      </c>
      <c r="U44" s="29">
        <v>0</v>
      </c>
      <c r="V44" s="42">
        <v>0</v>
      </c>
      <c r="W44" s="43">
        <v>0</v>
      </c>
    </row>
    <row r="45" spans="1:23" ht="12.75" customHeight="1">
      <c r="A45" s="20"/>
      <c r="B45" s="21" t="s">
        <v>98</v>
      </c>
      <c r="C45" s="22"/>
      <c r="D45" s="30">
        <f>SUM(D39:D44)</f>
        <v>154132277</v>
      </c>
      <c r="E45" s="31">
        <f>SUM(E39:E44)</f>
        <v>145096899</v>
      </c>
      <c r="F45" s="31">
        <f>SUM(F39:F44)</f>
        <v>56649291</v>
      </c>
      <c r="G45" s="38">
        <f t="shared" si="1"/>
        <v>0.3904238573699635</v>
      </c>
      <c r="H45" s="30">
        <f aca="true" t="shared" si="6" ref="H45:W45">SUM(H39:H44)</f>
        <v>3685445</v>
      </c>
      <c r="I45" s="31">
        <f t="shared" si="6"/>
        <v>3018641</v>
      </c>
      <c r="J45" s="31">
        <f t="shared" si="6"/>
        <v>7831747</v>
      </c>
      <c r="K45" s="30">
        <f t="shared" si="6"/>
        <v>14535833</v>
      </c>
      <c r="L45" s="30">
        <f t="shared" si="6"/>
        <v>8469863</v>
      </c>
      <c r="M45" s="31">
        <f t="shared" si="6"/>
        <v>3808796</v>
      </c>
      <c r="N45" s="31">
        <f t="shared" si="6"/>
        <v>13585924</v>
      </c>
      <c r="O45" s="30">
        <f t="shared" si="6"/>
        <v>25864583</v>
      </c>
      <c r="P45" s="30">
        <f t="shared" si="6"/>
        <v>1353035</v>
      </c>
      <c r="Q45" s="31">
        <f t="shared" si="6"/>
        <v>7311946</v>
      </c>
      <c r="R45" s="31">
        <f t="shared" si="6"/>
        <v>7583894</v>
      </c>
      <c r="S45" s="30">
        <f t="shared" si="6"/>
        <v>16248875</v>
      </c>
      <c r="T45" s="30">
        <f t="shared" si="6"/>
        <v>0</v>
      </c>
      <c r="U45" s="31">
        <f t="shared" si="6"/>
        <v>0</v>
      </c>
      <c r="V45" s="44">
        <f t="shared" si="6"/>
        <v>0</v>
      </c>
      <c r="W45" s="45">
        <f t="shared" si="6"/>
        <v>0</v>
      </c>
    </row>
    <row r="46" spans="1:23" ht="12.75" customHeight="1">
      <c r="A46" s="18" t="s">
        <v>28</v>
      </c>
      <c r="B46" s="19" t="s">
        <v>99</v>
      </c>
      <c r="C46" s="19" t="s">
        <v>100</v>
      </c>
      <c r="D46" s="28">
        <v>12710000</v>
      </c>
      <c r="E46" s="29">
        <v>0</v>
      </c>
      <c r="F46" s="29">
        <v>7478870</v>
      </c>
      <c r="G46" s="37">
        <f t="shared" si="1"/>
        <v>0</v>
      </c>
      <c r="H46" s="28">
        <v>538568</v>
      </c>
      <c r="I46" s="29">
        <v>898216</v>
      </c>
      <c r="J46" s="29">
        <v>1409812</v>
      </c>
      <c r="K46" s="28">
        <v>2846596</v>
      </c>
      <c r="L46" s="28">
        <v>1075674</v>
      </c>
      <c r="M46" s="29">
        <v>1008024</v>
      </c>
      <c r="N46" s="29">
        <v>888307</v>
      </c>
      <c r="O46" s="28">
        <v>2972005</v>
      </c>
      <c r="P46" s="28">
        <v>894305</v>
      </c>
      <c r="Q46" s="29">
        <v>382982</v>
      </c>
      <c r="R46" s="29">
        <v>382982</v>
      </c>
      <c r="S46" s="28">
        <v>1660269</v>
      </c>
      <c r="T46" s="28">
        <v>0</v>
      </c>
      <c r="U46" s="29">
        <v>0</v>
      </c>
      <c r="V46" s="42">
        <v>0</v>
      </c>
      <c r="W46" s="43">
        <v>0</v>
      </c>
    </row>
    <row r="47" spans="1:23" ht="12.75" customHeight="1">
      <c r="A47" s="18" t="s">
        <v>28</v>
      </c>
      <c r="B47" s="19" t="s">
        <v>101</v>
      </c>
      <c r="C47" s="19" t="s">
        <v>102</v>
      </c>
      <c r="D47" s="28">
        <v>6623872</v>
      </c>
      <c r="E47" s="29">
        <v>0</v>
      </c>
      <c r="F47" s="29">
        <v>468848</v>
      </c>
      <c r="G47" s="37">
        <f t="shared" si="1"/>
        <v>0</v>
      </c>
      <c r="H47" s="28">
        <v>61106</v>
      </c>
      <c r="I47" s="29">
        <v>0</v>
      </c>
      <c r="J47" s="29">
        <v>61106</v>
      </c>
      <c r="K47" s="28">
        <v>122212</v>
      </c>
      <c r="L47" s="28">
        <v>61106</v>
      </c>
      <c r="M47" s="29">
        <v>61106</v>
      </c>
      <c r="N47" s="29">
        <v>56106</v>
      </c>
      <c r="O47" s="28">
        <v>178318</v>
      </c>
      <c r="P47" s="28">
        <v>56106</v>
      </c>
      <c r="Q47" s="29">
        <v>56106</v>
      </c>
      <c r="R47" s="29">
        <v>56106</v>
      </c>
      <c r="S47" s="28">
        <v>168318</v>
      </c>
      <c r="T47" s="28">
        <v>0</v>
      </c>
      <c r="U47" s="29">
        <v>0</v>
      </c>
      <c r="V47" s="42">
        <v>0</v>
      </c>
      <c r="W47" s="43">
        <v>0</v>
      </c>
    </row>
    <row r="48" spans="1:23" ht="12.75" customHeight="1">
      <c r="A48" s="18" t="s">
        <v>28</v>
      </c>
      <c r="B48" s="19" t="s">
        <v>103</v>
      </c>
      <c r="C48" s="19" t="s">
        <v>104</v>
      </c>
      <c r="D48" s="28">
        <v>12850676</v>
      </c>
      <c r="E48" s="29">
        <v>9255707</v>
      </c>
      <c r="F48" s="29">
        <v>3130673</v>
      </c>
      <c r="G48" s="37">
        <f t="shared" si="1"/>
        <v>0.3382424486859837</v>
      </c>
      <c r="H48" s="28">
        <v>235634</v>
      </c>
      <c r="I48" s="29">
        <v>166564</v>
      </c>
      <c r="J48" s="29">
        <v>217867</v>
      </c>
      <c r="K48" s="28">
        <v>620065</v>
      </c>
      <c r="L48" s="28">
        <v>678116</v>
      </c>
      <c r="M48" s="29">
        <v>294108</v>
      </c>
      <c r="N48" s="29">
        <v>628435</v>
      </c>
      <c r="O48" s="28">
        <v>1600659</v>
      </c>
      <c r="P48" s="28">
        <v>139750</v>
      </c>
      <c r="Q48" s="29">
        <v>380151</v>
      </c>
      <c r="R48" s="29">
        <v>390048</v>
      </c>
      <c r="S48" s="28">
        <v>909949</v>
      </c>
      <c r="T48" s="28">
        <v>0</v>
      </c>
      <c r="U48" s="29">
        <v>0</v>
      </c>
      <c r="V48" s="42">
        <v>0</v>
      </c>
      <c r="W48" s="43">
        <v>0</v>
      </c>
    </row>
    <row r="49" spans="1:23" ht="12.75" customHeight="1">
      <c r="A49" s="18" t="s">
        <v>28</v>
      </c>
      <c r="B49" s="19" t="s">
        <v>105</v>
      </c>
      <c r="C49" s="19" t="s">
        <v>106</v>
      </c>
      <c r="D49" s="28">
        <v>4049696</v>
      </c>
      <c r="E49" s="29">
        <v>0</v>
      </c>
      <c r="F49" s="29">
        <v>1482841</v>
      </c>
      <c r="G49" s="37">
        <f t="shared" si="1"/>
        <v>0</v>
      </c>
      <c r="H49" s="28">
        <v>0</v>
      </c>
      <c r="I49" s="29">
        <v>0</v>
      </c>
      <c r="J49" s="29">
        <v>0</v>
      </c>
      <c r="K49" s="28">
        <v>0</v>
      </c>
      <c r="L49" s="28">
        <v>346100</v>
      </c>
      <c r="M49" s="29">
        <v>346100</v>
      </c>
      <c r="N49" s="29">
        <v>495722</v>
      </c>
      <c r="O49" s="28">
        <v>1187922</v>
      </c>
      <c r="P49" s="28">
        <v>35720</v>
      </c>
      <c r="Q49" s="29">
        <v>95576</v>
      </c>
      <c r="R49" s="29">
        <v>163623</v>
      </c>
      <c r="S49" s="28">
        <v>294919</v>
      </c>
      <c r="T49" s="28">
        <v>0</v>
      </c>
      <c r="U49" s="29">
        <v>0</v>
      </c>
      <c r="V49" s="42">
        <v>0</v>
      </c>
      <c r="W49" s="43">
        <v>0</v>
      </c>
    </row>
    <row r="50" spans="1:23" ht="12.75" customHeight="1">
      <c r="A50" s="18" t="s">
        <v>43</v>
      </c>
      <c r="B50" s="19" t="s">
        <v>107</v>
      </c>
      <c r="C50" s="19" t="s">
        <v>108</v>
      </c>
      <c r="D50" s="28">
        <v>48200000</v>
      </c>
      <c r="E50" s="29">
        <v>0</v>
      </c>
      <c r="F50" s="29">
        <v>342032513</v>
      </c>
      <c r="G50" s="37">
        <f t="shared" si="1"/>
        <v>0</v>
      </c>
      <c r="H50" s="28">
        <v>38240515</v>
      </c>
      <c r="I50" s="29">
        <v>32115037</v>
      </c>
      <c r="J50" s="29">
        <v>31240755</v>
      </c>
      <c r="K50" s="28">
        <v>101596307</v>
      </c>
      <c r="L50" s="28">
        <v>35130829</v>
      </c>
      <c r="M50" s="29">
        <v>35763336</v>
      </c>
      <c r="N50" s="29">
        <v>22490692</v>
      </c>
      <c r="O50" s="28">
        <v>93384857</v>
      </c>
      <c r="P50" s="28">
        <v>47758202</v>
      </c>
      <c r="Q50" s="29">
        <v>30245699</v>
      </c>
      <c r="R50" s="29">
        <v>69047448</v>
      </c>
      <c r="S50" s="28">
        <v>147051349</v>
      </c>
      <c r="T50" s="28">
        <v>0</v>
      </c>
      <c r="U50" s="29">
        <v>0</v>
      </c>
      <c r="V50" s="42">
        <v>0</v>
      </c>
      <c r="W50" s="43">
        <v>0</v>
      </c>
    </row>
    <row r="51" spans="1:23" ht="12.75" customHeight="1">
      <c r="A51" s="20"/>
      <c r="B51" s="21" t="s">
        <v>109</v>
      </c>
      <c r="C51" s="22"/>
      <c r="D51" s="30">
        <f>SUM(D46:D50)</f>
        <v>84434244</v>
      </c>
      <c r="E51" s="31">
        <f>SUM(E46:E50)</f>
        <v>9255707</v>
      </c>
      <c r="F51" s="31">
        <f>SUM(F46:F50)</f>
        <v>354593745</v>
      </c>
      <c r="G51" s="38">
        <f t="shared" si="1"/>
        <v>38.310822177063294</v>
      </c>
      <c r="H51" s="30">
        <f aca="true" t="shared" si="7" ref="H51:W51">SUM(H46:H50)</f>
        <v>39075823</v>
      </c>
      <c r="I51" s="31">
        <f t="shared" si="7"/>
        <v>33179817</v>
      </c>
      <c r="J51" s="31">
        <f t="shared" si="7"/>
        <v>32929540</v>
      </c>
      <c r="K51" s="30">
        <f t="shared" si="7"/>
        <v>105185180</v>
      </c>
      <c r="L51" s="30">
        <f t="shared" si="7"/>
        <v>37291825</v>
      </c>
      <c r="M51" s="31">
        <f t="shared" si="7"/>
        <v>37472674</v>
      </c>
      <c r="N51" s="31">
        <f t="shared" si="7"/>
        <v>24559262</v>
      </c>
      <c r="O51" s="30">
        <f t="shared" si="7"/>
        <v>99323761</v>
      </c>
      <c r="P51" s="30">
        <f t="shared" si="7"/>
        <v>48884083</v>
      </c>
      <c r="Q51" s="31">
        <f t="shared" si="7"/>
        <v>31160514</v>
      </c>
      <c r="R51" s="31">
        <f t="shared" si="7"/>
        <v>70040207</v>
      </c>
      <c r="S51" s="30">
        <f t="shared" si="7"/>
        <v>150084804</v>
      </c>
      <c r="T51" s="30">
        <f t="shared" si="7"/>
        <v>0</v>
      </c>
      <c r="U51" s="31">
        <f t="shared" si="7"/>
        <v>0</v>
      </c>
      <c r="V51" s="44">
        <f t="shared" si="7"/>
        <v>0</v>
      </c>
      <c r="W51" s="45">
        <f t="shared" si="7"/>
        <v>0</v>
      </c>
    </row>
    <row r="52" spans="1:23" ht="12.75" customHeight="1">
      <c r="A52" s="20"/>
      <c r="B52" s="21" t="s">
        <v>110</v>
      </c>
      <c r="C52" s="22"/>
      <c r="D52" s="30">
        <f>SUM(D6:D7,D9:D16,D18:D24,D26:D32,D34:D37,D39:D44,D46:D50)</f>
        <v>1635199400</v>
      </c>
      <c r="E52" s="31">
        <f>SUM(E6:E7,E9:E16,E18:E24,E26:E32,E34:E37,E39:E44,E46:E50)</f>
        <v>848891867</v>
      </c>
      <c r="F52" s="31">
        <f>SUM(F6:F7,F9:F16,F18:F24,F26:F32,F34:F37,F39:F44,F46:F50)</f>
        <v>1159500751</v>
      </c>
      <c r="G52" s="38">
        <f t="shared" si="1"/>
        <v>1.3658992341364957</v>
      </c>
      <c r="H52" s="30">
        <f aca="true" t="shared" si="8" ref="H52:W52">SUM(H6:H7,H9:H16,H18:H24,H26:H32,H34:H37,H39:H44,H46:H50)</f>
        <v>91001668</v>
      </c>
      <c r="I52" s="31">
        <f t="shared" si="8"/>
        <v>104998199</v>
      </c>
      <c r="J52" s="31">
        <f t="shared" si="8"/>
        <v>129007483</v>
      </c>
      <c r="K52" s="30">
        <f t="shared" si="8"/>
        <v>325007350</v>
      </c>
      <c r="L52" s="30">
        <f t="shared" si="8"/>
        <v>141736892</v>
      </c>
      <c r="M52" s="31">
        <f t="shared" si="8"/>
        <v>127655654</v>
      </c>
      <c r="N52" s="31">
        <f t="shared" si="8"/>
        <v>143380322</v>
      </c>
      <c r="O52" s="30">
        <f t="shared" si="8"/>
        <v>412772868</v>
      </c>
      <c r="P52" s="30">
        <f t="shared" si="8"/>
        <v>129443549</v>
      </c>
      <c r="Q52" s="31">
        <f t="shared" si="8"/>
        <v>119895724</v>
      </c>
      <c r="R52" s="31">
        <f t="shared" si="8"/>
        <v>172381260</v>
      </c>
      <c r="S52" s="30">
        <f t="shared" si="8"/>
        <v>421720533</v>
      </c>
      <c r="T52" s="30">
        <f t="shared" si="8"/>
        <v>0</v>
      </c>
      <c r="U52" s="31">
        <f t="shared" si="8"/>
        <v>0</v>
      </c>
      <c r="V52" s="44">
        <f t="shared" si="8"/>
        <v>0</v>
      </c>
      <c r="W52" s="45">
        <f t="shared" si="8"/>
        <v>0</v>
      </c>
    </row>
    <row r="53" spans="1:23" ht="12.75" customHeight="1">
      <c r="A53" s="11"/>
      <c r="B53" s="12" t="s">
        <v>603</v>
      </c>
      <c r="C53" s="13"/>
      <c r="D53" s="32"/>
      <c r="E53" s="33"/>
      <c r="F53" s="33"/>
      <c r="G53" s="39"/>
      <c r="H53" s="32"/>
      <c r="I53" s="33"/>
      <c r="J53" s="33"/>
      <c r="K53" s="32"/>
      <c r="L53" s="32"/>
      <c r="M53" s="33"/>
      <c r="N53" s="33"/>
      <c r="O53" s="32"/>
      <c r="P53" s="32"/>
      <c r="Q53" s="33"/>
      <c r="R53" s="33"/>
      <c r="S53" s="32"/>
      <c r="T53" s="32"/>
      <c r="U53" s="33"/>
      <c r="V53" s="46"/>
      <c r="W53" s="47"/>
    </row>
    <row r="54" spans="1:23" ht="12.75" customHeight="1">
      <c r="A54" s="17"/>
      <c r="B54" s="12" t="s">
        <v>111</v>
      </c>
      <c r="C54" s="13"/>
      <c r="D54" s="32"/>
      <c r="E54" s="33"/>
      <c r="F54" s="33"/>
      <c r="G54" s="39"/>
      <c r="H54" s="32"/>
      <c r="I54" s="33"/>
      <c r="J54" s="33"/>
      <c r="K54" s="32"/>
      <c r="L54" s="32"/>
      <c r="M54" s="33"/>
      <c r="N54" s="33"/>
      <c r="O54" s="32"/>
      <c r="P54" s="32"/>
      <c r="Q54" s="33"/>
      <c r="R54" s="33"/>
      <c r="S54" s="32"/>
      <c r="T54" s="32"/>
      <c r="U54" s="33"/>
      <c r="V54" s="46"/>
      <c r="W54" s="47"/>
    </row>
    <row r="55" spans="1:23" ht="12.75" customHeight="1">
      <c r="A55" s="18" t="s">
        <v>22</v>
      </c>
      <c r="B55" s="19" t="s">
        <v>112</v>
      </c>
      <c r="C55" s="19" t="s">
        <v>113</v>
      </c>
      <c r="D55" s="28">
        <v>711777689</v>
      </c>
      <c r="E55" s="29">
        <v>649858312</v>
      </c>
      <c r="F55" s="29">
        <v>333504796</v>
      </c>
      <c r="G55" s="37">
        <f aca="true" t="shared" si="9" ref="G55:G83">IF($E55=0,0,$F55/$E55)</f>
        <v>0.5131961688288754</v>
      </c>
      <c r="H55" s="28">
        <v>0</v>
      </c>
      <c r="I55" s="29">
        <v>36548368</v>
      </c>
      <c r="J55" s="29">
        <v>39987430</v>
      </c>
      <c r="K55" s="28">
        <v>76535798</v>
      </c>
      <c r="L55" s="28">
        <v>45184841</v>
      </c>
      <c r="M55" s="29">
        <v>34752294</v>
      </c>
      <c r="N55" s="29">
        <v>51515804</v>
      </c>
      <c r="O55" s="28">
        <v>131452939</v>
      </c>
      <c r="P55" s="28">
        <v>33072792</v>
      </c>
      <c r="Q55" s="29">
        <v>59378275</v>
      </c>
      <c r="R55" s="29">
        <v>33064992</v>
      </c>
      <c r="S55" s="28">
        <v>125516059</v>
      </c>
      <c r="T55" s="28">
        <v>0</v>
      </c>
      <c r="U55" s="29">
        <v>0</v>
      </c>
      <c r="V55" s="42">
        <v>0</v>
      </c>
      <c r="W55" s="43">
        <v>0</v>
      </c>
    </row>
    <row r="56" spans="1:23" ht="12.75" customHeight="1">
      <c r="A56" s="20"/>
      <c r="B56" s="21" t="s">
        <v>27</v>
      </c>
      <c r="C56" s="22"/>
      <c r="D56" s="30">
        <f>D55</f>
        <v>711777689</v>
      </c>
      <c r="E56" s="31">
        <f>E55</f>
        <v>649858312</v>
      </c>
      <c r="F56" s="31">
        <f>F55</f>
        <v>333504796</v>
      </c>
      <c r="G56" s="38">
        <f t="shared" si="9"/>
        <v>0.5131961688288754</v>
      </c>
      <c r="H56" s="30">
        <f aca="true" t="shared" si="10" ref="H56:W56">H55</f>
        <v>0</v>
      </c>
      <c r="I56" s="31">
        <f t="shared" si="10"/>
        <v>36548368</v>
      </c>
      <c r="J56" s="31">
        <f t="shared" si="10"/>
        <v>39987430</v>
      </c>
      <c r="K56" s="30">
        <f t="shared" si="10"/>
        <v>76535798</v>
      </c>
      <c r="L56" s="30">
        <f t="shared" si="10"/>
        <v>45184841</v>
      </c>
      <c r="M56" s="31">
        <f t="shared" si="10"/>
        <v>34752294</v>
      </c>
      <c r="N56" s="31">
        <f t="shared" si="10"/>
        <v>51515804</v>
      </c>
      <c r="O56" s="30">
        <f t="shared" si="10"/>
        <v>131452939</v>
      </c>
      <c r="P56" s="30">
        <f t="shared" si="10"/>
        <v>33072792</v>
      </c>
      <c r="Q56" s="31">
        <f t="shared" si="10"/>
        <v>59378275</v>
      </c>
      <c r="R56" s="31">
        <f t="shared" si="10"/>
        <v>33064992</v>
      </c>
      <c r="S56" s="30">
        <f t="shared" si="10"/>
        <v>125516059</v>
      </c>
      <c r="T56" s="30">
        <f t="shared" si="10"/>
        <v>0</v>
      </c>
      <c r="U56" s="31">
        <f t="shared" si="10"/>
        <v>0</v>
      </c>
      <c r="V56" s="44">
        <f t="shared" si="10"/>
        <v>0</v>
      </c>
      <c r="W56" s="45">
        <f t="shared" si="10"/>
        <v>0</v>
      </c>
    </row>
    <row r="57" spans="1:23" ht="12.75" customHeight="1">
      <c r="A57" s="18" t="s">
        <v>28</v>
      </c>
      <c r="B57" s="19" t="s">
        <v>114</v>
      </c>
      <c r="C57" s="19" t="s">
        <v>115</v>
      </c>
      <c r="D57" s="28">
        <v>5181000</v>
      </c>
      <c r="E57" s="29">
        <v>0</v>
      </c>
      <c r="F57" s="29">
        <v>511497</v>
      </c>
      <c r="G57" s="37">
        <f t="shared" si="9"/>
        <v>0</v>
      </c>
      <c r="H57" s="28">
        <v>341212</v>
      </c>
      <c r="I57" s="29">
        <v>18550</v>
      </c>
      <c r="J57" s="29">
        <v>0</v>
      </c>
      <c r="K57" s="28">
        <v>359762</v>
      </c>
      <c r="L57" s="28">
        <v>0</v>
      </c>
      <c r="M57" s="29">
        <v>87796</v>
      </c>
      <c r="N57" s="29">
        <v>0</v>
      </c>
      <c r="O57" s="28">
        <v>87796</v>
      </c>
      <c r="P57" s="28">
        <v>6423</v>
      </c>
      <c r="Q57" s="29">
        <v>6423</v>
      </c>
      <c r="R57" s="29">
        <v>51093</v>
      </c>
      <c r="S57" s="28">
        <v>63939</v>
      </c>
      <c r="T57" s="28">
        <v>0</v>
      </c>
      <c r="U57" s="29">
        <v>0</v>
      </c>
      <c r="V57" s="42">
        <v>0</v>
      </c>
      <c r="W57" s="43">
        <v>0</v>
      </c>
    </row>
    <row r="58" spans="1:23" ht="12.75" customHeight="1">
      <c r="A58" s="18" t="s">
        <v>28</v>
      </c>
      <c r="B58" s="19" t="s">
        <v>116</v>
      </c>
      <c r="C58" s="19" t="s">
        <v>117</v>
      </c>
      <c r="D58" s="28">
        <v>3565357</v>
      </c>
      <c r="E58" s="29">
        <v>3565357</v>
      </c>
      <c r="F58" s="29">
        <v>27173394</v>
      </c>
      <c r="G58" s="37">
        <f t="shared" si="9"/>
        <v>7.62150718707832</v>
      </c>
      <c r="H58" s="28">
        <v>12607</v>
      </c>
      <c r="I58" s="29">
        <v>32751</v>
      </c>
      <c r="J58" s="29">
        <v>28963</v>
      </c>
      <c r="K58" s="28">
        <v>74321</v>
      </c>
      <c r="L58" s="28">
        <v>11450982</v>
      </c>
      <c r="M58" s="29">
        <v>15536689</v>
      </c>
      <c r="N58" s="29">
        <v>0</v>
      </c>
      <c r="O58" s="28">
        <v>26987671</v>
      </c>
      <c r="P58" s="28">
        <v>111402</v>
      </c>
      <c r="Q58" s="29">
        <v>0</v>
      </c>
      <c r="R58" s="29">
        <v>0</v>
      </c>
      <c r="S58" s="28">
        <v>111402</v>
      </c>
      <c r="T58" s="28">
        <v>0</v>
      </c>
      <c r="U58" s="29">
        <v>0</v>
      </c>
      <c r="V58" s="42">
        <v>0</v>
      </c>
      <c r="W58" s="43">
        <v>0</v>
      </c>
    </row>
    <row r="59" spans="1:23" ht="12.75" customHeight="1">
      <c r="A59" s="18" t="s">
        <v>28</v>
      </c>
      <c r="B59" s="19" t="s">
        <v>118</v>
      </c>
      <c r="C59" s="19" t="s">
        <v>119</v>
      </c>
      <c r="D59" s="28">
        <v>7307500</v>
      </c>
      <c r="E59" s="29">
        <v>7307500</v>
      </c>
      <c r="F59" s="29">
        <v>503724</v>
      </c>
      <c r="G59" s="37">
        <f t="shared" si="9"/>
        <v>0.06893246664385905</v>
      </c>
      <c r="H59" s="28">
        <v>70164</v>
      </c>
      <c r="I59" s="29">
        <v>48420</v>
      </c>
      <c r="J59" s="29">
        <v>248386</v>
      </c>
      <c r="K59" s="28">
        <v>366970</v>
      </c>
      <c r="L59" s="28">
        <v>10315</v>
      </c>
      <c r="M59" s="29">
        <v>32259</v>
      </c>
      <c r="N59" s="29">
        <v>94180</v>
      </c>
      <c r="O59" s="28">
        <v>136754</v>
      </c>
      <c r="P59" s="28">
        <v>0</v>
      </c>
      <c r="Q59" s="29">
        <v>0</v>
      </c>
      <c r="R59" s="29">
        <v>0</v>
      </c>
      <c r="S59" s="28">
        <v>0</v>
      </c>
      <c r="T59" s="28">
        <v>0</v>
      </c>
      <c r="U59" s="29">
        <v>0</v>
      </c>
      <c r="V59" s="42">
        <v>0</v>
      </c>
      <c r="W59" s="43">
        <v>0</v>
      </c>
    </row>
    <row r="60" spans="1:23" ht="12.75" customHeight="1">
      <c r="A60" s="18" t="s">
        <v>43</v>
      </c>
      <c r="B60" s="19" t="s">
        <v>120</v>
      </c>
      <c r="C60" s="19" t="s">
        <v>121</v>
      </c>
      <c r="D60" s="28">
        <v>90000</v>
      </c>
      <c r="E60" s="29">
        <v>90000</v>
      </c>
      <c r="F60" s="29">
        <v>11185</v>
      </c>
      <c r="G60" s="37">
        <f t="shared" si="9"/>
        <v>0.12427777777777778</v>
      </c>
      <c r="H60" s="28">
        <v>1092</v>
      </c>
      <c r="I60" s="29">
        <v>7829</v>
      </c>
      <c r="J60" s="29">
        <v>211</v>
      </c>
      <c r="K60" s="28">
        <v>9132</v>
      </c>
      <c r="L60" s="28">
        <v>211</v>
      </c>
      <c r="M60" s="29">
        <v>470</v>
      </c>
      <c r="N60" s="29">
        <v>681</v>
      </c>
      <c r="O60" s="28">
        <v>1362</v>
      </c>
      <c r="P60" s="28">
        <v>691</v>
      </c>
      <c r="Q60" s="29">
        <v>0</v>
      </c>
      <c r="R60" s="29">
        <v>0</v>
      </c>
      <c r="S60" s="28">
        <v>691</v>
      </c>
      <c r="T60" s="28">
        <v>0</v>
      </c>
      <c r="U60" s="29">
        <v>0</v>
      </c>
      <c r="V60" s="42">
        <v>0</v>
      </c>
      <c r="W60" s="43">
        <v>0</v>
      </c>
    </row>
    <row r="61" spans="1:23" ht="12.75" customHeight="1">
      <c r="A61" s="20"/>
      <c r="B61" s="21" t="s">
        <v>122</v>
      </c>
      <c r="C61" s="22"/>
      <c r="D61" s="30">
        <f>SUM(D57:D60)</f>
        <v>16143857</v>
      </c>
      <c r="E61" s="31">
        <f>SUM(E57:E60)</f>
        <v>10962857</v>
      </c>
      <c r="F61" s="31">
        <f>SUM(F57:F60)</f>
        <v>28199800</v>
      </c>
      <c r="G61" s="38">
        <f t="shared" si="9"/>
        <v>2.572303916761844</v>
      </c>
      <c r="H61" s="30">
        <f aca="true" t="shared" si="11" ref="H61:W61">SUM(H57:H60)</f>
        <v>425075</v>
      </c>
      <c r="I61" s="31">
        <f t="shared" si="11"/>
        <v>107550</v>
      </c>
      <c r="J61" s="31">
        <f t="shared" si="11"/>
        <v>277560</v>
      </c>
      <c r="K61" s="30">
        <f t="shared" si="11"/>
        <v>810185</v>
      </c>
      <c r="L61" s="30">
        <f t="shared" si="11"/>
        <v>11461508</v>
      </c>
      <c r="M61" s="31">
        <f t="shared" si="11"/>
        <v>15657214</v>
      </c>
      <c r="N61" s="31">
        <f t="shared" si="11"/>
        <v>94861</v>
      </c>
      <c r="O61" s="30">
        <f t="shared" si="11"/>
        <v>27213583</v>
      </c>
      <c r="P61" s="30">
        <f t="shared" si="11"/>
        <v>118516</v>
      </c>
      <c r="Q61" s="31">
        <f t="shared" si="11"/>
        <v>6423</v>
      </c>
      <c r="R61" s="31">
        <f t="shared" si="11"/>
        <v>51093</v>
      </c>
      <c r="S61" s="30">
        <f t="shared" si="11"/>
        <v>176032</v>
      </c>
      <c r="T61" s="30">
        <f t="shared" si="11"/>
        <v>0</v>
      </c>
      <c r="U61" s="31">
        <f t="shared" si="11"/>
        <v>0</v>
      </c>
      <c r="V61" s="44">
        <f t="shared" si="11"/>
        <v>0</v>
      </c>
      <c r="W61" s="45">
        <f t="shared" si="11"/>
        <v>0</v>
      </c>
    </row>
    <row r="62" spans="1:23" ht="12.75" customHeight="1">
      <c r="A62" s="18" t="s">
        <v>28</v>
      </c>
      <c r="B62" s="19" t="s">
        <v>123</v>
      </c>
      <c r="C62" s="19" t="s">
        <v>124</v>
      </c>
      <c r="D62" s="28">
        <v>13952000</v>
      </c>
      <c r="E62" s="29">
        <v>13952000</v>
      </c>
      <c r="F62" s="29">
        <v>1812881</v>
      </c>
      <c r="G62" s="37">
        <f t="shared" si="9"/>
        <v>0.1299369982798165</v>
      </c>
      <c r="H62" s="28">
        <v>300567</v>
      </c>
      <c r="I62" s="29">
        <v>508355</v>
      </c>
      <c r="J62" s="29">
        <v>0</v>
      </c>
      <c r="K62" s="28">
        <v>808922</v>
      </c>
      <c r="L62" s="28">
        <v>60000</v>
      </c>
      <c r="M62" s="29">
        <v>60000</v>
      </c>
      <c r="N62" s="29">
        <v>0</v>
      </c>
      <c r="O62" s="28">
        <v>120000</v>
      </c>
      <c r="P62" s="28">
        <v>164450</v>
      </c>
      <c r="Q62" s="29">
        <v>180920</v>
      </c>
      <c r="R62" s="29">
        <v>538589</v>
      </c>
      <c r="S62" s="28">
        <v>883959</v>
      </c>
      <c r="T62" s="28">
        <v>0</v>
      </c>
      <c r="U62" s="29">
        <v>0</v>
      </c>
      <c r="V62" s="42">
        <v>0</v>
      </c>
      <c r="W62" s="43">
        <v>0</v>
      </c>
    </row>
    <row r="63" spans="1:23" ht="12.75" customHeight="1">
      <c r="A63" s="18" t="s">
        <v>28</v>
      </c>
      <c r="B63" s="19" t="s">
        <v>125</v>
      </c>
      <c r="C63" s="19" t="s">
        <v>126</v>
      </c>
      <c r="D63" s="28">
        <v>3701000</v>
      </c>
      <c r="E63" s="29">
        <v>0</v>
      </c>
      <c r="F63" s="29">
        <v>5372704</v>
      </c>
      <c r="G63" s="37">
        <f t="shared" si="9"/>
        <v>0</v>
      </c>
      <c r="H63" s="28">
        <v>55044</v>
      </c>
      <c r="I63" s="29">
        <v>520431</v>
      </c>
      <c r="J63" s="29">
        <v>609308</v>
      </c>
      <c r="K63" s="28">
        <v>1184783</v>
      </c>
      <c r="L63" s="28">
        <v>451084</v>
      </c>
      <c r="M63" s="29">
        <v>590337</v>
      </c>
      <c r="N63" s="29">
        <v>258013</v>
      </c>
      <c r="O63" s="28">
        <v>1299434</v>
      </c>
      <c r="P63" s="28">
        <v>954457</v>
      </c>
      <c r="Q63" s="29">
        <v>1220229</v>
      </c>
      <c r="R63" s="29">
        <v>713801</v>
      </c>
      <c r="S63" s="28">
        <v>2888487</v>
      </c>
      <c r="T63" s="28">
        <v>0</v>
      </c>
      <c r="U63" s="29">
        <v>0</v>
      </c>
      <c r="V63" s="42">
        <v>0</v>
      </c>
      <c r="W63" s="43">
        <v>0</v>
      </c>
    </row>
    <row r="64" spans="1:23" ht="12.75" customHeight="1">
      <c r="A64" s="18" t="s">
        <v>28</v>
      </c>
      <c r="B64" s="19" t="s">
        <v>127</v>
      </c>
      <c r="C64" s="19" t="s">
        <v>128</v>
      </c>
      <c r="D64" s="28">
        <v>8340000</v>
      </c>
      <c r="E64" s="29">
        <v>0</v>
      </c>
      <c r="F64" s="29">
        <v>2122696</v>
      </c>
      <c r="G64" s="37">
        <f t="shared" si="9"/>
        <v>0</v>
      </c>
      <c r="H64" s="28">
        <v>189349</v>
      </c>
      <c r="I64" s="29">
        <v>370262</v>
      </c>
      <c r="J64" s="29">
        <v>206763</v>
      </c>
      <c r="K64" s="28">
        <v>766374</v>
      </c>
      <c r="L64" s="28">
        <v>320104</v>
      </c>
      <c r="M64" s="29">
        <v>320104</v>
      </c>
      <c r="N64" s="29">
        <v>716114</v>
      </c>
      <c r="O64" s="28">
        <v>1356322</v>
      </c>
      <c r="P64" s="28">
        <v>0</v>
      </c>
      <c r="Q64" s="29">
        <v>0</v>
      </c>
      <c r="R64" s="29">
        <v>0</v>
      </c>
      <c r="S64" s="28">
        <v>0</v>
      </c>
      <c r="T64" s="28">
        <v>0</v>
      </c>
      <c r="U64" s="29">
        <v>0</v>
      </c>
      <c r="V64" s="42">
        <v>0</v>
      </c>
      <c r="W64" s="43">
        <v>0</v>
      </c>
    </row>
    <row r="65" spans="1:23" ht="12.75" customHeight="1">
      <c r="A65" s="18" t="s">
        <v>28</v>
      </c>
      <c r="B65" s="19" t="s">
        <v>129</v>
      </c>
      <c r="C65" s="19" t="s">
        <v>130</v>
      </c>
      <c r="D65" s="28">
        <v>98354118</v>
      </c>
      <c r="E65" s="29">
        <v>98354118</v>
      </c>
      <c r="F65" s="29">
        <v>109156478</v>
      </c>
      <c r="G65" s="37">
        <f t="shared" si="9"/>
        <v>1.1098312934899177</v>
      </c>
      <c r="H65" s="28">
        <v>4226230</v>
      </c>
      <c r="I65" s="29">
        <v>10838671</v>
      </c>
      <c r="J65" s="29">
        <v>10266137</v>
      </c>
      <c r="K65" s="28">
        <v>25331038</v>
      </c>
      <c r="L65" s="28">
        <v>9794544</v>
      </c>
      <c r="M65" s="29">
        <v>1102618</v>
      </c>
      <c r="N65" s="29">
        <v>34147723</v>
      </c>
      <c r="O65" s="28">
        <v>45044885</v>
      </c>
      <c r="P65" s="28">
        <v>6419083</v>
      </c>
      <c r="Q65" s="29">
        <v>16013888</v>
      </c>
      <c r="R65" s="29">
        <v>16347584</v>
      </c>
      <c r="S65" s="28">
        <v>38780555</v>
      </c>
      <c r="T65" s="28">
        <v>0</v>
      </c>
      <c r="U65" s="29">
        <v>0</v>
      </c>
      <c r="V65" s="42">
        <v>0</v>
      </c>
      <c r="W65" s="43">
        <v>0</v>
      </c>
    </row>
    <row r="66" spans="1:23" ht="12.75" customHeight="1">
      <c r="A66" s="18" t="s">
        <v>28</v>
      </c>
      <c r="B66" s="19" t="s">
        <v>131</v>
      </c>
      <c r="C66" s="19" t="s">
        <v>132</v>
      </c>
      <c r="D66" s="28">
        <v>8138000</v>
      </c>
      <c r="E66" s="29">
        <v>8138000</v>
      </c>
      <c r="F66" s="29">
        <v>13997502</v>
      </c>
      <c r="G66" s="37">
        <f t="shared" si="9"/>
        <v>1.7200174490046694</v>
      </c>
      <c r="H66" s="28">
        <v>759034</v>
      </c>
      <c r="I66" s="29">
        <v>1328700</v>
      </c>
      <c r="J66" s="29">
        <v>970551</v>
      </c>
      <c r="K66" s="28">
        <v>3058285</v>
      </c>
      <c r="L66" s="28">
        <v>914147</v>
      </c>
      <c r="M66" s="29">
        <v>882510</v>
      </c>
      <c r="N66" s="29">
        <v>2161425</v>
      </c>
      <c r="O66" s="28">
        <v>3958082</v>
      </c>
      <c r="P66" s="28">
        <v>2121156</v>
      </c>
      <c r="Q66" s="29">
        <v>2416953</v>
      </c>
      <c r="R66" s="29">
        <v>2443026</v>
      </c>
      <c r="S66" s="28">
        <v>6981135</v>
      </c>
      <c r="T66" s="28">
        <v>0</v>
      </c>
      <c r="U66" s="29">
        <v>0</v>
      </c>
      <c r="V66" s="42">
        <v>0</v>
      </c>
      <c r="W66" s="43">
        <v>0</v>
      </c>
    </row>
    <row r="67" spans="1:23" ht="12.75" customHeight="1">
      <c r="A67" s="18" t="s">
        <v>43</v>
      </c>
      <c r="B67" s="19" t="s">
        <v>133</v>
      </c>
      <c r="C67" s="19" t="s">
        <v>134</v>
      </c>
      <c r="D67" s="28">
        <v>573450</v>
      </c>
      <c r="E67" s="29">
        <v>573450</v>
      </c>
      <c r="F67" s="29">
        <v>379731</v>
      </c>
      <c r="G67" s="37">
        <f t="shared" si="9"/>
        <v>0.6621867643212137</v>
      </c>
      <c r="H67" s="28">
        <v>2120</v>
      </c>
      <c r="I67" s="29">
        <v>0</v>
      </c>
      <c r="J67" s="29">
        <v>63763</v>
      </c>
      <c r="K67" s="28">
        <v>65883</v>
      </c>
      <c r="L67" s="28">
        <v>43435</v>
      </c>
      <c r="M67" s="29">
        <v>0</v>
      </c>
      <c r="N67" s="29">
        <v>28900</v>
      </c>
      <c r="O67" s="28">
        <v>72335</v>
      </c>
      <c r="P67" s="28">
        <v>81078</v>
      </c>
      <c r="Q67" s="29">
        <v>73790</v>
      </c>
      <c r="R67" s="29">
        <v>86645</v>
      </c>
      <c r="S67" s="28">
        <v>241513</v>
      </c>
      <c r="T67" s="28">
        <v>0</v>
      </c>
      <c r="U67" s="29">
        <v>0</v>
      </c>
      <c r="V67" s="42">
        <v>0</v>
      </c>
      <c r="W67" s="43">
        <v>0</v>
      </c>
    </row>
    <row r="68" spans="1:23" ht="12.75" customHeight="1">
      <c r="A68" s="20"/>
      <c r="B68" s="21" t="s">
        <v>135</v>
      </c>
      <c r="C68" s="22"/>
      <c r="D68" s="30">
        <f>SUM(D62:D67)</f>
        <v>133058568</v>
      </c>
      <c r="E68" s="31">
        <f>SUM(E62:E67)</f>
        <v>121017568</v>
      </c>
      <c r="F68" s="31">
        <f>SUM(F62:F67)</f>
        <v>132841992</v>
      </c>
      <c r="G68" s="38">
        <f t="shared" si="9"/>
        <v>1.0977083261167502</v>
      </c>
      <c r="H68" s="30">
        <f aca="true" t="shared" si="12" ref="H68:W68">SUM(H62:H67)</f>
        <v>5532344</v>
      </c>
      <c r="I68" s="31">
        <f t="shared" si="12"/>
        <v>13566419</v>
      </c>
      <c r="J68" s="31">
        <f t="shared" si="12"/>
        <v>12116522</v>
      </c>
      <c r="K68" s="30">
        <f t="shared" si="12"/>
        <v>31215285</v>
      </c>
      <c r="L68" s="30">
        <f t="shared" si="12"/>
        <v>11583314</v>
      </c>
      <c r="M68" s="31">
        <f t="shared" si="12"/>
        <v>2955569</v>
      </c>
      <c r="N68" s="31">
        <f t="shared" si="12"/>
        <v>37312175</v>
      </c>
      <c r="O68" s="30">
        <f t="shared" si="12"/>
        <v>51851058</v>
      </c>
      <c r="P68" s="30">
        <f t="shared" si="12"/>
        <v>9740224</v>
      </c>
      <c r="Q68" s="31">
        <f t="shared" si="12"/>
        <v>19905780</v>
      </c>
      <c r="R68" s="31">
        <f t="shared" si="12"/>
        <v>20129645</v>
      </c>
      <c r="S68" s="30">
        <f t="shared" si="12"/>
        <v>49775649</v>
      </c>
      <c r="T68" s="30">
        <f t="shared" si="12"/>
        <v>0</v>
      </c>
      <c r="U68" s="31">
        <f t="shared" si="12"/>
        <v>0</v>
      </c>
      <c r="V68" s="44">
        <f t="shared" si="12"/>
        <v>0</v>
      </c>
      <c r="W68" s="45">
        <f t="shared" si="12"/>
        <v>0</v>
      </c>
    </row>
    <row r="69" spans="1:23" ht="12.75" customHeight="1">
      <c r="A69" s="18" t="s">
        <v>28</v>
      </c>
      <c r="B69" s="19" t="s">
        <v>136</v>
      </c>
      <c r="C69" s="19" t="s">
        <v>137</v>
      </c>
      <c r="D69" s="28">
        <v>0</v>
      </c>
      <c r="E69" s="29">
        <v>0</v>
      </c>
      <c r="F69" s="29">
        <v>67965802</v>
      </c>
      <c r="G69" s="37">
        <f t="shared" si="9"/>
        <v>0</v>
      </c>
      <c r="H69" s="28">
        <v>7445856</v>
      </c>
      <c r="I69" s="29">
        <v>7390110</v>
      </c>
      <c r="J69" s="29">
        <v>6996427</v>
      </c>
      <c r="K69" s="28">
        <v>21832393</v>
      </c>
      <c r="L69" s="28">
        <v>7839033</v>
      </c>
      <c r="M69" s="29">
        <v>7337985</v>
      </c>
      <c r="N69" s="29">
        <v>7924435</v>
      </c>
      <c r="O69" s="28">
        <v>23101453</v>
      </c>
      <c r="P69" s="28">
        <v>8544144</v>
      </c>
      <c r="Q69" s="29">
        <v>7321529</v>
      </c>
      <c r="R69" s="29">
        <v>7166283</v>
      </c>
      <c r="S69" s="28">
        <v>23031956</v>
      </c>
      <c r="T69" s="28">
        <v>0</v>
      </c>
      <c r="U69" s="29">
        <v>0</v>
      </c>
      <c r="V69" s="42">
        <v>0</v>
      </c>
      <c r="W69" s="43">
        <v>0</v>
      </c>
    </row>
    <row r="70" spans="1:23" ht="12.75" customHeight="1">
      <c r="A70" s="18" t="s">
        <v>28</v>
      </c>
      <c r="B70" s="19" t="s">
        <v>138</v>
      </c>
      <c r="C70" s="19" t="s">
        <v>139</v>
      </c>
      <c r="D70" s="28">
        <v>23930747</v>
      </c>
      <c r="E70" s="29">
        <v>23930747</v>
      </c>
      <c r="F70" s="29">
        <v>8857108</v>
      </c>
      <c r="G70" s="37">
        <f t="shared" si="9"/>
        <v>0.3701141464576931</v>
      </c>
      <c r="H70" s="28">
        <v>403657</v>
      </c>
      <c r="I70" s="29">
        <v>403657</v>
      </c>
      <c r="J70" s="29">
        <v>944779</v>
      </c>
      <c r="K70" s="28">
        <v>1752093</v>
      </c>
      <c r="L70" s="28">
        <v>1395158</v>
      </c>
      <c r="M70" s="29">
        <v>1448560</v>
      </c>
      <c r="N70" s="29">
        <v>1448560</v>
      </c>
      <c r="O70" s="28">
        <v>4292278</v>
      </c>
      <c r="P70" s="28">
        <v>260862</v>
      </c>
      <c r="Q70" s="29">
        <v>1900510</v>
      </c>
      <c r="R70" s="29">
        <v>651365</v>
      </c>
      <c r="S70" s="28">
        <v>2812737</v>
      </c>
      <c r="T70" s="28">
        <v>0</v>
      </c>
      <c r="U70" s="29">
        <v>0</v>
      </c>
      <c r="V70" s="42">
        <v>0</v>
      </c>
      <c r="W70" s="43">
        <v>0</v>
      </c>
    </row>
    <row r="71" spans="1:23" ht="12.75" customHeight="1">
      <c r="A71" s="18" t="s">
        <v>28</v>
      </c>
      <c r="B71" s="19" t="s">
        <v>140</v>
      </c>
      <c r="C71" s="19" t="s">
        <v>141</v>
      </c>
      <c r="D71" s="28">
        <v>9010000</v>
      </c>
      <c r="E71" s="29">
        <v>0</v>
      </c>
      <c r="F71" s="29">
        <v>5642214</v>
      </c>
      <c r="G71" s="37">
        <f t="shared" si="9"/>
        <v>0</v>
      </c>
      <c r="H71" s="28">
        <v>636519</v>
      </c>
      <c r="I71" s="29">
        <v>593828</v>
      </c>
      <c r="J71" s="29">
        <v>298881</v>
      </c>
      <c r="K71" s="28">
        <v>1529228</v>
      </c>
      <c r="L71" s="28">
        <v>451123</v>
      </c>
      <c r="M71" s="29">
        <v>281582</v>
      </c>
      <c r="N71" s="29">
        <v>949723</v>
      </c>
      <c r="O71" s="28">
        <v>1682428</v>
      </c>
      <c r="P71" s="28">
        <v>555188</v>
      </c>
      <c r="Q71" s="29">
        <v>1184613</v>
      </c>
      <c r="R71" s="29">
        <v>690757</v>
      </c>
      <c r="S71" s="28">
        <v>2430558</v>
      </c>
      <c r="T71" s="28">
        <v>0</v>
      </c>
      <c r="U71" s="29">
        <v>0</v>
      </c>
      <c r="V71" s="42">
        <v>0</v>
      </c>
      <c r="W71" s="43">
        <v>0</v>
      </c>
    </row>
    <row r="72" spans="1:23" ht="12.75" customHeight="1">
      <c r="A72" s="18" t="s">
        <v>28</v>
      </c>
      <c r="B72" s="19" t="s">
        <v>142</v>
      </c>
      <c r="C72" s="19" t="s">
        <v>143</v>
      </c>
      <c r="D72" s="28">
        <v>79450000</v>
      </c>
      <c r="E72" s="29">
        <v>82431837</v>
      </c>
      <c r="F72" s="29">
        <v>50039569</v>
      </c>
      <c r="G72" s="37">
        <f t="shared" si="9"/>
        <v>0.6070417792581767</v>
      </c>
      <c r="H72" s="28">
        <v>0</v>
      </c>
      <c r="I72" s="29">
        <v>0</v>
      </c>
      <c r="J72" s="29">
        <v>0</v>
      </c>
      <c r="K72" s="28">
        <v>0</v>
      </c>
      <c r="L72" s="28">
        <v>0</v>
      </c>
      <c r="M72" s="29">
        <v>0</v>
      </c>
      <c r="N72" s="29">
        <v>0</v>
      </c>
      <c r="O72" s="28">
        <v>0</v>
      </c>
      <c r="P72" s="28">
        <v>50256823</v>
      </c>
      <c r="Q72" s="29">
        <v>-217254</v>
      </c>
      <c r="R72" s="29">
        <v>0</v>
      </c>
      <c r="S72" s="28">
        <v>50039569</v>
      </c>
      <c r="T72" s="28">
        <v>0</v>
      </c>
      <c r="U72" s="29">
        <v>0</v>
      </c>
      <c r="V72" s="42">
        <v>0</v>
      </c>
      <c r="W72" s="43">
        <v>0</v>
      </c>
    </row>
    <row r="73" spans="1:23" ht="12.75" customHeight="1">
      <c r="A73" s="18" t="s">
        <v>28</v>
      </c>
      <c r="B73" s="19" t="s">
        <v>144</v>
      </c>
      <c r="C73" s="19" t="s">
        <v>145</v>
      </c>
      <c r="D73" s="28">
        <v>5099116</v>
      </c>
      <c r="E73" s="29">
        <v>8179722</v>
      </c>
      <c r="F73" s="29">
        <v>18880685</v>
      </c>
      <c r="G73" s="37">
        <f t="shared" si="9"/>
        <v>2.3082306464694033</v>
      </c>
      <c r="H73" s="28">
        <v>1466240</v>
      </c>
      <c r="I73" s="29">
        <v>1415315</v>
      </c>
      <c r="J73" s="29">
        <v>15365</v>
      </c>
      <c r="K73" s="28">
        <v>2896920</v>
      </c>
      <c r="L73" s="28">
        <v>2351613</v>
      </c>
      <c r="M73" s="29">
        <v>1431850</v>
      </c>
      <c r="N73" s="29">
        <v>2636108</v>
      </c>
      <c r="O73" s="28">
        <v>6419571</v>
      </c>
      <c r="P73" s="28">
        <v>0</v>
      </c>
      <c r="Q73" s="29">
        <v>3110912</v>
      </c>
      <c r="R73" s="29">
        <v>6453282</v>
      </c>
      <c r="S73" s="28">
        <v>9564194</v>
      </c>
      <c r="T73" s="28">
        <v>0</v>
      </c>
      <c r="U73" s="29">
        <v>0</v>
      </c>
      <c r="V73" s="42">
        <v>0</v>
      </c>
      <c r="W73" s="43">
        <v>0</v>
      </c>
    </row>
    <row r="74" spans="1:23" ht="12.75" customHeight="1">
      <c r="A74" s="18" t="s">
        <v>28</v>
      </c>
      <c r="B74" s="19" t="s">
        <v>146</v>
      </c>
      <c r="C74" s="19" t="s">
        <v>147</v>
      </c>
      <c r="D74" s="28">
        <v>14673097</v>
      </c>
      <c r="E74" s="29">
        <v>0</v>
      </c>
      <c r="F74" s="29">
        <v>5834874</v>
      </c>
      <c r="G74" s="37">
        <f t="shared" si="9"/>
        <v>0</v>
      </c>
      <c r="H74" s="28">
        <v>275286</v>
      </c>
      <c r="I74" s="29">
        <v>382930</v>
      </c>
      <c r="J74" s="29">
        <v>1699278</v>
      </c>
      <c r="K74" s="28">
        <v>2357494</v>
      </c>
      <c r="L74" s="28">
        <v>572967</v>
      </c>
      <c r="M74" s="29">
        <v>607338</v>
      </c>
      <c r="N74" s="29">
        <v>653576</v>
      </c>
      <c r="O74" s="28">
        <v>1833881</v>
      </c>
      <c r="P74" s="28">
        <v>452784</v>
      </c>
      <c r="Q74" s="29">
        <v>621504</v>
      </c>
      <c r="R74" s="29">
        <v>569211</v>
      </c>
      <c r="S74" s="28">
        <v>1643499</v>
      </c>
      <c r="T74" s="28">
        <v>0</v>
      </c>
      <c r="U74" s="29">
        <v>0</v>
      </c>
      <c r="V74" s="42">
        <v>0</v>
      </c>
      <c r="W74" s="43">
        <v>0</v>
      </c>
    </row>
    <row r="75" spans="1:23" ht="12.75" customHeight="1">
      <c r="A75" s="18" t="s">
        <v>43</v>
      </c>
      <c r="B75" s="19" t="s">
        <v>148</v>
      </c>
      <c r="C75" s="19" t="s">
        <v>149</v>
      </c>
      <c r="D75" s="28">
        <v>1269782</v>
      </c>
      <c r="E75" s="29">
        <v>2242782</v>
      </c>
      <c r="F75" s="29">
        <v>723246</v>
      </c>
      <c r="G75" s="37">
        <f t="shared" si="9"/>
        <v>0.3224771734390592</v>
      </c>
      <c r="H75" s="28">
        <v>110632</v>
      </c>
      <c r="I75" s="29">
        <v>60883</v>
      </c>
      <c r="J75" s="29">
        <v>0</v>
      </c>
      <c r="K75" s="28">
        <v>171515</v>
      </c>
      <c r="L75" s="28">
        <v>142437</v>
      </c>
      <c r="M75" s="29">
        <v>70460</v>
      </c>
      <c r="N75" s="29">
        <v>19052</v>
      </c>
      <c r="O75" s="28">
        <v>231949</v>
      </c>
      <c r="P75" s="28">
        <v>319782</v>
      </c>
      <c r="Q75" s="29">
        <v>0</v>
      </c>
      <c r="R75" s="29">
        <v>0</v>
      </c>
      <c r="S75" s="28">
        <v>319782</v>
      </c>
      <c r="T75" s="28">
        <v>0</v>
      </c>
      <c r="U75" s="29">
        <v>0</v>
      </c>
      <c r="V75" s="42">
        <v>0</v>
      </c>
      <c r="W75" s="43">
        <v>0</v>
      </c>
    </row>
    <row r="76" spans="1:23" ht="12.75" customHeight="1">
      <c r="A76" s="20"/>
      <c r="B76" s="21" t="s">
        <v>150</v>
      </c>
      <c r="C76" s="22"/>
      <c r="D76" s="30">
        <f>SUM(D69:D75)</f>
        <v>133432742</v>
      </c>
      <c r="E76" s="31">
        <f>SUM(E69:E75)</f>
        <v>116785088</v>
      </c>
      <c r="F76" s="31">
        <f>SUM(F69:F75)</f>
        <v>157943498</v>
      </c>
      <c r="G76" s="38">
        <f t="shared" si="9"/>
        <v>1.3524286422595324</v>
      </c>
      <c r="H76" s="30">
        <f aca="true" t="shared" si="13" ref="H76:W76">SUM(H69:H75)</f>
        <v>10338190</v>
      </c>
      <c r="I76" s="31">
        <f t="shared" si="13"/>
        <v>10246723</v>
      </c>
      <c r="J76" s="31">
        <f t="shared" si="13"/>
        <v>9954730</v>
      </c>
      <c r="K76" s="30">
        <f t="shared" si="13"/>
        <v>30539643</v>
      </c>
      <c r="L76" s="30">
        <f t="shared" si="13"/>
        <v>12752331</v>
      </c>
      <c r="M76" s="31">
        <f t="shared" si="13"/>
        <v>11177775</v>
      </c>
      <c r="N76" s="31">
        <f t="shared" si="13"/>
        <v>13631454</v>
      </c>
      <c r="O76" s="30">
        <f t="shared" si="13"/>
        <v>37561560</v>
      </c>
      <c r="P76" s="30">
        <f t="shared" si="13"/>
        <v>60389583</v>
      </c>
      <c r="Q76" s="31">
        <f t="shared" si="13"/>
        <v>13921814</v>
      </c>
      <c r="R76" s="31">
        <f t="shared" si="13"/>
        <v>15530898</v>
      </c>
      <c r="S76" s="30">
        <f t="shared" si="13"/>
        <v>89842295</v>
      </c>
      <c r="T76" s="30">
        <f t="shared" si="13"/>
        <v>0</v>
      </c>
      <c r="U76" s="31">
        <f t="shared" si="13"/>
        <v>0</v>
      </c>
      <c r="V76" s="44">
        <f t="shared" si="13"/>
        <v>0</v>
      </c>
      <c r="W76" s="45">
        <f t="shared" si="13"/>
        <v>0</v>
      </c>
    </row>
    <row r="77" spans="1:23" ht="12.75" customHeight="1">
      <c r="A77" s="18" t="s">
        <v>28</v>
      </c>
      <c r="B77" s="19" t="s">
        <v>151</v>
      </c>
      <c r="C77" s="19" t="s">
        <v>152</v>
      </c>
      <c r="D77" s="28">
        <v>76488118</v>
      </c>
      <c r="E77" s="29">
        <v>0</v>
      </c>
      <c r="F77" s="29">
        <v>37839586</v>
      </c>
      <c r="G77" s="37">
        <f t="shared" si="9"/>
        <v>0</v>
      </c>
      <c r="H77" s="28">
        <v>811059</v>
      </c>
      <c r="I77" s="29">
        <v>1446207</v>
      </c>
      <c r="J77" s="29">
        <v>2057573</v>
      </c>
      <c r="K77" s="28">
        <v>4314839</v>
      </c>
      <c r="L77" s="28">
        <v>20546071</v>
      </c>
      <c r="M77" s="29">
        <v>7235757</v>
      </c>
      <c r="N77" s="29">
        <v>0</v>
      </c>
      <c r="O77" s="28">
        <v>27781828</v>
      </c>
      <c r="P77" s="28">
        <v>2389150</v>
      </c>
      <c r="Q77" s="29">
        <v>3353769</v>
      </c>
      <c r="R77" s="29">
        <v>0</v>
      </c>
      <c r="S77" s="28">
        <v>5742919</v>
      </c>
      <c r="T77" s="28">
        <v>0</v>
      </c>
      <c r="U77" s="29">
        <v>0</v>
      </c>
      <c r="V77" s="42">
        <v>0</v>
      </c>
      <c r="W77" s="43">
        <v>0</v>
      </c>
    </row>
    <row r="78" spans="1:23" ht="12.75" customHeight="1">
      <c r="A78" s="18" t="s">
        <v>28</v>
      </c>
      <c r="B78" s="19" t="s">
        <v>153</v>
      </c>
      <c r="C78" s="19" t="s">
        <v>154</v>
      </c>
      <c r="D78" s="28">
        <v>27847882</v>
      </c>
      <c r="E78" s="29">
        <v>71622999</v>
      </c>
      <c r="F78" s="29">
        <v>31528134</v>
      </c>
      <c r="G78" s="37">
        <f t="shared" si="9"/>
        <v>0.44019566955022366</v>
      </c>
      <c r="H78" s="28">
        <v>8034159</v>
      </c>
      <c r="I78" s="29">
        <v>991566</v>
      </c>
      <c r="J78" s="29">
        <v>169250</v>
      </c>
      <c r="K78" s="28">
        <v>9194975</v>
      </c>
      <c r="L78" s="28">
        <v>1058204</v>
      </c>
      <c r="M78" s="29">
        <v>359186</v>
      </c>
      <c r="N78" s="29">
        <v>8944159</v>
      </c>
      <c r="O78" s="28">
        <v>10361549</v>
      </c>
      <c r="P78" s="28">
        <v>1852695</v>
      </c>
      <c r="Q78" s="29">
        <v>1574996</v>
      </c>
      <c r="R78" s="29">
        <v>8543919</v>
      </c>
      <c r="S78" s="28">
        <v>11971610</v>
      </c>
      <c r="T78" s="28">
        <v>0</v>
      </c>
      <c r="U78" s="29">
        <v>0</v>
      </c>
      <c r="V78" s="42">
        <v>0</v>
      </c>
      <c r="W78" s="43">
        <v>0</v>
      </c>
    </row>
    <row r="79" spans="1:23" ht="12.75" customHeight="1">
      <c r="A79" s="18" t="s">
        <v>28</v>
      </c>
      <c r="B79" s="19" t="s">
        <v>155</v>
      </c>
      <c r="C79" s="19" t="s">
        <v>156</v>
      </c>
      <c r="D79" s="28">
        <v>44229940</v>
      </c>
      <c r="E79" s="29">
        <v>0</v>
      </c>
      <c r="F79" s="29">
        <v>68344980</v>
      </c>
      <c r="G79" s="37">
        <f t="shared" si="9"/>
        <v>0</v>
      </c>
      <c r="H79" s="28">
        <v>5447155</v>
      </c>
      <c r="I79" s="29">
        <v>6525310</v>
      </c>
      <c r="J79" s="29">
        <v>7707742</v>
      </c>
      <c r="K79" s="28">
        <v>19680207</v>
      </c>
      <c r="L79" s="28">
        <v>8390255</v>
      </c>
      <c r="M79" s="29">
        <v>8691638</v>
      </c>
      <c r="N79" s="29">
        <v>8952318</v>
      </c>
      <c r="O79" s="28">
        <v>26034211</v>
      </c>
      <c r="P79" s="28">
        <v>8006382</v>
      </c>
      <c r="Q79" s="29">
        <v>8555172</v>
      </c>
      <c r="R79" s="29">
        <v>6069008</v>
      </c>
      <c r="S79" s="28">
        <v>22630562</v>
      </c>
      <c r="T79" s="28">
        <v>0</v>
      </c>
      <c r="U79" s="29">
        <v>0</v>
      </c>
      <c r="V79" s="42">
        <v>0</v>
      </c>
      <c r="W79" s="43">
        <v>0</v>
      </c>
    </row>
    <row r="80" spans="1:23" ht="12.75" customHeight="1">
      <c r="A80" s="18" t="s">
        <v>28</v>
      </c>
      <c r="B80" s="19" t="s">
        <v>157</v>
      </c>
      <c r="C80" s="19" t="s">
        <v>158</v>
      </c>
      <c r="D80" s="28">
        <v>12534500</v>
      </c>
      <c r="E80" s="29">
        <v>12534500</v>
      </c>
      <c r="F80" s="29">
        <v>26658000</v>
      </c>
      <c r="G80" s="37">
        <f t="shared" si="9"/>
        <v>2.126770114484024</v>
      </c>
      <c r="H80" s="28">
        <v>6664500</v>
      </c>
      <c r="I80" s="29">
        <v>0</v>
      </c>
      <c r="J80" s="29">
        <v>6664500</v>
      </c>
      <c r="K80" s="28">
        <v>13329000</v>
      </c>
      <c r="L80" s="28">
        <v>0</v>
      </c>
      <c r="M80" s="29">
        <v>0</v>
      </c>
      <c r="N80" s="29">
        <v>0</v>
      </c>
      <c r="O80" s="28">
        <v>0</v>
      </c>
      <c r="P80" s="28">
        <v>6664500</v>
      </c>
      <c r="Q80" s="29">
        <v>6664500</v>
      </c>
      <c r="R80" s="29">
        <v>0</v>
      </c>
      <c r="S80" s="28">
        <v>13329000</v>
      </c>
      <c r="T80" s="28">
        <v>0</v>
      </c>
      <c r="U80" s="29">
        <v>0</v>
      </c>
      <c r="V80" s="42">
        <v>0</v>
      </c>
      <c r="W80" s="43">
        <v>0</v>
      </c>
    </row>
    <row r="81" spans="1:23" ht="12.75" customHeight="1">
      <c r="A81" s="18" t="s">
        <v>43</v>
      </c>
      <c r="B81" s="19" t="s">
        <v>159</v>
      </c>
      <c r="C81" s="19" t="s">
        <v>160</v>
      </c>
      <c r="D81" s="28">
        <v>1776000</v>
      </c>
      <c r="E81" s="29">
        <v>1776000</v>
      </c>
      <c r="F81" s="29">
        <v>0</v>
      </c>
      <c r="G81" s="37">
        <f t="shared" si="9"/>
        <v>0</v>
      </c>
      <c r="H81" s="28">
        <v>0</v>
      </c>
      <c r="I81" s="29">
        <v>0</v>
      </c>
      <c r="J81" s="29">
        <v>0</v>
      </c>
      <c r="K81" s="28">
        <v>0</v>
      </c>
      <c r="L81" s="28">
        <v>0</v>
      </c>
      <c r="M81" s="29">
        <v>0</v>
      </c>
      <c r="N81" s="29">
        <v>0</v>
      </c>
      <c r="O81" s="28">
        <v>0</v>
      </c>
      <c r="P81" s="28">
        <v>0</v>
      </c>
      <c r="Q81" s="29">
        <v>0</v>
      </c>
      <c r="R81" s="29">
        <v>0</v>
      </c>
      <c r="S81" s="28">
        <v>0</v>
      </c>
      <c r="T81" s="28">
        <v>0</v>
      </c>
      <c r="U81" s="29">
        <v>0</v>
      </c>
      <c r="V81" s="42">
        <v>0</v>
      </c>
      <c r="W81" s="43">
        <v>0</v>
      </c>
    </row>
    <row r="82" spans="1:23" ht="12.75" customHeight="1">
      <c r="A82" s="20"/>
      <c r="B82" s="21" t="s">
        <v>161</v>
      </c>
      <c r="C82" s="22"/>
      <c r="D82" s="30">
        <f>SUM(D77:D81)</f>
        <v>162876440</v>
      </c>
      <c r="E82" s="31">
        <f>SUM(E77:E81)</f>
        <v>85933499</v>
      </c>
      <c r="F82" s="31">
        <f>SUM(F77:F81)</f>
        <v>164370700</v>
      </c>
      <c r="G82" s="38">
        <f t="shared" si="9"/>
        <v>1.9127662891976505</v>
      </c>
      <c r="H82" s="30">
        <f aca="true" t="shared" si="14" ref="H82:W82">SUM(H77:H81)</f>
        <v>20956873</v>
      </c>
      <c r="I82" s="31">
        <f t="shared" si="14"/>
        <v>8963083</v>
      </c>
      <c r="J82" s="31">
        <f t="shared" si="14"/>
        <v>16599065</v>
      </c>
      <c r="K82" s="30">
        <f t="shared" si="14"/>
        <v>46519021</v>
      </c>
      <c r="L82" s="30">
        <f t="shared" si="14"/>
        <v>29994530</v>
      </c>
      <c r="M82" s="31">
        <f t="shared" si="14"/>
        <v>16286581</v>
      </c>
      <c r="N82" s="31">
        <f t="shared" si="14"/>
        <v>17896477</v>
      </c>
      <c r="O82" s="30">
        <f t="shared" si="14"/>
        <v>64177588</v>
      </c>
      <c r="P82" s="30">
        <f t="shared" si="14"/>
        <v>18912727</v>
      </c>
      <c r="Q82" s="31">
        <f t="shared" si="14"/>
        <v>20148437</v>
      </c>
      <c r="R82" s="31">
        <f t="shared" si="14"/>
        <v>14612927</v>
      </c>
      <c r="S82" s="30">
        <f t="shared" si="14"/>
        <v>53674091</v>
      </c>
      <c r="T82" s="30">
        <f t="shared" si="14"/>
        <v>0</v>
      </c>
      <c r="U82" s="31">
        <f t="shared" si="14"/>
        <v>0</v>
      </c>
      <c r="V82" s="44">
        <f t="shared" si="14"/>
        <v>0</v>
      </c>
      <c r="W82" s="45">
        <f t="shared" si="14"/>
        <v>0</v>
      </c>
    </row>
    <row r="83" spans="1:23" ht="12.75" customHeight="1">
      <c r="A83" s="20"/>
      <c r="B83" s="21" t="s">
        <v>162</v>
      </c>
      <c r="C83" s="22"/>
      <c r="D83" s="30">
        <f>SUM(D55,D57:D60,D62:D67,D69:D75,D77:D81)</f>
        <v>1157289296</v>
      </c>
      <c r="E83" s="31">
        <f>SUM(E55,E57:E60,E62:E67,E69:E75,E77:E81)</f>
        <v>984557324</v>
      </c>
      <c r="F83" s="31">
        <f>SUM(F55,F57:F60,F62:F67,F69:F75,F77:F81)</f>
        <v>816860786</v>
      </c>
      <c r="G83" s="38">
        <f t="shared" si="9"/>
        <v>0.829673159792573</v>
      </c>
      <c r="H83" s="30">
        <f aca="true" t="shared" si="15" ref="H83:W83">SUM(H55,H57:H60,H62:H67,H69:H75,H77:H81)</f>
        <v>37252482</v>
      </c>
      <c r="I83" s="31">
        <f t="shared" si="15"/>
        <v>69432143</v>
      </c>
      <c r="J83" s="31">
        <f t="shared" si="15"/>
        <v>78935307</v>
      </c>
      <c r="K83" s="30">
        <f t="shared" si="15"/>
        <v>185619932</v>
      </c>
      <c r="L83" s="30">
        <f t="shared" si="15"/>
        <v>110976524</v>
      </c>
      <c r="M83" s="31">
        <f t="shared" si="15"/>
        <v>80829433</v>
      </c>
      <c r="N83" s="31">
        <f t="shared" si="15"/>
        <v>120450771</v>
      </c>
      <c r="O83" s="30">
        <f t="shared" si="15"/>
        <v>312256728</v>
      </c>
      <c r="P83" s="30">
        <f t="shared" si="15"/>
        <v>122233842</v>
      </c>
      <c r="Q83" s="31">
        <f t="shared" si="15"/>
        <v>113360729</v>
      </c>
      <c r="R83" s="31">
        <f t="shared" si="15"/>
        <v>83389555</v>
      </c>
      <c r="S83" s="30">
        <f t="shared" si="15"/>
        <v>318984126</v>
      </c>
      <c r="T83" s="30">
        <f t="shared" si="15"/>
        <v>0</v>
      </c>
      <c r="U83" s="31">
        <f t="shared" si="15"/>
        <v>0</v>
      </c>
      <c r="V83" s="44">
        <f t="shared" si="15"/>
        <v>0</v>
      </c>
      <c r="W83" s="45">
        <f t="shared" si="15"/>
        <v>0</v>
      </c>
    </row>
    <row r="84" spans="1:23" ht="12.75" customHeight="1">
      <c r="A84" s="11"/>
      <c r="B84" s="12" t="s">
        <v>603</v>
      </c>
      <c r="C84" s="13"/>
      <c r="D84" s="32"/>
      <c r="E84" s="33"/>
      <c r="F84" s="33"/>
      <c r="G84" s="39"/>
      <c r="H84" s="32"/>
      <c r="I84" s="33"/>
      <c r="J84" s="33"/>
      <c r="K84" s="32"/>
      <c r="L84" s="32"/>
      <c r="M84" s="33"/>
      <c r="N84" s="33"/>
      <c r="O84" s="32"/>
      <c r="P84" s="32"/>
      <c r="Q84" s="33"/>
      <c r="R84" s="33"/>
      <c r="S84" s="32"/>
      <c r="T84" s="32"/>
      <c r="U84" s="33"/>
      <c r="V84" s="46"/>
      <c r="W84" s="47"/>
    </row>
    <row r="85" spans="1:23" ht="12.75" customHeight="1">
      <c r="A85" s="17"/>
      <c r="B85" s="12" t="s">
        <v>163</v>
      </c>
      <c r="C85" s="13"/>
      <c r="D85" s="32"/>
      <c r="E85" s="33"/>
      <c r="F85" s="33"/>
      <c r="G85" s="39"/>
      <c r="H85" s="32"/>
      <c r="I85" s="33"/>
      <c r="J85" s="33"/>
      <c r="K85" s="32"/>
      <c r="L85" s="32"/>
      <c r="M85" s="33"/>
      <c r="N85" s="33"/>
      <c r="O85" s="32"/>
      <c r="P85" s="32"/>
      <c r="Q85" s="33"/>
      <c r="R85" s="33"/>
      <c r="S85" s="32"/>
      <c r="T85" s="32"/>
      <c r="U85" s="33"/>
      <c r="V85" s="46"/>
      <c r="W85" s="47"/>
    </row>
    <row r="86" spans="1:23" ht="12.75" customHeight="1">
      <c r="A86" s="18" t="s">
        <v>22</v>
      </c>
      <c r="B86" s="19" t="s">
        <v>164</v>
      </c>
      <c r="C86" s="19" t="s">
        <v>165</v>
      </c>
      <c r="D86" s="28">
        <v>2416166473</v>
      </c>
      <c r="E86" s="29">
        <v>0</v>
      </c>
      <c r="F86" s="29">
        <v>1428555824</v>
      </c>
      <c r="G86" s="37">
        <f aca="true" t="shared" si="16" ref="G86:G99">IF($E86=0,0,$F86/$E86)</f>
        <v>0</v>
      </c>
      <c r="H86" s="28">
        <v>93162209</v>
      </c>
      <c r="I86" s="29">
        <v>82095053</v>
      </c>
      <c r="J86" s="29">
        <v>126764351</v>
      </c>
      <c r="K86" s="28">
        <v>302021613</v>
      </c>
      <c r="L86" s="28">
        <v>150593135</v>
      </c>
      <c r="M86" s="29">
        <v>200519250</v>
      </c>
      <c r="N86" s="29">
        <v>175764450</v>
      </c>
      <c r="O86" s="28">
        <v>526876835</v>
      </c>
      <c r="P86" s="28">
        <v>172112500</v>
      </c>
      <c r="Q86" s="29">
        <v>160819751</v>
      </c>
      <c r="R86" s="29">
        <v>266725125</v>
      </c>
      <c r="S86" s="28">
        <v>599657376</v>
      </c>
      <c r="T86" s="28">
        <v>0</v>
      </c>
      <c r="U86" s="29">
        <v>0</v>
      </c>
      <c r="V86" s="42">
        <v>0</v>
      </c>
      <c r="W86" s="43">
        <v>0</v>
      </c>
    </row>
    <row r="87" spans="1:23" ht="12.75" customHeight="1">
      <c r="A87" s="18" t="s">
        <v>22</v>
      </c>
      <c r="B87" s="19" t="s">
        <v>166</v>
      </c>
      <c r="C87" s="19" t="s">
        <v>167</v>
      </c>
      <c r="D87" s="28">
        <v>4322915923</v>
      </c>
      <c r="E87" s="29">
        <v>3885281000</v>
      </c>
      <c r="F87" s="29">
        <v>2227153864</v>
      </c>
      <c r="G87" s="37">
        <f t="shared" si="16"/>
        <v>0.5732285165474518</v>
      </c>
      <c r="H87" s="28">
        <v>261340000</v>
      </c>
      <c r="I87" s="29">
        <v>157418361</v>
      </c>
      <c r="J87" s="29">
        <v>234902688</v>
      </c>
      <c r="K87" s="28">
        <v>653661049</v>
      </c>
      <c r="L87" s="28">
        <v>223568045</v>
      </c>
      <c r="M87" s="29">
        <v>295726658</v>
      </c>
      <c r="N87" s="29">
        <v>263286931</v>
      </c>
      <c r="O87" s="28">
        <v>782581634</v>
      </c>
      <c r="P87" s="28">
        <v>261348500</v>
      </c>
      <c r="Q87" s="29">
        <v>213606204</v>
      </c>
      <c r="R87" s="29">
        <v>315956477</v>
      </c>
      <c r="S87" s="28">
        <v>790911181</v>
      </c>
      <c r="T87" s="28">
        <v>0</v>
      </c>
      <c r="U87" s="29">
        <v>0</v>
      </c>
      <c r="V87" s="42">
        <v>0</v>
      </c>
      <c r="W87" s="43">
        <v>0</v>
      </c>
    </row>
    <row r="88" spans="1:23" ht="12.75" customHeight="1">
      <c r="A88" s="18" t="s">
        <v>22</v>
      </c>
      <c r="B88" s="19" t="s">
        <v>168</v>
      </c>
      <c r="C88" s="19" t="s">
        <v>169</v>
      </c>
      <c r="D88" s="28">
        <v>1643209521</v>
      </c>
      <c r="E88" s="29">
        <v>1559780622</v>
      </c>
      <c r="F88" s="29">
        <v>1047871197</v>
      </c>
      <c r="G88" s="37">
        <f t="shared" si="16"/>
        <v>0.6718067798895888</v>
      </c>
      <c r="H88" s="28">
        <v>15416018</v>
      </c>
      <c r="I88" s="29">
        <v>105933480</v>
      </c>
      <c r="J88" s="29">
        <v>137942992</v>
      </c>
      <c r="K88" s="28">
        <v>259292490</v>
      </c>
      <c r="L88" s="28">
        <v>153695442</v>
      </c>
      <c r="M88" s="29">
        <v>149764109</v>
      </c>
      <c r="N88" s="29">
        <v>111401908</v>
      </c>
      <c r="O88" s="28">
        <v>414861459</v>
      </c>
      <c r="P88" s="28">
        <v>122769066</v>
      </c>
      <c r="Q88" s="29">
        <v>109645504</v>
      </c>
      <c r="R88" s="29">
        <v>141302678</v>
      </c>
      <c r="S88" s="28">
        <v>373717248</v>
      </c>
      <c r="T88" s="28">
        <v>0</v>
      </c>
      <c r="U88" s="29">
        <v>0</v>
      </c>
      <c r="V88" s="42">
        <v>0</v>
      </c>
      <c r="W88" s="43">
        <v>0</v>
      </c>
    </row>
    <row r="89" spans="1:23" ht="12.75" customHeight="1">
      <c r="A89" s="20"/>
      <c r="B89" s="21" t="s">
        <v>27</v>
      </c>
      <c r="C89" s="22"/>
      <c r="D89" s="30">
        <f>SUM(D86:D88)</f>
        <v>8382291917</v>
      </c>
      <c r="E89" s="31">
        <f>SUM(E86:E88)</f>
        <v>5445061622</v>
      </c>
      <c r="F89" s="31">
        <f>SUM(F86:F88)</f>
        <v>4703580885</v>
      </c>
      <c r="G89" s="38">
        <f t="shared" si="16"/>
        <v>0.8638250972212781</v>
      </c>
      <c r="H89" s="30">
        <f aca="true" t="shared" si="17" ref="H89:W89">SUM(H86:H88)</f>
        <v>369918227</v>
      </c>
      <c r="I89" s="31">
        <f t="shared" si="17"/>
        <v>345446894</v>
      </c>
      <c r="J89" s="31">
        <f t="shared" si="17"/>
        <v>499610031</v>
      </c>
      <c r="K89" s="30">
        <f t="shared" si="17"/>
        <v>1214975152</v>
      </c>
      <c r="L89" s="30">
        <f t="shared" si="17"/>
        <v>527856622</v>
      </c>
      <c r="M89" s="31">
        <f t="shared" si="17"/>
        <v>646010017</v>
      </c>
      <c r="N89" s="31">
        <f t="shared" si="17"/>
        <v>550453289</v>
      </c>
      <c r="O89" s="30">
        <f t="shared" si="17"/>
        <v>1724319928</v>
      </c>
      <c r="P89" s="30">
        <f t="shared" si="17"/>
        <v>556230066</v>
      </c>
      <c r="Q89" s="31">
        <f t="shared" si="17"/>
        <v>484071459</v>
      </c>
      <c r="R89" s="31">
        <f t="shared" si="17"/>
        <v>723984280</v>
      </c>
      <c r="S89" s="30">
        <f t="shared" si="17"/>
        <v>1764285805</v>
      </c>
      <c r="T89" s="30">
        <f t="shared" si="17"/>
        <v>0</v>
      </c>
      <c r="U89" s="31">
        <f t="shared" si="17"/>
        <v>0</v>
      </c>
      <c r="V89" s="44">
        <f t="shared" si="17"/>
        <v>0</v>
      </c>
      <c r="W89" s="45">
        <f t="shared" si="17"/>
        <v>0</v>
      </c>
    </row>
    <row r="90" spans="1:23" ht="12.75" customHeight="1">
      <c r="A90" s="18" t="s">
        <v>28</v>
      </c>
      <c r="B90" s="19" t="s">
        <v>170</v>
      </c>
      <c r="C90" s="19" t="s">
        <v>171</v>
      </c>
      <c r="D90" s="28">
        <v>139005967</v>
      </c>
      <c r="E90" s="29">
        <v>139005967</v>
      </c>
      <c r="F90" s="29">
        <v>19330517</v>
      </c>
      <c r="G90" s="37">
        <f t="shared" si="16"/>
        <v>0.13906249794298398</v>
      </c>
      <c r="H90" s="28">
        <v>0</v>
      </c>
      <c r="I90" s="29">
        <v>2394153</v>
      </c>
      <c r="J90" s="29">
        <v>1630601</v>
      </c>
      <c r="K90" s="28">
        <v>4024754</v>
      </c>
      <c r="L90" s="28">
        <v>8254783</v>
      </c>
      <c r="M90" s="29">
        <v>784103</v>
      </c>
      <c r="N90" s="29">
        <v>0</v>
      </c>
      <c r="O90" s="28">
        <v>9038886</v>
      </c>
      <c r="P90" s="28">
        <v>282551</v>
      </c>
      <c r="Q90" s="29">
        <v>781450</v>
      </c>
      <c r="R90" s="29">
        <v>5202876</v>
      </c>
      <c r="S90" s="28">
        <v>6266877</v>
      </c>
      <c r="T90" s="28">
        <v>0</v>
      </c>
      <c r="U90" s="29">
        <v>0</v>
      </c>
      <c r="V90" s="42">
        <v>0</v>
      </c>
      <c r="W90" s="43">
        <v>0</v>
      </c>
    </row>
    <row r="91" spans="1:23" ht="12.75" customHeight="1">
      <c r="A91" s="18" t="s">
        <v>28</v>
      </c>
      <c r="B91" s="19" t="s">
        <v>172</v>
      </c>
      <c r="C91" s="19" t="s">
        <v>173</v>
      </c>
      <c r="D91" s="28">
        <v>112400399</v>
      </c>
      <c r="E91" s="29">
        <v>0</v>
      </c>
      <c r="F91" s="29">
        <v>70648909</v>
      </c>
      <c r="G91" s="37">
        <f t="shared" si="16"/>
        <v>0</v>
      </c>
      <c r="H91" s="28">
        <v>4909229</v>
      </c>
      <c r="I91" s="29">
        <v>6280638</v>
      </c>
      <c r="J91" s="29">
        <v>7124421</v>
      </c>
      <c r="K91" s="28">
        <v>18314288</v>
      </c>
      <c r="L91" s="28">
        <v>7706739</v>
      </c>
      <c r="M91" s="29">
        <v>9263856</v>
      </c>
      <c r="N91" s="29">
        <v>10133581</v>
      </c>
      <c r="O91" s="28">
        <v>27104176</v>
      </c>
      <c r="P91" s="28">
        <v>8629561</v>
      </c>
      <c r="Q91" s="29">
        <v>9769987</v>
      </c>
      <c r="R91" s="29">
        <v>6830897</v>
      </c>
      <c r="S91" s="28">
        <v>25230445</v>
      </c>
      <c r="T91" s="28">
        <v>0</v>
      </c>
      <c r="U91" s="29">
        <v>0</v>
      </c>
      <c r="V91" s="42">
        <v>0</v>
      </c>
      <c r="W91" s="43">
        <v>0</v>
      </c>
    </row>
    <row r="92" spans="1:23" ht="12.75" customHeight="1">
      <c r="A92" s="18" t="s">
        <v>28</v>
      </c>
      <c r="B92" s="19" t="s">
        <v>174</v>
      </c>
      <c r="C92" s="19" t="s">
        <v>175</v>
      </c>
      <c r="D92" s="28">
        <v>28205000</v>
      </c>
      <c r="E92" s="29">
        <v>0</v>
      </c>
      <c r="F92" s="29">
        <v>16015913</v>
      </c>
      <c r="G92" s="37">
        <f t="shared" si="16"/>
        <v>0</v>
      </c>
      <c r="H92" s="28">
        <v>378050</v>
      </c>
      <c r="I92" s="29">
        <v>1135303</v>
      </c>
      <c r="J92" s="29">
        <v>1268882</v>
      </c>
      <c r="K92" s="28">
        <v>2782235</v>
      </c>
      <c r="L92" s="28">
        <v>2459468</v>
      </c>
      <c r="M92" s="29">
        <v>1617077</v>
      </c>
      <c r="N92" s="29">
        <v>1840374</v>
      </c>
      <c r="O92" s="28">
        <v>5916919</v>
      </c>
      <c r="P92" s="28">
        <v>2858362</v>
      </c>
      <c r="Q92" s="29">
        <v>1590770</v>
      </c>
      <c r="R92" s="29">
        <v>2867627</v>
      </c>
      <c r="S92" s="28">
        <v>7316759</v>
      </c>
      <c r="T92" s="28">
        <v>0</v>
      </c>
      <c r="U92" s="29">
        <v>0</v>
      </c>
      <c r="V92" s="42">
        <v>0</v>
      </c>
      <c r="W92" s="43">
        <v>0</v>
      </c>
    </row>
    <row r="93" spans="1:23" ht="12.75" customHeight="1">
      <c r="A93" s="18" t="s">
        <v>43</v>
      </c>
      <c r="B93" s="19" t="s">
        <v>176</v>
      </c>
      <c r="C93" s="19" t="s">
        <v>177</v>
      </c>
      <c r="D93" s="28">
        <v>5909000</v>
      </c>
      <c r="E93" s="29">
        <v>0</v>
      </c>
      <c r="F93" s="29">
        <v>3206918</v>
      </c>
      <c r="G93" s="37">
        <f t="shared" si="16"/>
        <v>0</v>
      </c>
      <c r="H93" s="28">
        <v>168603</v>
      </c>
      <c r="I93" s="29">
        <v>484850</v>
      </c>
      <c r="J93" s="29">
        <v>551360</v>
      </c>
      <c r="K93" s="28">
        <v>1204813</v>
      </c>
      <c r="L93" s="28">
        <v>309292</v>
      </c>
      <c r="M93" s="29">
        <v>442223</v>
      </c>
      <c r="N93" s="29">
        <v>344265</v>
      </c>
      <c r="O93" s="28">
        <v>1095780</v>
      </c>
      <c r="P93" s="28">
        <v>210150</v>
      </c>
      <c r="Q93" s="29">
        <v>179477</v>
      </c>
      <c r="R93" s="29">
        <v>516698</v>
      </c>
      <c r="S93" s="28">
        <v>906325</v>
      </c>
      <c r="T93" s="28">
        <v>0</v>
      </c>
      <c r="U93" s="29">
        <v>0</v>
      </c>
      <c r="V93" s="42">
        <v>0</v>
      </c>
      <c r="W93" s="43">
        <v>0</v>
      </c>
    </row>
    <row r="94" spans="1:23" ht="12.75" customHeight="1">
      <c r="A94" s="20"/>
      <c r="B94" s="21" t="s">
        <v>178</v>
      </c>
      <c r="C94" s="22"/>
      <c r="D94" s="30">
        <f>SUM(D90:D93)</f>
        <v>285520366</v>
      </c>
      <c r="E94" s="31">
        <f>SUM(E90:E93)</f>
        <v>139005967</v>
      </c>
      <c r="F94" s="31">
        <f>SUM(F90:F93)</f>
        <v>109202257</v>
      </c>
      <c r="G94" s="38">
        <f t="shared" si="16"/>
        <v>0.785594024175955</v>
      </c>
      <c r="H94" s="30">
        <f aca="true" t="shared" si="18" ref="H94:W94">SUM(H90:H93)</f>
        <v>5455882</v>
      </c>
      <c r="I94" s="31">
        <f t="shared" si="18"/>
        <v>10294944</v>
      </c>
      <c r="J94" s="31">
        <f t="shared" si="18"/>
        <v>10575264</v>
      </c>
      <c r="K94" s="30">
        <f t="shared" si="18"/>
        <v>26326090</v>
      </c>
      <c r="L94" s="30">
        <f t="shared" si="18"/>
        <v>18730282</v>
      </c>
      <c r="M94" s="31">
        <f t="shared" si="18"/>
        <v>12107259</v>
      </c>
      <c r="N94" s="31">
        <f t="shared" si="18"/>
        <v>12318220</v>
      </c>
      <c r="O94" s="30">
        <f t="shared" si="18"/>
        <v>43155761</v>
      </c>
      <c r="P94" s="30">
        <f t="shared" si="18"/>
        <v>11980624</v>
      </c>
      <c r="Q94" s="31">
        <f t="shared" si="18"/>
        <v>12321684</v>
      </c>
      <c r="R94" s="31">
        <f t="shared" si="18"/>
        <v>15418098</v>
      </c>
      <c r="S94" s="30">
        <f t="shared" si="18"/>
        <v>39720406</v>
      </c>
      <c r="T94" s="30">
        <f t="shared" si="18"/>
        <v>0</v>
      </c>
      <c r="U94" s="31">
        <f t="shared" si="18"/>
        <v>0</v>
      </c>
      <c r="V94" s="44">
        <f t="shared" si="18"/>
        <v>0</v>
      </c>
      <c r="W94" s="45">
        <f t="shared" si="18"/>
        <v>0</v>
      </c>
    </row>
    <row r="95" spans="1:23" ht="12.75" customHeight="1">
      <c r="A95" s="18" t="s">
        <v>28</v>
      </c>
      <c r="B95" s="19" t="s">
        <v>179</v>
      </c>
      <c r="C95" s="19" t="s">
        <v>180</v>
      </c>
      <c r="D95" s="28">
        <v>95526991</v>
      </c>
      <c r="E95" s="29">
        <v>0</v>
      </c>
      <c r="F95" s="29">
        <v>130177157</v>
      </c>
      <c r="G95" s="37">
        <f t="shared" si="16"/>
        <v>0</v>
      </c>
      <c r="H95" s="28">
        <v>1540881</v>
      </c>
      <c r="I95" s="29">
        <v>6587650</v>
      </c>
      <c r="J95" s="29">
        <v>2798356</v>
      </c>
      <c r="K95" s="28">
        <v>10926887</v>
      </c>
      <c r="L95" s="28">
        <v>11195896</v>
      </c>
      <c r="M95" s="29">
        <v>12225732</v>
      </c>
      <c r="N95" s="29">
        <v>12094390</v>
      </c>
      <c r="O95" s="28">
        <v>35516018</v>
      </c>
      <c r="P95" s="28">
        <v>46443533</v>
      </c>
      <c r="Q95" s="29">
        <v>15575877</v>
      </c>
      <c r="R95" s="29">
        <v>21714842</v>
      </c>
      <c r="S95" s="28">
        <v>83734252</v>
      </c>
      <c r="T95" s="28">
        <v>0</v>
      </c>
      <c r="U95" s="29">
        <v>0</v>
      </c>
      <c r="V95" s="42">
        <v>0</v>
      </c>
      <c r="W95" s="43">
        <v>0</v>
      </c>
    </row>
    <row r="96" spans="1:23" ht="12.75" customHeight="1">
      <c r="A96" s="18" t="s">
        <v>28</v>
      </c>
      <c r="B96" s="19" t="s">
        <v>181</v>
      </c>
      <c r="C96" s="19" t="s">
        <v>182</v>
      </c>
      <c r="D96" s="28">
        <v>39811000</v>
      </c>
      <c r="E96" s="29">
        <v>0</v>
      </c>
      <c r="F96" s="29">
        <v>4983975</v>
      </c>
      <c r="G96" s="37">
        <f t="shared" si="16"/>
        <v>0</v>
      </c>
      <c r="H96" s="28">
        <v>260886</v>
      </c>
      <c r="I96" s="29">
        <v>198584</v>
      </c>
      <c r="J96" s="29">
        <v>278724</v>
      </c>
      <c r="K96" s="28">
        <v>738194</v>
      </c>
      <c r="L96" s="28">
        <v>716244</v>
      </c>
      <c r="M96" s="29">
        <v>145954</v>
      </c>
      <c r="N96" s="29">
        <v>161589</v>
      </c>
      <c r="O96" s="28">
        <v>1023787</v>
      </c>
      <c r="P96" s="28">
        <v>510451</v>
      </c>
      <c r="Q96" s="29">
        <v>2072531</v>
      </c>
      <c r="R96" s="29">
        <v>639012</v>
      </c>
      <c r="S96" s="28">
        <v>3221994</v>
      </c>
      <c r="T96" s="28">
        <v>0</v>
      </c>
      <c r="U96" s="29">
        <v>0</v>
      </c>
      <c r="V96" s="42">
        <v>0</v>
      </c>
      <c r="W96" s="43">
        <v>0</v>
      </c>
    </row>
    <row r="97" spans="1:23" ht="12.75" customHeight="1">
      <c r="A97" s="18" t="s">
        <v>28</v>
      </c>
      <c r="B97" s="19" t="s">
        <v>183</v>
      </c>
      <c r="C97" s="19" t="s">
        <v>184</v>
      </c>
      <c r="D97" s="28">
        <v>101601804</v>
      </c>
      <c r="E97" s="29">
        <v>36167744</v>
      </c>
      <c r="F97" s="29">
        <v>586906332</v>
      </c>
      <c r="G97" s="37">
        <f t="shared" si="16"/>
        <v>16.22734146757951</v>
      </c>
      <c r="H97" s="28">
        <v>56228605</v>
      </c>
      <c r="I97" s="29">
        <v>59976867</v>
      </c>
      <c r="J97" s="29">
        <v>67802896</v>
      </c>
      <c r="K97" s="28">
        <v>184008368</v>
      </c>
      <c r="L97" s="28">
        <v>60007966</v>
      </c>
      <c r="M97" s="29">
        <v>87988282</v>
      </c>
      <c r="N97" s="29">
        <v>67559422</v>
      </c>
      <c r="O97" s="28">
        <v>215555670</v>
      </c>
      <c r="P97" s="28">
        <v>62081001</v>
      </c>
      <c r="Q97" s="29">
        <v>57471848</v>
      </c>
      <c r="R97" s="29">
        <v>67789445</v>
      </c>
      <c r="S97" s="28">
        <v>187342294</v>
      </c>
      <c r="T97" s="28">
        <v>0</v>
      </c>
      <c r="U97" s="29">
        <v>0</v>
      </c>
      <c r="V97" s="42">
        <v>0</v>
      </c>
      <c r="W97" s="43">
        <v>0</v>
      </c>
    </row>
    <row r="98" spans="1:23" ht="12.75" customHeight="1">
      <c r="A98" s="18" t="s">
        <v>43</v>
      </c>
      <c r="B98" s="19" t="s">
        <v>185</v>
      </c>
      <c r="C98" s="19" t="s">
        <v>186</v>
      </c>
      <c r="D98" s="28">
        <v>1000000</v>
      </c>
      <c r="E98" s="29">
        <v>0</v>
      </c>
      <c r="F98" s="29">
        <v>0</v>
      </c>
      <c r="G98" s="37">
        <f t="shared" si="16"/>
        <v>0</v>
      </c>
      <c r="H98" s="28">
        <v>0</v>
      </c>
      <c r="I98" s="29">
        <v>0</v>
      </c>
      <c r="J98" s="29">
        <v>0</v>
      </c>
      <c r="K98" s="28">
        <v>0</v>
      </c>
      <c r="L98" s="28">
        <v>0</v>
      </c>
      <c r="M98" s="29">
        <v>0</v>
      </c>
      <c r="N98" s="29">
        <v>0</v>
      </c>
      <c r="O98" s="28">
        <v>0</v>
      </c>
      <c r="P98" s="28">
        <v>0</v>
      </c>
      <c r="Q98" s="29">
        <v>0</v>
      </c>
      <c r="R98" s="29">
        <v>0</v>
      </c>
      <c r="S98" s="28">
        <v>0</v>
      </c>
      <c r="T98" s="28">
        <v>0</v>
      </c>
      <c r="U98" s="29">
        <v>0</v>
      </c>
      <c r="V98" s="42">
        <v>0</v>
      </c>
      <c r="W98" s="43">
        <v>0</v>
      </c>
    </row>
    <row r="99" spans="1:23" ht="12.75" customHeight="1">
      <c r="A99" s="20"/>
      <c r="B99" s="21" t="s">
        <v>187</v>
      </c>
      <c r="C99" s="22"/>
      <c r="D99" s="30">
        <f>SUM(D95:D98)</f>
        <v>237939795</v>
      </c>
      <c r="E99" s="31">
        <f>SUM(E95:E98)</f>
        <v>36167744</v>
      </c>
      <c r="F99" s="31">
        <f>SUM(F95:F98)</f>
        <v>722067464</v>
      </c>
      <c r="G99" s="38">
        <f t="shared" si="16"/>
        <v>19.964404304564862</v>
      </c>
      <c r="H99" s="30">
        <f aca="true" t="shared" si="19" ref="H99:W99">SUM(H95:H98)</f>
        <v>58030372</v>
      </c>
      <c r="I99" s="31">
        <f t="shared" si="19"/>
        <v>66763101</v>
      </c>
      <c r="J99" s="31">
        <f t="shared" si="19"/>
        <v>70879976</v>
      </c>
      <c r="K99" s="30">
        <f t="shared" si="19"/>
        <v>195673449</v>
      </c>
      <c r="L99" s="30">
        <f t="shared" si="19"/>
        <v>71920106</v>
      </c>
      <c r="M99" s="31">
        <f t="shared" si="19"/>
        <v>100359968</v>
      </c>
      <c r="N99" s="31">
        <f t="shared" si="19"/>
        <v>79815401</v>
      </c>
      <c r="O99" s="30">
        <f t="shared" si="19"/>
        <v>252095475</v>
      </c>
      <c r="P99" s="30">
        <f t="shared" si="19"/>
        <v>109034985</v>
      </c>
      <c r="Q99" s="31">
        <f t="shared" si="19"/>
        <v>75120256</v>
      </c>
      <c r="R99" s="31">
        <f t="shared" si="19"/>
        <v>90143299</v>
      </c>
      <c r="S99" s="30">
        <f t="shared" si="19"/>
        <v>274298540</v>
      </c>
      <c r="T99" s="30">
        <f t="shared" si="19"/>
        <v>0</v>
      </c>
      <c r="U99" s="31">
        <f t="shared" si="19"/>
        <v>0</v>
      </c>
      <c r="V99" s="44">
        <f t="shared" si="19"/>
        <v>0</v>
      </c>
      <c r="W99" s="45">
        <f t="shared" si="19"/>
        <v>0</v>
      </c>
    </row>
    <row r="100" spans="1:23" ht="12.75" customHeight="1">
      <c r="A100" s="20"/>
      <c r="B100" s="21" t="s">
        <v>188</v>
      </c>
      <c r="C100" s="22"/>
      <c r="D100" s="30">
        <f>SUM(D86:D88,D90:D93,D95:D98)</f>
        <v>8905752078</v>
      </c>
      <c r="E100" s="31">
        <f>SUM(E86:E88,E90:E93,E95:E98)</f>
        <v>5620235333</v>
      </c>
      <c r="F100" s="31">
        <f>SUM(F86:F88,F90:F93,F95:F98)</f>
        <v>5534850606</v>
      </c>
      <c r="G100" s="38">
        <f>IF($E100=0,0,$F100/$E100)</f>
        <v>0.9848076242468617</v>
      </c>
      <c r="H100" s="30">
        <f aca="true" t="shared" si="20" ref="H100:W100">SUM(H86:H88,H90:H93,H95:H98)</f>
        <v>433404481</v>
      </c>
      <c r="I100" s="31">
        <f t="shared" si="20"/>
        <v>422504939</v>
      </c>
      <c r="J100" s="31">
        <f t="shared" si="20"/>
        <v>581065271</v>
      </c>
      <c r="K100" s="30">
        <f t="shared" si="20"/>
        <v>1436974691</v>
      </c>
      <c r="L100" s="30">
        <f t="shared" si="20"/>
        <v>618507010</v>
      </c>
      <c r="M100" s="31">
        <f t="shared" si="20"/>
        <v>758477244</v>
      </c>
      <c r="N100" s="31">
        <f t="shared" si="20"/>
        <v>642586910</v>
      </c>
      <c r="O100" s="30">
        <f t="shared" si="20"/>
        <v>2019571164</v>
      </c>
      <c r="P100" s="30">
        <f t="shared" si="20"/>
        <v>677245675</v>
      </c>
      <c r="Q100" s="31">
        <f t="shared" si="20"/>
        <v>571513399</v>
      </c>
      <c r="R100" s="31">
        <f t="shared" si="20"/>
        <v>829545677</v>
      </c>
      <c r="S100" s="30">
        <f t="shared" si="20"/>
        <v>2078304751</v>
      </c>
      <c r="T100" s="30">
        <f t="shared" si="20"/>
        <v>0</v>
      </c>
      <c r="U100" s="31">
        <f t="shared" si="20"/>
        <v>0</v>
      </c>
      <c r="V100" s="44">
        <f t="shared" si="20"/>
        <v>0</v>
      </c>
      <c r="W100" s="45">
        <f t="shared" si="20"/>
        <v>0</v>
      </c>
    </row>
    <row r="101" spans="1:23" ht="12.75" customHeight="1">
      <c r="A101" s="11"/>
      <c r="B101" s="12" t="s">
        <v>603</v>
      </c>
      <c r="C101" s="13"/>
      <c r="D101" s="32"/>
      <c r="E101" s="33"/>
      <c r="F101" s="33"/>
      <c r="G101" s="39"/>
      <c r="H101" s="32"/>
      <c r="I101" s="33"/>
      <c r="J101" s="33"/>
      <c r="K101" s="32"/>
      <c r="L101" s="32"/>
      <c r="M101" s="33"/>
      <c r="N101" s="33"/>
      <c r="O101" s="32"/>
      <c r="P101" s="32"/>
      <c r="Q101" s="33"/>
      <c r="R101" s="33"/>
      <c r="S101" s="32"/>
      <c r="T101" s="32"/>
      <c r="U101" s="33"/>
      <c r="V101" s="46"/>
      <c r="W101" s="47"/>
    </row>
    <row r="102" spans="1:23" ht="12.75" customHeight="1">
      <c r="A102" s="17"/>
      <c r="B102" s="12" t="s">
        <v>189</v>
      </c>
      <c r="C102" s="13"/>
      <c r="D102" s="32"/>
      <c r="E102" s="33"/>
      <c r="F102" s="33"/>
      <c r="G102" s="39"/>
      <c r="H102" s="32"/>
      <c r="I102" s="33"/>
      <c r="J102" s="33"/>
      <c r="K102" s="32"/>
      <c r="L102" s="32"/>
      <c r="M102" s="33"/>
      <c r="N102" s="33"/>
      <c r="O102" s="32"/>
      <c r="P102" s="32"/>
      <c r="Q102" s="33"/>
      <c r="R102" s="33"/>
      <c r="S102" s="32"/>
      <c r="T102" s="32"/>
      <c r="U102" s="33"/>
      <c r="V102" s="46"/>
      <c r="W102" s="47"/>
    </row>
    <row r="103" spans="1:23" ht="12.75" customHeight="1">
      <c r="A103" s="18" t="s">
        <v>22</v>
      </c>
      <c r="B103" s="19" t="s">
        <v>190</v>
      </c>
      <c r="C103" s="19" t="s">
        <v>191</v>
      </c>
      <c r="D103" s="28">
        <v>4576285000</v>
      </c>
      <c r="E103" s="29">
        <v>3974342293</v>
      </c>
      <c r="F103" s="29">
        <v>2405936620</v>
      </c>
      <c r="G103" s="37">
        <f aca="true" t="shared" si="21" ref="G103:G134">IF($E103=0,0,$F103/$E103)</f>
        <v>0.6053672388101977</v>
      </c>
      <c r="H103" s="28">
        <v>185742597</v>
      </c>
      <c r="I103" s="29">
        <v>238510089</v>
      </c>
      <c r="J103" s="29">
        <v>157919027</v>
      </c>
      <c r="K103" s="28">
        <v>582171713</v>
      </c>
      <c r="L103" s="28">
        <v>573412801</v>
      </c>
      <c r="M103" s="29">
        <v>82211792</v>
      </c>
      <c r="N103" s="29">
        <v>356645112</v>
      </c>
      <c r="O103" s="28">
        <v>1012269705</v>
      </c>
      <c r="P103" s="28">
        <v>441087763</v>
      </c>
      <c r="Q103" s="29">
        <v>125190845</v>
      </c>
      <c r="R103" s="29">
        <v>245216594</v>
      </c>
      <c r="S103" s="28">
        <v>811495202</v>
      </c>
      <c r="T103" s="28">
        <v>0</v>
      </c>
      <c r="U103" s="29">
        <v>0</v>
      </c>
      <c r="V103" s="42">
        <v>0</v>
      </c>
      <c r="W103" s="43">
        <v>0</v>
      </c>
    </row>
    <row r="104" spans="1:23" ht="12.75" customHeight="1">
      <c r="A104" s="20"/>
      <c r="B104" s="21" t="s">
        <v>27</v>
      </c>
      <c r="C104" s="22"/>
      <c r="D104" s="30">
        <f>D103</f>
        <v>4576285000</v>
      </c>
      <c r="E104" s="31">
        <f>E103</f>
        <v>3974342293</v>
      </c>
      <c r="F104" s="31">
        <f>F103</f>
        <v>2405936620</v>
      </c>
      <c r="G104" s="38">
        <f t="shared" si="21"/>
        <v>0.6053672388101977</v>
      </c>
      <c r="H104" s="30">
        <f aca="true" t="shared" si="22" ref="H104:W104">H103</f>
        <v>185742597</v>
      </c>
      <c r="I104" s="31">
        <f t="shared" si="22"/>
        <v>238510089</v>
      </c>
      <c r="J104" s="31">
        <f t="shared" si="22"/>
        <v>157919027</v>
      </c>
      <c r="K104" s="30">
        <f t="shared" si="22"/>
        <v>582171713</v>
      </c>
      <c r="L104" s="30">
        <f t="shared" si="22"/>
        <v>573412801</v>
      </c>
      <c r="M104" s="31">
        <f t="shared" si="22"/>
        <v>82211792</v>
      </c>
      <c r="N104" s="31">
        <f t="shared" si="22"/>
        <v>356645112</v>
      </c>
      <c r="O104" s="30">
        <f t="shared" si="22"/>
        <v>1012269705</v>
      </c>
      <c r="P104" s="30">
        <f t="shared" si="22"/>
        <v>441087763</v>
      </c>
      <c r="Q104" s="31">
        <f t="shared" si="22"/>
        <v>125190845</v>
      </c>
      <c r="R104" s="31">
        <f t="shared" si="22"/>
        <v>245216594</v>
      </c>
      <c r="S104" s="30">
        <f t="shared" si="22"/>
        <v>811495202</v>
      </c>
      <c r="T104" s="30">
        <f t="shared" si="22"/>
        <v>0</v>
      </c>
      <c r="U104" s="31">
        <f t="shared" si="22"/>
        <v>0</v>
      </c>
      <c r="V104" s="44">
        <f t="shared" si="22"/>
        <v>0</v>
      </c>
      <c r="W104" s="45">
        <f t="shared" si="22"/>
        <v>0</v>
      </c>
    </row>
    <row r="105" spans="1:23" ht="12.75" customHeight="1">
      <c r="A105" s="18" t="s">
        <v>28</v>
      </c>
      <c r="B105" s="19" t="s">
        <v>192</v>
      </c>
      <c r="C105" s="19" t="s">
        <v>193</v>
      </c>
      <c r="D105" s="28">
        <v>16475575</v>
      </c>
      <c r="E105" s="29">
        <v>0</v>
      </c>
      <c r="F105" s="29">
        <v>15689274</v>
      </c>
      <c r="G105" s="37">
        <f t="shared" si="21"/>
        <v>0</v>
      </c>
      <c r="H105" s="28">
        <v>0</v>
      </c>
      <c r="I105" s="29">
        <v>20000</v>
      </c>
      <c r="J105" s="29">
        <v>3566753</v>
      </c>
      <c r="K105" s="28">
        <v>3586753</v>
      </c>
      <c r="L105" s="28">
        <v>4368104</v>
      </c>
      <c r="M105" s="29">
        <v>297299</v>
      </c>
      <c r="N105" s="29">
        <v>2987823</v>
      </c>
      <c r="O105" s="28">
        <v>7653226</v>
      </c>
      <c r="P105" s="28">
        <v>1231766</v>
      </c>
      <c r="Q105" s="29">
        <v>2055672</v>
      </c>
      <c r="R105" s="29">
        <v>1161857</v>
      </c>
      <c r="S105" s="28">
        <v>4449295</v>
      </c>
      <c r="T105" s="28">
        <v>0</v>
      </c>
      <c r="U105" s="29">
        <v>0</v>
      </c>
      <c r="V105" s="42">
        <v>0</v>
      </c>
      <c r="W105" s="43">
        <v>0</v>
      </c>
    </row>
    <row r="106" spans="1:23" ht="12.75" customHeight="1">
      <c r="A106" s="18" t="s">
        <v>28</v>
      </c>
      <c r="B106" s="19" t="s">
        <v>194</v>
      </c>
      <c r="C106" s="19" t="s">
        <v>195</v>
      </c>
      <c r="D106" s="28">
        <v>7903500</v>
      </c>
      <c r="E106" s="29">
        <v>0</v>
      </c>
      <c r="F106" s="29">
        <v>4586833</v>
      </c>
      <c r="G106" s="37">
        <f t="shared" si="21"/>
        <v>0</v>
      </c>
      <c r="H106" s="28">
        <v>94381</v>
      </c>
      <c r="I106" s="29">
        <v>620963</v>
      </c>
      <c r="J106" s="29">
        <v>279436</v>
      </c>
      <c r="K106" s="28">
        <v>994780</v>
      </c>
      <c r="L106" s="28">
        <v>124603</v>
      </c>
      <c r="M106" s="29">
        <v>2028821</v>
      </c>
      <c r="N106" s="29">
        <v>97350</v>
      </c>
      <c r="O106" s="28">
        <v>2250774</v>
      </c>
      <c r="P106" s="28">
        <v>193889</v>
      </c>
      <c r="Q106" s="29">
        <v>192390</v>
      </c>
      <c r="R106" s="29">
        <v>955000</v>
      </c>
      <c r="S106" s="28">
        <v>1341279</v>
      </c>
      <c r="T106" s="28">
        <v>0</v>
      </c>
      <c r="U106" s="29">
        <v>0</v>
      </c>
      <c r="V106" s="42">
        <v>0</v>
      </c>
      <c r="W106" s="43">
        <v>0</v>
      </c>
    </row>
    <row r="107" spans="1:23" ht="12.75" customHeight="1">
      <c r="A107" s="18" t="s">
        <v>28</v>
      </c>
      <c r="B107" s="19" t="s">
        <v>196</v>
      </c>
      <c r="C107" s="19" t="s">
        <v>197</v>
      </c>
      <c r="D107" s="28">
        <v>10687712</v>
      </c>
      <c r="E107" s="29">
        <v>0</v>
      </c>
      <c r="F107" s="29">
        <v>5845623</v>
      </c>
      <c r="G107" s="37">
        <f t="shared" si="21"/>
        <v>0</v>
      </c>
      <c r="H107" s="28">
        <v>389945</v>
      </c>
      <c r="I107" s="29">
        <v>669834</v>
      </c>
      <c r="J107" s="29">
        <v>2165164</v>
      </c>
      <c r="K107" s="28">
        <v>3224943</v>
      </c>
      <c r="L107" s="28">
        <v>436973</v>
      </c>
      <c r="M107" s="29">
        <v>727239</v>
      </c>
      <c r="N107" s="29">
        <v>148487</v>
      </c>
      <c r="O107" s="28">
        <v>1312699</v>
      </c>
      <c r="P107" s="28">
        <v>482981</v>
      </c>
      <c r="Q107" s="29">
        <v>368000</v>
      </c>
      <c r="R107" s="29">
        <v>457000</v>
      </c>
      <c r="S107" s="28">
        <v>1307981</v>
      </c>
      <c r="T107" s="28">
        <v>0</v>
      </c>
      <c r="U107" s="29">
        <v>0</v>
      </c>
      <c r="V107" s="42">
        <v>0</v>
      </c>
      <c r="W107" s="43">
        <v>0</v>
      </c>
    </row>
    <row r="108" spans="1:23" ht="12.75" customHeight="1">
      <c r="A108" s="18" t="s">
        <v>28</v>
      </c>
      <c r="B108" s="19" t="s">
        <v>198</v>
      </c>
      <c r="C108" s="19" t="s">
        <v>199</v>
      </c>
      <c r="D108" s="28">
        <v>39984801</v>
      </c>
      <c r="E108" s="29">
        <v>39984801</v>
      </c>
      <c r="F108" s="29">
        <v>13792150</v>
      </c>
      <c r="G108" s="37">
        <f t="shared" si="21"/>
        <v>0.3449348166069402</v>
      </c>
      <c r="H108" s="28">
        <v>211548</v>
      </c>
      <c r="I108" s="29">
        <v>122158</v>
      </c>
      <c r="J108" s="29">
        <v>599822</v>
      </c>
      <c r="K108" s="28">
        <v>933528</v>
      </c>
      <c r="L108" s="28">
        <v>5146712</v>
      </c>
      <c r="M108" s="29">
        <v>326855</v>
      </c>
      <c r="N108" s="29">
        <v>168554</v>
      </c>
      <c r="O108" s="28">
        <v>5642121</v>
      </c>
      <c r="P108" s="28">
        <v>0</v>
      </c>
      <c r="Q108" s="29">
        <v>2358742</v>
      </c>
      <c r="R108" s="29">
        <v>4857759</v>
      </c>
      <c r="S108" s="28">
        <v>7216501</v>
      </c>
      <c r="T108" s="28">
        <v>0</v>
      </c>
      <c r="U108" s="29">
        <v>0</v>
      </c>
      <c r="V108" s="42">
        <v>0</v>
      </c>
      <c r="W108" s="43">
        <v>0</v>
      </c>
    </row>
    <row r="109" spans="1:23" ht="12.75" customHeight="1">
      <c r="A109" s="18" t="s">
        <v>43</v>
      </c>
      <c r="B109" s="19" t="s">
        <v>200</v>
      </c>
      <c r="C109" s="19" t="s">
        <v>201</v>
      </c>
      <c r="D109" s="28">
        <v>78787820</v>
      </c>
      <c r="E109" s="29">
        <v>0</v>
      </c>
      <c r="F109" s="29">
        <v>90019404</v>
      </c>
      <c r="G109" s="37">
        <f t="shared" si="21"/>
        <v>0</v>
      </c>
      <c r="H109" s="28">
        <v>14369436</v>
      </c>
      <c r="I109" s="29">
        <v>10006593</v>
      </c>
      <c r="J109" s="29">
        <v>7200521</v>
      </c>
      <c r="K109" s="28">
        <v>31576550</v>
      </c>
      <c r="L109" s="28">
        <v>0</v>
      </c>
      <c r="M109" s="29">
        <v>4381836</v>
      </c>
      <c r="N109" s="29">
        <v>24224043</v>
      </c>
      <c r="O109" s="28">
        <v>28605879</v>
      </c>
      <c r="P109" s="28">
        <v>6988430</v>
      </c>
      <c r="Q109" s="29">
        <v>6540775</v>
      </c>
      <c r="R109" s="29">
        <v>16307770</v>
      </c>
      <c r="S109" s="28">
        <v>29836975</v>
      </c>
      <c r="T109" s="28">
        <v>0</v>
      </c>
      <c r="U109" s="29">
        <v>0</v>
      </c>
      <c r="V109" s="42">
        <v>0</v>
      </c>
      <c r="W109" s="43">
        <v>0</v>
      </c>
    </row>
    <row r="110" spans="1:23" ht="12.75" customHeight="1">
      <c r="A110" s="20"/>
      <c r="B110" s="21" t="s">
        <v>202</v>
      </c>
      <c r="C110" s="22"/>
      <c r="D110" s="30">
        <f>SUM(D105:D109)</f>
        <v>153839408</v>
      </c>
      <c r="E110" s="31">
        <f>SUM(E105:E109)</f>
        <v>39984801</v>
      </c>
      <c r="F110" s="31">
        <f>SUM(F105:F109)</f>
        <v>129933284</v>
      </c>
      <c r="G110" s="38">
        <f t="shared" si="21"/>
        <v>3.2495668541654115</v>
      </c>
      <c r="H110" s="30">
        <f aca="true" t="shared" si="23" ref="H110:W110">SUM(H105:H109)</f>
        <v>15065310</v>
      </c>
      <c r="I110" s="31">
        <f t="shared" si="23"/>
        <v>11439548</v>
      </c>
      <c r="J110" s="31">
        <f t="shared" si="23"/>
        <v>13811696</v>
      </c>
      <c r="K110" s="30">
        <f t="shared" si="23"/>
        <v>40316554</v>
      </c>
      <c r="L110" s="30">
        <f t="shared" si="23"/>
        <v>10076392</v>
      </c>
      <c r="M110" s="31">
        <f t="shared" si="23"/>
        <v>7762050</v>
      </c>
      <c r="N110" s="31">
        <f t="shared" si="23"/>
        <v>27626257</v>
      </c>
      <c r="O110" s="30">
        <f t="shared" si="23"/>
        <v>45464699</v>
      </c>
      <c r="P110" s="30">
        <f t="shared" si="23"/>
        <v>8897066</v>
      </c>
      <c r="Q110" s="31">
        <f t="shared" si="23"/>
        <v>11515579</v>
      </c>
      <c r="R110" s="31">
        <f t="shared" si="23"/>
        <v>23739386</v>
      </c>
      <c r="S110" s="30">
        <f t="shared" si="23"/>
        <v>44152031</v>
      </c>
      <c r="T110" s="30">
        <f t="shared" si="23"/>
        <v>0</v>
      </c>
      <c r="U110" s="31">
        <f t="shared" si="23"/>
        <v>0</v>
      </c>
      <c r="V110" s="44">
        <f t="shared" si="23"/>
        <v>0</v>
      </c>
      <c r="W110" s="45">
        <f t="shared" si="23"/>
        <v>0</v>
      </c>
    </row>
    <row r="111" spans="1:23" ht="12.75" customHeight="1">
      <c r="A111" s="18" t="s">
        <v>28</v>
      </c>
      <c r="B111" s="19" t="s">
        <v>203</v>
      </c>
      <c r="C111" s="19" t="s">
        <v>204</v>
      </c>
      <c r="D111" s="28">
        <v>22730000</v>
      </c>
      <c r="E111" s="29">
        <v>22520000</v>
      </c>
      <c r="F111" s="29">
        <v>6814432</v>
      </c>
      <c r="G111" s="37">
        <f t="shared" si="21"/>
        <v>0.3025946714031972</v>
      </c>
      <c r="H111" s="28">
        <v>34511</v>
      </c>
      <c r="I111" s="29">
        <v>631576</v>
      </c>
      <c r="J111" s="29">
        <v>97993</v>
      </c>
      <c r="K111" s="28">
        <v>764080</v>
      </c>
      <c r="L111" s="28">
        <v>453909</v>
      </c>
      <c r="M111" s="29">
        <v>157202</v>
      </c>
      <c r="N111" s="29">
        <v>2013973</v>
      </c>
      <c r="O111" s="28">
        <v>2625084</v>
      </c>
      <c r="P111" s="28">
        <v>2418967</v>
      </c>
      <c r="Q111" s="29">
        <v>436988</v>
      </c>
      <c r="R111" s="29">
        <v>569313</v>
      </c>
      <c r="S111" s="28">
        <v>3425268</v>
      </c>
      <c r="T111" s="28">
        <v>0</v>
      </c>
      <c r="U111" s="29">
        <v>0</v>
      </c>
      <c r="V111" s="42">
        <v>0</v>
      </c>
      <c r="W111" s="43">
        <v>0</v>
      </c>
    </row>
    <row r="112" spans="1:23" ht="12.75" customHeight="1">
      <c r="A112" s="18" t="s">
        <v>28</v>
      </c>
      <c r="B112" s="19" t="s">
        <v>205</v>
      </c>
      <c r="C112" s="19" t="s">
        <v>206</v>
      </c>
      <c r="D112" s="28">
        <v>19036444</v>
      </c>
      <c r="E112" s="29">
        <v>0</v>
      </c>
      <c r="F112" s="29">
        <v>12275555</v>
      </c>
      <c r="G112" s="37">
        <f t="shared" si="21"/>
        <v>0</v>
      </c>
      <c r="H112" s="28">
        <v>94901</v>
      </c>
      <c r="I112" s="29">
        <v>1611132</v>
      </c>
      <c r="J112" s="29">
        <v>2119009</v>
      </c>
      <c r="K112" s="28">
        <v>3825042</v>
      </c>
      <c r="L112" s="28">
        <v>1946849</v>
      </c>
      <c r="M112" s="29">
        <v>1808025</v>
      </c>
      <c r="N112" s="29">
        <v>669189</v>
      </c>
      <c r="O112" s="28">
        <v>4424063</v>
      </c>
      <c r="P112" s="28">
        <v>640186</v>
      </c>
      <c r="Q112" s="29">
        <v>3048178</v>
      </c>
      <c r="R112" s="29">
        <v>338086</v>
      </c>
      <c r="S112" s="28">
        <v>4026450</v>
      </c>
      <c r="T112" s="28">
        <v>0</v>
      </c>
      <c r="U112" s="29">
        <v>0</v>
      </c>
      <c r="V112" s="42">
        <v>0</v>
      </c>
      <c r="W112" s="43">
        <v>0</v>
      </c>
    </row>
    <row r="113" spans="1:23" ht="12.75" customHeight="1">
      <c r="A113" s="18" t="s">
        <v>28</v>
      </c>
      <c r="B113" s="19" t="s">
        <v>207</v>
      </c>
      <c r="C113" s="19" t="s">
        <v>208</v>
      </c>
      <c r="D113" s="28">
        <v>2800000</v>
      </c>
      <c r="E113" s="29">
        <v>2800000</v>
      </c>
      <c r="F113" s="29">
        <v>953018</v>
      </c>
      <c r="G113" s="37">
        <f t="shared" si="21"/>
        <v>0.34036357142857143</v>
      </c>
      <c r="H113" s="28">
        <v>153012</v>
      </c>
      <c r="I113" s="29">
        <v>106343</v>
      </c>
      <c r="J113" s="29">
        <v>359576</v>
      </c>
      <c r="K113" s="28">
        <v>618931</v>
      </c>
      <c r="L113" s="28">
        <v>109124</v>
      </c>
      <c r="M113" s="29">
        <v>123539</v>
      </c>
      <c r="N113" s="29">
        <v>1959</v>
      </c>
      <c r="O113" s="28">
        <v>234622</v>
      </c>
      <c r="P113" s="28">
        <v>24600</v>
      </c>
      <c r="Q113" s="29">
        <v>72848</v>
      </c>
      <c r="R113" s="29">
        <v>2017</v>
      </c>
      <c r="S113" s="28">
        <v>99465</v>
      </c>
      <c r="T113" s="28">
        <v>0</v>
      </c>
      <c r="U113" s="29">
        <v>0</v>
      </c>
      <c r="V113" s="42">
        <v>0</v>
      </c>
      <c r="W113" s="43">
        <v>0</v>
      </c>
    </row>
    <row r="114" spans="1:23" ht="12.75" customHeight="1">
      <c r="A114" s="18" t="s">
        <v>28</v>
      </c>
      <c r="B114" s="19" t="s">
        <v>209</v>
      </c>
      <c r="C114" s="19" t="s">
        <v>210</v>
      </c>
      <c r="D114" s="28">
        <v>434000</v>
      </c>
      <c r="E114" s="29">
        <v>0</v>
      </c>
      <c r="F114" s="29">
        <v>566687</v>
      </c>
      <c r="G114" s="37">
        <f t="shared" si="21"/>
        <v>0</v>
      </c>
      <c r="H114" s="28">
        <v>38022</v>
      </c>
      <c r="I114" s="29">
        <v>76079</v>
      </c>
      <c r="J114" s="29">
        <v>178536</v>
      </c>
      <c r="K114" s="28">
        <v>292637</v>
      </c>
      <c r="L114" s="28">
        <v>82909</v>
      </c>
      <c r="M114" s="29">
        <v>35421</v>
      </c>
      <c r="N114" s="29">
        <v>128156</v>
      </c>
      <c r="O114" s="28">
        <v>246486</v>
      </c>
      <c r="P114" s="28">
        <v>17022</v>
      </c>
      <c r="Q114" s="29">
        <v>1746</v>
      </c>
      <c r="R114" s="29">
        <v>8796</v>
      </c>
      <c r="S114" s="28">
        <v>27564</v>
      </c>
      <c r="T114" s="28">
        <v>0</v>
      </c>
      <c r="U114" s="29">
        <v>0</v>
      </c>
      <c r="V114" s="42">
        <v>0</v>
      </c>
      <c r="W114" s="43">
        <v>0</v>
      </c>
    </row>
    <row r="115" spans="1:23" ht="12.75" customHeight="1">
      <c r="A115" s="18" t="s">
        <v>28</v>
      </c>
      <c r="B115" s="19" t="s">
        <v>211</v>
      </c>
      <c r="C115" s="19" t="s">
        <v>212</v>
      </c>
      <c r="D115" s="28">
        <v>132542248</v>
      </c>
      <c r="E115" s="29">
        <v>122227743</v>
      </c>
      <c r="F115" s="29">
        <v>63020248</v>
      </c>
      <c r="G115" s="37">
        <f t="shared" si="21"/>
        <v>0.5155969213961514</v>
      </c>
      <c r="H115" s="28">
        <v>2280365</v>
      </c>
      <c r="I115" s="29">
        <v>7389863</v>
      </c>
      <c r="J115" s="29">
        <v>9611059</v>
      </c>
      <c r="K115" s="28">
        <v>19281287</v>
      </c>
      <c r="L115" s="28">
        <v>7411223</v>
      </c>
      <c r="M115" s="29">
        <v>8226322</v>
      </c>
      <c r="N115" s="29">
        <v>5578016</v>
      </c>
      <c r="O115" s="28">
        <v>21215561</v>
      </c>
      <c r="P115" s="28">
        <v>10425475</v>
      </c>
      <c r="Q115" s="29">
        <v>12097925</v>
      </c>
      <c r="R115" s="29">
        <v>0</v>
      </c>
      <c r="S115" s="28">
        <v>22523400</v>
      </c>
      <c r="T115" s="28">
        <v>0</v>
      </c>
      <c r="U115" s="29">
        <v>0</v>
      </c>
      <c r="V115" s="42">
        <v>0</v>
      </c>
      <c r="W115" s="43">
        <v>0</v>
      </c>
    </row>
    <row r="116" spans="1:23" ht="12.75" customHeight="1">
      <c r="A116" s="18" t="s">
        <v>28</v>
      </c>
      <c r="B116" s="19" t="s">
        <v>213</v>
      </c>
      <c r="C116" s="19" t="s">
        <v>214</v>
      </c>
      <c r="D116" s="28">
        <v>8890131</v>
      </c>
      <c r="E116" s="29">
        <v>0</v>
      </c>
      <c r="F116" s="29">
        <v>1909744</v>
      </c>
      <c r="G116" s="37">
        <f t="shared" si="21"/>
        <v>0</v>
      </c>
      <c r="H116" s="28">
        <v>0</v>
      </c>
      <c r="I116" s="29">
        <v>777121</v>
      </c>
      <c r="J116" s="29">
        <v>198829</v>
      </c>
      <c r="K116" s="28">
        <v>975950</v>
      </c>
      <c r="L116" s="28">
        <v>266638</v>
      </c>
      <c r="M116" s="29">
        <v>25977</v>
      </c>
      <c r="N116" s="29">
        <v>175545</v>
      </c>
      <c r="O116" s="28">
        <v>468160</v>
      </c>
      <c r="P116" s="28">
        <v>175545</v>
      </c>
      <c r="Q116" s="29">
        <v>24214</v>
      </c>
      <c r="R116" s="29">
        <v>265875</v>
      </c>
      <c r="S116" s="28">
        <v>465634</v>
      </c>
      <c r="T116" s="28">
        <v>0</v>
      </c>
      <c r="U116" s="29">
        <v>0</v>
      </c>
      <c r="V116" s="42">
        <v>0</v>
      </c>
      <c r="W116" s="43">
        <v>0</v>
      </c>
    </row>
    <row r="117" spans="1:23" ht="12.75" customHeight="1">
      <c r="A117" s="18" t="s">
        <v>28</v>
      </c>
      <c r="B117" s="19" t="s">
        <v>215</v>
      </c>
      <c r="C117" s="19" t="s">
        <v>216</v>
      </c>
      <c r="D117" s="28">
        <v>45719464</v>
      </c>
      <c r="E117" s="29">
        <v>45719464</v>
      </c>
      <c r="F117" s="29">
        <v>9004977</v>
      </c>
      <c r="G117" s="37">
        <f t="shared" si="21"/>
        <v>0.1969615610541716</v>
      </c>
      <c r="H117" s="28">
        <v>0</v>
      </c>
      <c r="I117" s="29">
        <v>0</v>
      </c>
      <c r="J117" s="29">
        <v>647907</v>
      </c>
      <c r="K117" s="28">
        <v>647907</v>
      </c>
      <c r="L117" s="28">
        <v>642473</v>
      </c>
      <c r="M117" s="29">
        <v>1781287</v>
      </c>
      <c r="N117" s="29">
        <v>1781287</v>
      </c>
      <c r="O117" s="28">
        <v>4205047</v>
      </c>
      <c r="P117" s="28">
        <v>847186</v>
      </c>
      <c r="Q117" s="29">
        <v>2208445</v>
      </c>
      <c r="R117" s="29">
        <v>1096392</v>
      </c>
      <c r="S117" s="28">
        <v>4152023</v>
      </c>
      <c r="T117" s="28">
        <v>0</v>
      </c>
      <c r="U117" s="29">
        <v>0</v>
      </c>
      <c r="V117" s="42">
        <v>0</v>
      </c>
      <c r="W117" s="43">
        <v>0</v>
      </c>
    </row>
    <row r="118" spans="1:23" ht="12.75" customHeight="1">
      <c r="A118" s="18" t="s">
        <v>43</v>
      </c>
      <c r="B118" s="19" t="s">
        <v>217</v>
      </c>
      <c r="C118" s="19" t="s">
        <v>218</v>
      </c>
      <c r="D118" s="28">
        <v>0</v>
      </c>
      <c r="E118" s="29">
        <v>0</v>
      </c>
      <c r="F118" s="29">
        <v>44541667</v>
      </c>
      <c r="G118" s="37">
        <f t="shared" si="21"/>
        <v>0</v>
      </c>
      <c r="H118" s="28">
        <v>5062836</v>
      </c>
      <c r="I118" s="29">
        <v>3965410</v>
      </c>
      <c r="J118" s="29">
        <v>5855049</v>
      </c>
      <c r="K118" s="28">
        <v>14883295</v>
      </c>
      <c r="L118" s="28">
        <v>3499775</v>
      </c>
      <c r="M118" s="29">
        <v>3340526</v>
      </c>
      <c r="N118" s="29">
        <v>5977995</v>
      </c>
      <c r="O118" s="28">
        <v>12818296</v>
      </c>
      <c r="P118" s="28">
        <v>6200651</v>
      </c>
      <c r="Q118" s="29">
        <v>5977995</v>
      </c>
      <c r="R118" s="29">
        <v>4661430</v>
      </c>
      <c r="S118" s="28">
        <v>16840076</v>
      </c>
      <c r="T118" s="28">
        <v>0</v>
      </c>
      <c r="U118" s="29">
        <v>0</v>
      </c>
      <c r="V118" s="42">
        <v>0</v>
      </c>
      <c r="W118" s="43">
        <v>0</v>
      </c>
    </row>
    <row r="119" spans="1:23" ht="12.75" customHeight="1">
      <c r="A119" s="20"/>
      <c r="B119" s="21" t="s">
        <v>219</v>
      </c>
      <c r="C119" s="22"/>
      <c r="D119" s="30">
        <f>SUM(D111:D118)</f>
        <v>232152287</v>
      </c>
      <c r="E119" s="31">
        <f>SUM(E111:E118)</f>
        <v>193267207</v>
      </c>
      <c r="F119" s="31">
        <f>SUM(F111:F118)</f>
        <v>139086328</v>
      </c>
      <c r="G119" s="38">
        <f t="shared" si="21"/>
        <v>0.7196581880546347</v>
      </c>
      <c r="H119" s="30">
        <f aca="true" t="shared" si="24" ref="H119:W119">SUM(H111:H118)</f>
        <v>7663647</v>
      </c>
      <c r="I119" s="31">
        <f t="shared" si="24"/>
        <v>14557524</v>
      </c>
      <c r="J119" s="31">
        <f t="shared" si="24"/>
        <v>19067958</v>
      </c>
      <c r="K119" s="30">
        <f t="shared" si="24"/>
        <v>41289129</v>
      </c>
      <c r="L119" s="30">
        <f t="shared" si="24"/>
        <v>14412900</v>
      </c>
      <c r="M119" s="31">
        <f t="shared" si="24"/>
        <v>15498299</v>
      </c>
      <c r="N119" s="31">
        <f t="shared" si="24"/>
        <v>16326120</v>
      </c>
      <c r="O119" s="30">
        <f t="shared" si="24"/>
        <v>46237319</v>
      </c>
      <c r="P119" s="30">
        <f t="shared" si="24"/>
        <v>20749632</v>
      </c>
      <c r="Q119" s="31">
        <f t="shared" si="24"/>
        <v>23868339</v>
      </c>
      <c r="R119" s="31">
        <f t="shared" si="24"/>
        <v>6941909</v>
      </c>
      <c r="S119" s="30">
        <f t="shared" si="24"/>
        <v>51559880</v>
      </c>
      <c r="T119" s="30">
        <f t="shared" si="24"/>
        <v>0</v>
      </c>
      <c r="U119" s="31">
        <f t="shared" si="24"/>
        <v>0</v>
      </c>
      <c r="V119" s="44">
        <f t="shared" si="24"/>
        <v>0</v>
      </c>
      <c r="W119" s="45">
        <f t="shared" si="24"/>
        <v>0</v>
      </c>
    </row>
    <row r="120" spans="1:23" ht="12.75" customHeight="1">
      <c r="A120" s="18" t="s">
        <v>28</v>
      </c>
      <c r="B120" s="19" t="s">
        <v>220</v>
      </c>
      <c r="C120" s="19" t="s">
        <v>221</v>
      </c>
      <c r="D120" s="28">
        <v>0</v>
      </c>
      <c r="E120" s="29">
        <v>0</v>
      </c>
      <c r="F120" s="29">
        <v>31566724</v>
      </c>
      <c r="G120" s="37">
        <f t="shared" si="21"/>
        <v>0</v>
      </c>
      <c r="H120" s="28">
        <v>3745827</v>
      </c>
      <c r="I120" s="29">
        <v>1493785</v>
      </c>
      <c r="J120" s="29">
        <v>2346430</v>
      </c>
      <c r="K120" s="28">
        <v>7586042</v>
      </c>
      <c r="L120" s="28">
        <v>3251376</v>
      </c>
      <c r="M120" s="29">
        <v>3457374</v>
      </c>
      <c r="N120" s="29">
        <v>3805386</v>
      </c>
      <c r="O120" s="28">
        <v>10514136</v>
      </c>
      <c r="P120" s="28">
        <v>4226686</v>
      </c>
      <c r="Q120" s="29">
        <v>4320534</v>
      </c>
      <c r="R120" s="29">
        <v>4919326</v>
      </c>
      <c r="S120" s="28">
        <v>13466546</v>
      </c>
      <c r="T120" s="28">
        <v>0</v>
      </c>
      <c r="U120" s="29">
        <v>0</v>
      </c>
      <c r="V120" s="42">
        <v>0</v>
      </c>
      <c r="W120" s="43">
        <v>0</v>
      </c>
    </row>
    <row r="121" spans="1:23" ht="12.75" customHeight="1">
      <c r="A121" s="18" t="s">
        <v>28</v>
      </c>
      <c r="B121" s="19" t="s">
        <v>222</v>
      </c>
      <c r="C121" s="19" t="s">
        <v>223</v>
      </c>
      <c r="D121" s="28">
        <v>0</v>
      </c>
      <c r="E121" s="29">
        <v>0</v>
      </c>
      <c r="F121" s="29">
        <v>9118543</v>
      </c>
      <c r="G121" s="37">
        <f t="shared" si="21"/>
        <v>0</v>
      </c>
      <c r="H121" s="28">
        <v>299640</v>
      </c>
      <c r="I121" s="29">
        <v>1188240</v>
      </c>
      <c r="J121" s="29">
        <v>106699</v>
      </c>
      <c r="K121" s="28">
        <v>1594579</v>
      </c>
      <c r="L121" s="28">
        <v>222775</v>
      </c>
      <c r="M121" s="29">
        <v>1203768</v>
      </c>
      <c r="N121" s="29">
        <v>0</v>
      </c>
      <c r="O121" s="28">
        <v>1426543</v>
      </c>
      <c r="P121" s="28">
        <v>1030545</v>
      </c>
      <c r="Q121" s="29">
        <v>1057720</v>
      </c>
      <c r="R121" s="29">
        <v>4009156</v>
      </c>
      <c r="S121" s="28">
        <v>6097421</v>
      </c>
      <c r="T121" s="28">
        <v>0</v>
      </c>
      <c r="U121" s="29">
        <v>0</v>
      </c>
      <c r="V121" s="42">
        <v>0</v>
      </c>
      <c r="W121" s="43">
        <v>0</v>
      </c>
    </row>
    <row r="122" spans="1:23" ht="12.75" customHeight="1">
      <c r="A122" s="18" t="s">
        <v>28</v>
      </c>
      <c r="B122" s="19" t="s">
        <v>224</v>
      </c>
      <c r="C122" s="19" t="s">
        <v>225</v>
      </c>
      <c r="D122" s="28">
        <v>78012088</v>
      </c>
      <c r="E122" s="29">
        <v>0</v>
      </c>
      <c r="F122" s="29">
        <v>52441972</v>
      </c>
      <c r="G122" s="37">
        <f t="shared" si="21"/>
        <v>0</v>
      </c>
      <c r="H122" s="28">
        <v>2137711</v>
      </c>
      <c r="I122" s="29">
        <v>7718087</v>
      </c>
      <c r="J122" s="29">
        <v>5284926</v>
      </c>
      <c r="K122" s="28">
        <v>15140724</v>
      </c>
      <c r="L122" s="28">
        <v>5051029</v>
      </c>
      <c r="M122" s="29">
        <v>11153179</v>
      </c>
      <c r="N122" s="29">
        <v>4402963</v>
      </c>
      <c r="O122" s="28">
        <v>20607171</v>
      </c>
      <c r="P122" s="28">
        <v>8094597</v>
      </c>
      <c r="Q122" s="29">
        <v>3504903</v>
      </c>
      <c r="R122" s="29">
        <v>5094577</v>
      </c>
      <c r="S122" s="28">
        <v>16694077</v>
      </c>
      <c r="T122" s="28">
        <v>0</v>
      </c>
      <c r="U122" s="29">
        <v>0</v>
      </c>
      <c r="V122" s="42">
        <v>0</v>
      </c>
      <c r="W122" s="43">
        <v>0</v>
      </c>
    </row>
    <row r="123" spans="1:23" ht="12.75" customHeight="1">
      <c r="A123" s="18" t="s">
        <v>43</v>
      </c>
      <c r="B123" s="19" t="s">
        <v>226</v>
      </c>
      <c r="C123" s="19" t="s">
        <v>227</v>
      </c>
      <c r="D123" s="28">
        <v>41457000</v>
      </c>
      <c r="E123" s="29">
        <v>50803552</v>
      </c>
      <c r="F123" s="29">
        <v>8864252</v>
      </c>
      <c r="G123" s="37">
        <f t="shared" si="21"/>
        <v>0.17448094967847919</v>
      </c>
      <c r="H123" s="28">
        <v>0</v>
      </c>
      <c r="I123" s="29">
        <v>1513000</v>
      </c>
      <c r="J123" s="29">
        <v>1729000</v>
      </c>
      <c r="K123" s="28">
        <v>3242000</v>
      </c>
      <c r="L123" s="28">
        <v>2166000</v>
      </c>
      <c r="M123" s="29">
        <v>1655252</v>
      </c>
      <c r="N123" s="29">
        <v>51000</v>
      </c>
      <c r="O123" s="28">
        <v>3872252</v>
      </c>
      <c r="P123" s="28">
        <v>485000</v>
      </c>
      <c r="Q123" s="29">
        <v>1132000</v>
      </c>
      <c r="R123" s="29">
        <v>133000</v>
      </c>
      <c r="S123" s="28">
        <v>1750000</v>
      </c>
      <c r="T123" s="28">
        <v>0</v>
      </c>
      <c r="U123" s="29">
        <v>0</v>
      </c>
      <c r="V123" s="42">
        <v>0</v>
      </c>
      <c r="W123" s="43">
        <v>0</v>
      </c>
    </row>
    <row r="124" spans="1:23" ht="12.75" customHeight="1">
      <c r="A124" s="20"/>
      <c r="B124" s="21" t="s">
        <v>228</v>
      </c>
      <c r="C124" s="22"/>
      <c r="D124" s="30">
        <f>SUM(D120:D123)</f>
        <v>119469088</v>
      </c>
      <c r="E124" s="31">
        <f>SUM(E120:E123)</f>
        <v>50803552</v>
      </c>
      <c r="F124" s="31">
        <f>SUM(F120:F123)</f>
        <v>101991491</v>
      </c>
      <c r="G124" s="38">
        <f t="shared" si="21"/>
        <v>2.0075661441940125</v>
      </c>
      <c r="H124" s="30">
        <f aca="true" t="shared" si="25" ref="H124:W124">SUM(H120:H123)</f>
        <v>6183178</v>
      </c>
      <c r="I124" s="31">
        <f t="shared" si="25"/>
        <v>11913112</v>
      </c>
      <c r="J124" s="31">
        <f t="shared" si="25"/>
        <v>9467055</v>
      </c>
      <c r="K124" s="30">
        <f t="shared" si="25"/>
        <v>27563345</v>
      </c>
      <c r="L124" s="30">
        <f t="shared" si="25"/>
        <v>10691180</v>
      </c>
      <c r="M124" s="31">
        <f t="shared" si="25"/>
        <v>17469573</v>
      </c>
      <c r="N124" s="31">
        <f t="shared" si="25"/>
        <v>8259349</v>
      </c>
      <c r="O124" s="30">
        <f t="shared" si="25"/>
        <v>36420102</v>
      </c>
      <c r="P124" s="30">
        <f t="shared" si="25"/>
        <v>13836828</v>
      </c>
      <c r="Q124" s="31">
        <f t="shared" si="25"/>
        <v>10015157</v>
      </c>
      <c r="R124" s="31">
        <f t="shared" si="25"/>
        <v>14156059</v>
      </c>
      <c r="S124" s="30">
        <f t="shared" si="25"/>
        <v>38008044</v>
      </c>
      <c r="T124" s="30">
        <f t="shared" si="25"/>
        <v>0</v>
      </c>
      <c r="U124" s="31">
        <f t="shared" si="25"/>
        <v>0</v>
      </c>
      <c r="V124" s="44">
        <f t="shared" si="25"/>
        <v>0</v>
      </c>
      <c r="W124" s="45">
        <f t="shared" si="25"/>
        <v>0</v>
      </c>
    </row>
    <row r="125" spans="1:23" ht="12.75" customHeight="1">
      <c r="A125" s="18" t="s">
        <v>28</v>
      </c>
      <c r="B125" s="19" t="s">
        <v>229</v>
      </c>
      <c r="C125" s="19" t="s">
        <v>230</v>
      </c>
      <c r="D125" s="28">
        <v>9183012</v>
      </c>
      <c r="E125" s="29">
        <v>9668493</v>
      </c>
      <c r="F125" s="29">
        <v>5765007</v>
      </c>
      <c r="G125" s="37">
        <f t="shared" si="21"/>
        <v>0.5962673810696248</v>
      </c>
      <c r="H125" s="28">
        <v>569451</v>
      </c>
      <c r="I125" s="29">
        <v>400956</v>
      </c>
      <c r="J125" s="29">
        <v>643978</v>
      </c>
      <c r="K125" s="28">
        <v>1614385</v>
      </c>
      <c r="L125" s="28">
        <v>1002488</v>
      </c>
      <c r="M125" s="29">
        <v>298448</v>
      </c>
      <c r="N125" s="29">
        <v>706139</v>
      </c>
      <c r="O125" s="28">
        <v>2007075</v>
      </c>
      <c r="P125" s="28">
        <v>690198</v>
      </c>
      <c r="Q125" s="29">
        <v>1180075</v>
      </c>
      <c r="R125" s="29">
        <v>273274</v>
      </c>
      <c r="S125" s="28">
        <v>2143547</v>
      </c>
      <c r="T125" s="28">
        <v>0</v>
      </c>
      <c r="U125" s="29">
        <v>0</v>
      </c>
      <c r="V125" s="42">
        <v>0</v>
      </c>
      <c r="W125" s="43">
        <v>0</v>
      </c>
    </row>
    <row r="126" spans="1:23" ht="12.75" customHeight="1">
      <c r="A126" s="18" t="s">
        <v>28</v>
      </c>
      <c r="B126" s="19" t="s">
        <v>231</v>
      </c>
      <c r="C126" s="19" t="s">
        <v>232</v>
      </c>
      <c r="D126" s="28">
        <v>0</v>
      </c>
      <c r="E126" s="29">
        <v>0</v>
      </c>
      <c r="F126" s="29">
        <v>4359771</v>
      </c>
      <c r="G126" s="37">
        <f t="shared" si="21"/>
        <v>0</v>
      </c>
      <c r="H126" s="28">
        <v>245379</v>
      </c>
      <c r="I126" s="29">
        <v>419251</v>
      </c>
      <c r="J126" s="29">
        <v>528628</v>
      </c>
      <c r="K126" s="28">
        <v>1193258</v>
      </c>
      <c r="L126" s="28">
        <v>485959</v>
      </c>
      <c r="M126" s="29">
        <v>510674</v>
      </c>
      <c r="N126" s="29">
        <v>2636935</v>
      </c>
      <c r="O126" s="28">
        <v>3633568</v>
      </c>
      <c r="P126" s="28">
        <v>317909</v>
      </c>
      <c r="Q126" s="29">
        <v>-1464491</v>
      </c>
      <c r="R126" s="29">
        <v>679527</v>
      </c>
      <c r="S126" s="28">
        <v>-467055</v>
      </c>
      <c r="T126" s="28">
        <v>0</v>
      </c>
      <c r="U126" s="29">
        <v>0</v>
      </c>
      <c r="V126" s="42">
        <v>0</v>
      </c>
      <c r="W126" s="43">
        <v>0</v>
      </c>
    </row>
    <row r="127" spans="1:23" ht="12.75" customHeight="1">
      <c r="A127" s="18" t="s">
        <v>28</v>
      </c>
      <c r="B127" s="19" t="s">
        <v>233</v>
      </c>
      <c r="C127" s="19" t="s">
        <v>234</v>
      </c>
      <c r="D127" s="28">
        <v>0</v>
      </c>
      <c r="E127" s="29">
        <v>11810978</v>
      </c>
      <c r="F127" s="29">
        <v>7236000</v>
      </c>
      <c r="G127" s="37">
        <f t="shared" si="21"/>
        <v>0.6126503664641488</v>
      </c>
      <c r="H127" s="28">
        <v>804000</v>
      </c>
      <c r="I127" s="29">
        <v>804000</v>
      </c>
      <c r="J127" s="29">
        <v>804000</v>
      </c>
      <c r="K127" s="28">
        <v>2412000</v>
      </c>
      <c r="L127" s="28">
        <v>804000</v>
      </c>
      <c r="M127" s="29">
        <v>804000</v>
      </c>
      <c r="N127" s="29">
        <v>804000</v>
      </c>
      <c r="O127" s="28">
        <v>2412000</v>
      </c>
      <c r="P127" s="28">
        <v>804000</v>
      </c>
      <c r="Q127" s="29">
        <v>804000</v>
      </c>
      <c r="R127" s="29">
        <v>804000</v>
      </c>
      <c r="S127" s="28">
        <v>2412000</v>
      </c>
      <c r="T127" s="28">
        <v>0</v>
      </c>
      <c r="U127" s="29">
        <v>0</v>
      </c>
      <c r="V127" s="42">
        <v>0</v>
      </c>
      <c r="W127" s="43">
        <v>0</v>
      </c>
    </row>
    <row r="128" spans="1:23" ht="12.75" customHeight="1">
      <c r="A128" s="18" t="s">
        <v>28</v>
      </c>
      <c r="B128" s="19" t="s">
        <v>235</v>
      </c>
      <c r="C128" s="19" t="s">
        <v>236</v>
      </c>
      <c r="D128" s="28">
        <v>0</v>
      </c>
      <c r="E128" s="29">
        <v>7829490</v>
      </c>
      <c r="F128" s="29">
        <v>1893159</v>
      </c>
      <c r="G128" s="37">
        <f t="shared" si="21"/>
        <v>0.2417985079487936</v>
      </c>
      <c r="H128" s="28">
        <v>46673</v>
      </c>
      <c r="I128" s="29">
        <v>73823</v>
      </c>
      <c r="J128" s="29">
        <v>22261</v>
      </c>
      <c r="K128" s="28">
        <v>142757</v>
      </c>
      <c r="L128" s="28">
        <v>779568</v>
      </c>
      <c r="M128" s="29">
        <v>312809</v>
      </c>
      <c r="N128" s="29">
        <v>271147</v>
      </c>
      <c r="O128" s="28">
        <v>1363524</v>
      </c>
      <c r="P128" s="28">
        <v>67428</v>
      </c>
      <c r="Q128" s="29">
        <v>197867</v>
      </c>
      <c r="R128" s="29">
        <v>121583</v>
      </c>
      <c r="S128" s="28">
        <v>386878</v>
      </c>
      <c r="T128" s="28">
        <v>0</v>
      </c>
      <c r="U128" s="29">
        <v>0</v>
      </c>
      <c r="V128" s="42">
        <v>0</v>
      </c>
      <c r="W128" s="43">
        <v>0</v>
      </c>
    </row>
    <row r="129" spans="1:23" ht="12.75" customHeight="1">
      <c r="A129" s="18" t="s">
        <v>43</v>
      </c>
      <c r="B129" s="19" t="s">
        <v>237</v>
      </c>
      <c r="C129" s="19" t="s">
        <v>238</v>
      </c>
      <c r="D129" s="28">
        <v>0</v>
      </c>
      <c r="E129" s="29">
        <v>166891425</v>
      </c>
      <c r="F129" s="29">
        <v>148250098</v>
      </c>
      <c r="G129" s="37">
        <f t="shared" si="21"/>
        <v>0.8883026674378267</v>
      </c>
      <c r="H129" s="28">
        <v>2402178</v>
      </c>
      <c r="I129" s="29">
        <v>7402996</v>
      </c>
      <c r="J129" s="29">
        <v>24565035</v>
      </c>
      <c r="K129" s="28">
        <v>34370209</v>
      </c>
      <c r="L129" s="28">
        <v>15191669</v>
      </c>
      <c r="M129" s="29">
        <v>20108893</v>
      </c>
      <c r="N129" s="29">
        <v>28349370</v>
      </c>
      <c r="O129" s="28">
        <v>63649932</v>
      </c>
      <c r="P129" s="28">
        <v>13536891</v>
      </c>
      <c r="Q129" s="29">
        <v>13536891</v>
      </c>
      <c r="R129" s="29">
        <v>23156175</v>
      </c>
      <c r="S129" s="28">
        <v>50229957</v>
      </c>
      <c r="T129" s="28">
        <v>0</v>
      </c>
      <c r="U129" s="29">
        <v>0</v>
      </c>
      <c r="V129" s="42">
        <v>0</v>
      </c>
      <c r="W129" s="43">
        <v>0</v>
      </c>
    </row>
    <row r="130" spans="1:23" ht="12.75" customHeight="1">
      <c r="A130" s="20"/>
      <c r="B130" s="21" t="s">
        <v>239</v>
      </c>
      <c r="C130" s="22"/>
      <c r="D130" s="30">
        <f>SUM(D125:D129)</f>
        <v>9183012</v>
      </c>
      <c r="E130" s="31">
        <f>SUM(E125:E129)</f>
        <v>196200386</v>
      </c>
      <c r="F130" s="31">
        <f>SUM(F125:F129)</f>
        <v>167504035</v>
      </c>
      <c r="G130" s="38">
        <f t="shared" si="21"/>
        <v>0.8537395792891049</v>
      </c>
      <c r="H130" s="30">
        <f aca="true" t="shared" si="26" ref="H130:W130">SUM(H125:H129)</f>
        <v>4067681</v>
      </c>
      <c r="I130" s="31">
        <f t="shared" si="26"/>
        <v>9101026</v>
      </c>
      <c r="J130" s="31">
        <f t="shared" si="26"/>
        <v>26563902</v>
      </c>
      <c r="K130" s="30">
        <f t="shared" si="26"/>
        <v>39732609</v>
      </c>
      <c r="L130" s="30">
        <f t="shared" si="26"/>
        <v>18263684</v>
      </c>
      <c r="M130" s="31">
        <f t="shared" si="26"/>
        <v>22034824</v>
      </c>
      <c r="N130" s="31">
        <f t="shared" si="26"/>
        <v>32767591</v>
      </c>
      <c r="O130" s="30">
        <f t="shared" si="26"/>
        <v>73066099</v>
      </c>
      <c r="P130" s="30">
        <f t="shared" si="26"/>
        <v>15416426</v>
      </c>
      <c r="Q130" s="31">
        <f t="shared" si="26"/>
        <v>14254342</v>
      </c>
      <c r="R130" s="31">
        <f t="shared" si="26"/>
        <v>25034559</v>
      </c>
      <c r="S130" s="30">
        <f t="shared" si="26"/>
        <v>54705327</v>
      </c>
      <c r="T130" s="30">
        <f t="shared" si="26"/>
        <v>0</v>
      </c>
      <c r="U130" s="31">
        <f t="shared" si="26"/>
        <v>0</v>
      </c>
      <c r="V130" s="44">
        <f t="shared" si="26"/>
        <v>0</v>
      </c>
      <c r="W130" s="45">
        <f t="shared" si="26"/>
        <v>0</v>
      </c>
    </row>
    <row r="131" spans="1:23" ht="12.75" customHeight="1">
      <c r="A131" s="18" t="s">
        <v>28</v>
      </c>
      <c r="B131" s="19" t="s">
        <v>240</v>
      </c>
      <c r="C131" s="19" t="s">
        <v>241</v>
      </c>
      <c r="D131" s="28">
        <v>68123030</v>
      </c>
      <c r="E131" s="29">
        <v>0</v>
      </c>
      <c r="F131" s="29">
        <v>54861092</v>
      </c>
      <c r="G131" s="37">
        <f t="shared" si="21"/>
        <v>0</v>
      </c>
      <c r="H131" s="28">
        <v>3283878</v>
      </c>
      <c r="I131" s="29">
        <v>4504274</v>
      </c>
      <c r="J131" s="29">
        <v>5453586</v>
      </c>
      <c r="K131" s="28">
        <v>13241738</v>
      </c>
      <c r="L131" s="28">
        <v>6340452</v>
      </c>
      <c r="M131" s="29">
        <v>3379886</v>
      </c>
      <c r="N131" s="29">
        <v>16533732</v>
      </c>
      <c r="O131" s="28">
        <v>26254070</v>
      </c>
      <c r="P131" s="28">
        <v>5446865</v>
      </c>
      <c r="Q131" s="29">
        <v>5470576</v>
      </c>
      <c r="R131" s="29">
        <v>4447843</v>
      </c>
      <c r="S131" s="28">
        <v>15365284</v>
      </c>
      <c r="T131" s="28">
        <v>0</v>
      </c>
      <c r="U131" s="29">
        <v>0</v>
      </c>
      <c r="V131" s="42">
        <v>0</v>
      </c>
      <c r="W131" s="43">
        <v>0</v>
      </c>
    </row>
    <row r="132" spans="1:23" ht="12.75" customHeight="1">
      <c r="A132" s="18" t="s">
        <v>28</v>
      </c>
      <c r="B132" s="19" t="s">
        <v>242</v>
      </c>
      <c r="C132" s="19" t="s">
        <v>243</v>
      </c>
      <c r="D132" s="28">
        <v>0</v>
      </c>
      <c r="E132" s="29">
        <v>0</v>
      </c>
      <c r="F132" s="29">
        <v>1654219</v>
      </c>
      <c r="G132" s="37">
        <f t="shared" si="21"/>
        <v>0</v>
      </c>
      <c r="H132" s="28">
        <v>71626</v>
      </c>
      <c r="I132" s="29">
        <v>54962</v>
      </c>
      <c r="J132" s="29">
        <v>139934</v>
      </c>
      <c r="K132" s="28">
        <v>266522</v>
      </c>
      <c r="L132" s="28">
        <v>108822</v>
      </c>
      <c r="M132" s="29">
        <v>147396</v>
      </c>
      <c r="N132" s="29">
        <v>234838</v>
      </c>
      <c r="O132" s="28">
        <v>491056</v>
      </c>
      <c r="P132" s="28">
        <v>96113</v>
      </c>
      <c r="Q132" s="29">
        <v>277657</v>
      </c>
      <c r="R132" s="29">
        <v>522871</v>
      </c>
      <c r="S132" s="28">
        <v>896641</v>
      </c>
      <c r="T132" s="28">
        <v>0</v>
      </c>
      <c r="U132" s="29">
        <v>0</v>
      </c>
      <c r="V132" s="42">
        <v>0</v>
      </c>
      <c r="W132" s="43">
        <v>0</v>
      </c>
    </row>
    <row r="133" spans="1:23" ht="12.75" customHeight="1">
      <c r="A133" s="18" t="s">
        <v>28</v>
      </c>
      <c r="B133" s="19" t="s">
        <v>244</v>
      </c>
      <c r="C133" s="19" t="s">
        <v>245</v>
      </c>
      <c r="D133" s="28">
        <v>0</v>
      </c>
      <c r="E133" s="29">
        <v>0</v>
      </c>
      <c r="F133" s="29">
        <v>13992445</v>
      </c>
      <c r="G133" s="37">
        <f t="shared" si="21"/>
        <v>0</v>
      </c>
      <c r="H133" s="28">
        <v>2198507</v>
      </c>
      <c r="I133" s="29">
        <v>1107620</v>
      </c>
      <c r="J133" s="29">
        <v>410566</v>
      </c>
      <c r="K133" s="28">
        <v>3716693</v>
      </c>
      <c r="L133" s="28">
        <v>3135608</v>
      </c>
      <c r="M133" s="29">
        <v>3329798</v>
      </c>
      <c r="N133" s="29">
        <v>2296660</v>
      </c>
      <c r="O133" s="28">
        <v>8762066</v>
      </c>
      <c r="P133" s="28">
        <v>504562</v>
      </c>
      <c r="Q133" s="29">
        <v>504562</v>
      </c>
      <c r="R133" s="29">
        <v>504562</v>
      </c>
      <c r="S133" s="28">
        <v>1513686</v>
      </c>
      <c r="T133" s="28">
        <v>0</v>
      </c>
      <c r="U133" s="29">
        <v>0</v>
      </c>
      <c r="V133" s="42">
        <v>0</v>
      </c>
      <c r="W133" s="43">
        <v>0</v>
      </c>
    </row>
    <row r="134" spans="1:23" ht="12.75" customHeight="1">
      <c r="A134" s="18" t="s">
        <v>43</v>
      </c>
      <c r="B134" s="19" t="s">
        <v>246</v>
      </c>
      <c r="C134" s="19" t="s">
        <v>247</v>
      </c>
      <c r="D134" s="28">
        <v>0</v>
      </c>
      <c r="E134" s="29">
        <v>0</v>
      </c>
      <c r="F134" s="29">
        <v>4440492</v>
      </c>
      <c r="G134" s="37">
        <f t="shared" si="21"/>
        <v>0</v>
      </c>
      <c r="H134" s="28">
        <v>39429</v>
      </c>
      <c r="I134" s="29">
        <v>356239</v>
      </c>
      <c r="J134" s="29">
        <v>174571</v>
      </c>
      <c r="K134" s="28">
        <v>570239</v>
      </c>
      <c r="L134" s="28">
        <v>1085029</v>
      </c>
      <c r="M134" s="29">
        <v>170393</v>
      </c>
      <c r="N134" s="29">
        <v>1107456</v>
      </c>
      <c r="O134" s="28">
        <v>2362878</v>
      </c>
      <c r="P134" s="28">
        <v>461833</v>
      </c>
      <c r="Q134" s="29">
        <v>764196</v>
      </c>
      <c r="R134" s="29">
        <v>281346</v>
      </c>
      <c r="S134" s="28">
        <v>1507375</v>
      </c>
      <c r="T134" s="28">
        <v>0</v>
      </c>
      <c r="U134" s="29">
        <v>0</v>
      </c>
      <c r="V134" s="42">
        <v>0</v>
      </c>
      <c r="W134" s="43">
        <v>0</v>
      </c>
    </row>
    <row r="135" spans="1:23" ht="12.75" customHeight="1">
      <c r="A135" s="20"/>
      <c r="B135" s="21" t="s">
        <v>248</v>
      </c>
      <c r="C135" s="22"/>
      <c r="D135" s="30">
        <f>SUM(D131:D134)</f>
        <v>68123030</v>
      </c>
      <c r="E135" s="31">
        <f>SUM(E131:E134)</f>
        <v>0</v>
      </c>
      <c r="F135" s="31">
        <f>SUM(F131:F134)</f>
        <v>74948248</v>
      </c>
      <c r="G135" s="38">
        <f aca="true" t="shared" si="27" ref="G135:G168">IF($E135=0,0,$F135/$E135)</f>
        <v>0</v>
      </c>
      <c r="H135" s="30">
        <f aca="true" t="shared" si="28" ref="H135:W135">SUM(H131:H134)</f>
        <v>5593440</v>
      </c>
      <c r="I135" s="31">
        <f t="shared" si="28"/>
        <v>6023095</v>
      </c>
      <c r="J135" s="31">
        <f t="shared" si="28"/>
        <v>6178657</v>
      </c>
      <c r="K135" s="30">
        <f t="shared" si="28"/>
        <v>17795192</v>
      </c>
      <c r="L135" s="30">
        <f t="shared" si="28"/>
        <v>10669911</v>
      </c>
      <c r="M135" s="31">
        <f t="shared" si="28"/>
        <v>7027473</v>
      </c>
      <c r="N135" s="31">
        <f t="shared" si="28"/>
        <v>20172686</v>
      </c>
      <c r="O135" s="30">
        <f t="shared" si="28"/>
        <v>37870070</v>
      </c>
      <c r="P135" s="30">
        <f t="shared" si="28"/>
        <v>6509373</v>
      </c>
      <c r="Q135" s="31">
        <f t="shared" si="28"/>
        <v>7016991</v>
      </c>
      <c r="R135" s="31">
        <f t="shared" si="28"/>
        <v>5756622</v>
      </c>
      <c r="S135" s="30">
        <f t="shared" si="28"/>
        <v>19282986</v>
      </c>
      <c r="T135" s="30">
        <f t="shared" si="28"/>
        <v>0</v>
      </c>
      <c r="U135" s="31">
        <f t="shared" si="28"/>
        <v>0</v>
      </c>
      <c r="V135" s="44">
        <f t="shared" si="28"/>
        <v>0</v>
      </c>
      <c r="W135" s="45">
        <f t="shared" si="28"/>
        <v>0</v>
      </c>
    </row>
    <row r="136" spans="1:23" ht="12.75" customHeight="1">
      <c r="A136" s="18" t="s">
        <v>28</v>
      </c>
      <c r="B136" s="19" t="s">
        <v>249</v>
      </c>
      <c r="C136" s="19" t="s">
        <v>250</v>
      </c>
      <c r="D136" s="28">
        <v>2589000</v>
      </c>
      <c r="E136" s="29">
        <v>2589000</v>
      </c>
      <c r="F136" s="29">
        <v>914792</v>
      </c>
      <c r="G136" s="37">
        <f t="shared" si="27"/>
        <v>0.3533379683275396</v>
      </c>
      <c r="H136" s="28">
        <v>206689</v>
      </c>
      <c r="I136" s="29">
        <v>70168</v>
      </c>
      <c r="J136" s="29">
        <v>133834</v>
      </c>
      <c r="K136" s="28">
        <v>410691</v>
      </c>
      <c r="L136" s="28">
        <v>71124</v>
      </c>
      <c r="M136" s="29">
        <v>74159</v>
      </c>
      <c r="N136" s="29">
        <v>78615</v>
      </c>
      <c r="O136" s="28">
        <v>223898</v>
      </c>
      <c r="P136" s="28">
        <v>98194</v>
      </c>
      <c r="Q136" s="29">
        <v>71733</v>
      </c>
      <c r="R136" s="29">
        <v>110276</v>
      </c>
      <c r="S136" s="28">
        <v>280203</v>
      </c>
      <c r="T136" s="28">
        <v>0</v>
      </c>
      <c r="U136" s="29">
        <v>0</v>
      </c>
      <c r="V136" s="42">
        <v>0</v>
      </c>
      <c r="W136" s="43">
        <v>0</v>
      </c>
    </row>
    <row r="137" spans="1:23" ht="12.75" customHeight="1">
      <c r="A137" s="18" t="s">
        <v>28</v>
      </c>
      <c r="B137" s="19" t="s">
        <v>251</v>
      </c>
      <c r="C137" s="19" t="s">
        <v>252</v>
      </c>
      <c r="D137" s="28">
        <v>12930148</v>
      </c>
      <c r="E137" s="29">
        <v>12930148</v>
      </c>
      <c r="F137" s="29">
        <v>134163518</v>
      </c>
      <c r="G137" s="37">
        <f t="shared" si="27"/>
        <v>10.376023383491047</v>
      </c>
      <c r="H137" s="28">
        <v>9518845</v>
      </c>
      <c r="I137" s="29">
        <v>7659045</v>
      </c>
      <c r="J137" s="29">
        <v>18565417</v>
      </c>
      <c r="K137" s="28">
        <v>35743307</v>
      </c>
      <c r="L137" s="28">
        <v>13366741</v>
      </c>
      <c r="M137" s="29">
        <v>14708710</v>
      </c>
      <c r="N137" s="29">
        <v>22883229</v>
      </c>
      <c r="O137" s="28">
        <v>50958680</v>
      </c>
      <c r="P137" s="28">
        <v>22412072</v>
      </c>
      <c r="Q137" s="29">
        <v>10242291</v>
      </c>
      <c r="R137" s="29">
        <v>14807168</v>
      </c>
      <c r="S137" s="28">
        <v>47461531</v>
      </c>
      <c r="T137" s="28">
        <v>0</v>
      </c>
      <c r="U137" s="29">
        <v>0</v>
      </c>
      <c r="V137" s="42">
        <v>0</v>
      </c>
      <c r="W137" s="43">
        <v>0</v>
      </c>
    </row>
    <row r="138" spans="1:23" ht="12.75" customHeight="1">
      <c r="A138" s="18" t="s">
        <v>28</v>
      </c>
      <c r="B138" s="19" t="s">
        <v>253</v>
      </c>
      <c r="C138" s="19" t="s">
        <v>254</v>
      </c>
      <c r="D138" s="28">
        <v>14357000</v>
      </c>
      <c r="E138" s="29">
        <v>0</v>
      </c>
      <c r="F138" s="29">
        <v>8392212</v>
      </c>
      <c r="G138" s="37">
        <f t="shared" si="27"/>
        <v>0</v>
      </c>
      <c r="H138" s="28">
        <v>298646</v>
      </c>
      <c r="I138" s="29">
        <v>320396</v>
      </c>
      <c r="J138" s="29">
        <v>320397</v>
      </c>
      <c r="K138" s="28">
        <v>939439</v>
      </c>
      <c r="L138" s="28">
        <v>2189530</v>
      </c>
      <c r="M138" s="29">
        <v>2209869</v>
      </c>
      <c r="N138" s="29">
        <v>4374</v>
      </c>
      <c r="O138" s="28">
        <v>4403773</v>
      </c>
      <c r="P138" s="28">
        <v>3049000</v>
      </c>
      <c r="Q138" s="29">
        <v>0</v>
      </c>
      <c r="R138" s="29">
        <v>0</v>
      </c>
      <c r="S138" s="28">
        <v>3049000</v>
      </c>
      <c r="T138" s="28">
        <v>0</v>
      </c>
      <c r="U138" s="29">
        <v>0</v>
      </c>
      <c r="V138" s="42">
        <v>0</v>
      </c>
      <c r="W138" s="43">
        <v>0</v>
      </c>
    </row>
    <row r="139" spans="1:23" ht="12.75" customHeight="1">
      <c r="A139" s="18" t="s">
        <v>28</v>
      </c>
      <c r="B139" s="19" t="s">
        <v>255</v>
      </c>
      <c r="C139" s="19" t="s">
        <v>256</v>
      </c>
      <c r="D139" s="28">
        <v>2430000</v>
      </c>
      <c r="E139" s="29">
        <v>0</v>
      </c>
      <c r="F139" s="29">
        <v>4978749</v>
      </c>
      <c r="G139" s="37">
        <f t="shared" si="27"/>
        <v>0</v>
      </c>
      <c r="H139" s="28">
        <v>783012</v>
      </c>
      <c r="I139" s="29">
        <v>340744</v>
      </c>
      <c r="J139" s="29">
        <v>27416</v>
      </c>
      <c r="K139" s="28">
        <v>1151172</v>
      </c>
      <c r="L139" s="28">
        <v>1196867</v>
      </c>
      <c r="M139" s="29">
        <v>198000</v>
      </c>
      <c r="N139" s="29">
        <v>365878</v>
      </c>
      <c r="O139" s="28">
        <v>1760745</v>
      </c>
      <c r="P139" s="28">
        <v>670775</v>
      </c>
      <c r="Q139" s="29">
        <v>1290831</v>
      </c>
      <c r="R139" s="29">
        <v>105226</v>
      </c>
      <c r="S139" s="28">
        <v>2066832</v>
      </c>
      <c r="T139" s="28">
        <v>0</v>
      </c>
      <c r="U139" s="29">
        <v>0</v>
      </c>
      <c r="V139" s="42">
        <v>0</v>
      </c>
      <c r="W139" s="43">
        <v>0</v>
      </c>
    </row>
    <row r="140" spans="1:23" ht="12.75" customHeight="1">
      <c r="A140" s="18" t="s">
        <v>28</v>
      </c>
      <c r="B140" s="19" t="s">
        <v>257</v>
      </c>
      <c r="C140" s="19" t="s">
        <v>258</v>
      </c>
      <c r="D140" s="28">
        <v>9303493</v>
      </c>
      <c r="E140" s="29">
        <v>0</v>
      </c>
      <c r="F140" s="29">
        <v>88416092</v>
      </c>
      <c r="G140" s="37">
        <f t="shared" si="27"/>
        <v>0</v>
      </c>
      <c r="H140" s="28">
        <v>310495</v>
      </c>
      <c r="I140" s="29">
        <v>310495</v>
      </c>
      <c r="J140" s="29">
        <v>310495</v>
      </c>
      <c r="K140" s="28">
        <v>931485</v>
      </c>
      <c r="L140" s="28">
        <v>310495</v>
      </c>
      <c r="M140" s="29">
        <v>310495</v>
      </c>
      <c r="N140" s="29">
        <v>310495</v>
      </c>
      <c r="O140" s="28">
        <v>931485</v>
      </c>
      <c r="P140" s="28">
        <v>83962976</v>
      </c>
      <c r="Q140" s="29">
        <v>1295073</v>
      </c>
      <c r="R140" s="29">
        <v>1295073</v>
      </c>
      <c r="S140" s="28">
        <v>86553122</v>
      </c>
      <c r="T140" s="28">
        <v>0</v>
      </c>
      <c r="U140" s="29">
        <v>0</v>
      </c>
      <c r="V140" s="42">
        <v>0</v>
      </c>
      <c r="W140" s="43">
        <v>0</v>
      </c>
    </row>
    <row r="141" spans="1:23" ht="12.75" customHeight="1">
      <c r="A141" s="18" t="s">
        <v>43</v>
      </c>
      <c r="B141" s="19" t="s">
        <v>259</v>
      </c>
      <c r="C141" s="19" t="s">
        <v>260</v>
      </c>
      <c r="D141" s="28">
        <v>36203490</v>
      </c>
      <c r="E141" s="29">
        <v>34776134</v>
      </c>
      <c r="F141" s="29">
        <v>21701206</v>
      </c>
      <c r="G141" s="37">
        <f t="shared" si="27"/>
        <v>0.6240258333488133</v>
      </c>
      <c r="H141" s="28">
        <v>0</v>
      </c>
      <c r="I141" s="29">
        <v>2047126</v>
      </c>
      <c r="J141" s="29">
        <v>3214036</v>
      </c>
      <c r="K141" s="28">
        <v>5261162</v>
      </c>
      <c r="L141" s="28">
        <v>6523341</v>
      </c>
      <c r="M141" s="29">
        <v>3798631</v>
      </c>
      <c r="N141" s="29">
        <v>1062247</v>
      </c>
      <c r="O141" s="28">
        <v>11384219</v>
      </c>
      <c r="P141" s="28">
        <v>2995714</v>
      </c>
      <c r="Q141" s="29">
        <v>2060111</v>
      </c>
      <c r="R141" s="29">
        <v>0</v>
      </c>
      <c r="S141" s="28">
        <v>5055825</v>
      </c>
      <c r="T141" s="28">
        <v>0</v>
      </c>
      <c r="U141" s="29">
        <v>0</v>
      </c>
      <c r="V141" s="42">
        <v>0</v>
      </c>
      <c r="W141" s="43">
        <v>0</v>
      </c>
    </row>
    <row r="142" spans="1:23" ht="12.75" customHeight="1">
      <c r="A142" s="20"/>
      <c r="B142" s="21" t="s">
        <v>261</v>
      </c>
      <c r="C142" s="22"/>
      <c r="D142" s="30">
        <f>SUM(D136:D141)</f>
        <v>77813131</v>
      </c>
      <c r="E142" s="31">
        <f>SUM(E136:E141)</f>
        <v>50295282</v>
      </c>
      <c r="F142" s="31">
        <f>SUM(F136:F141)</f>
        <v>258566569</v>
      </c>
      <c r="G142" s="38">
        <f t="shared" si="27"/>
        <v>5.1409706580430345</v>
      </c>
      <c r="H142" s="30">
        <f aca="true" t="shared" si="29" ref="H142:W142">SUM(H136:H141)</f>
        <v>11117687</v>
      </c>
      <c r="I142" s="31">
        <f t="shared" si="29"/>
        <v>10747974</v>
      </c>
      <c r="J142" s="31">
        <f t="shared" si="29"/>
        <v>22571595</v>
      </c>
      <c r="K142" s="30">
        <f t="shared" si="29"/>
        <v>44437256</v>
      </c>
      <c r="L142" s="30">
        <f t="shared" si="29"/>
        <v>23658098</v>
      </c>
      <c r="M142" s="31">
        <f t="shared" si="29"/>
        <v>21299864</v>
      </c>
      <c r="N142" s="31">
        <f t="shared" si="29"/>
        <v>24704838</v>
      </c>
      <c r="O142" s="30">
        <f t="shared" si="29"/>
        <v>69662800</v>
      </c>
      <c r="P142" s="30">
        <f t="shared" si="29"/>
        <v>113188731</v>
      </c>
      <c r="Q142" s="31">
        <f t="shared" si="29"/>
        <v>14960039</v>
      </c>
      <c r="R142" s="31">
        <f t="shared" si="29"/>
        <v>16317743</v>
      </c>
      <c r="S142" s="30">
        <f t="shared" si="29"/>
        <v>144466513</v>
      </c>
      <c r="T142" s="30">
        <f t="shared" si="29"/>
        <v>0</v>
      </c>
      <c r="U142" s="31">
        <f t="shared" si="29"/>
        <v>0</v>
      </c>
      <c r="V142" s="44">
        <f t="shared" si="29"/>
        <v>0</v>
      </c>
      <c r="W142" s="45">
        <f t="shared" si="29"/>
        <v>0</v>
      </c>
    </row>
    <row r="143" spans="1:23" ht="12.75" customHeight="1">
      <c r="A143" s="18" t="s">
        <v>28</v>
      </c>
      <c r="B143" s="19" t="s">
        <v>262</v>
      </c>
      <c r="C143" s="19" t="s">
        <v>263</v>
      </c>
      <c r="D143" s="28">
        <v>4990387</v>
      </c>
      <c r="E143" s="29">
        <v>0</v>
      </c>
      <c r="F143" s="29">
        <v>2369045</v>
      </c>
      <c r="G143" s="37">
        <f t="shared" si="27"/>
        <v>0</v>
      </c>
      <c r="H143" s="28">
        <v>251542</v>
      </c>
      <c r="I143" s="29">
        <v>153354</v>
      </c>
      <c r="J143" s="29">
        <v>189900</v>
      </c>
      <c r="K143" s="28">
        <v>594796</v>
      </c>
      <c r="L143" s="28">
        <v>371766</v>
      </c>
      <c r="M143" s="29">
        <v>566331</v>
      </c>
      <c r="N143" s="29">
        <v>236124</v>
      </c>
      <c r="O143" s="28">
        <v>1174221</v>
      </c>
      <c r="P143" s="28">
        <v>110782</v>
      </c>
      <c r="Q143" s="29">
        <v>363300</v>
      </c>
      <c r="R143" s="29">
        <v>125946</v>
      </c>
      <c r="S143" s="28">
        <v>600028</v>
      </c>
      <c r="T143" s="28">
        <v>0</v>
      </c>
      <c r="U143" s="29">
        <v>0</v>
      </c>
      <c r="V143" s="42">
        <v>0</v>
      </c>
      <c r="W143" s="43">
        <v>0</v>
      </c>
    </row>
    <row r="144" spans="1:23" ht="12.75" customHeight="1">
      <c r="A144" s="18" t="s">
        <v>28</v>
      </c>
      <c r="B144" s="19" t="s">
        <v>264</v>
      </c>
      <c r="C144" s="19" t="s">
        <v>265</v>
      </c>
      <c r="D144" s="28">
        <v>16615000</v>
      </c>
      <c r="E144" s="29">
        <v>0</v>
      </c>
      <c r="F144" s="29">
        <v>5001199</v>
      </c>
      <c r="G144" s="37">
        <f t="shared" si="27"/>
        <v>0</v>
      </c>
      <c r="H144" s="28">
        <v>757004</v>
      </c>
      <c r="I144" s="29">
        <v>917994</v>
      </c>
      <c r="J144" s="29">
        <v>647364</v>
      </c>
      <c r="K144" s="28">
        <v>2322362</v>
      </c>
      <c r="L144" s="28">
        <v>530847</v>
      </c>
      <c r="M144" s="29">
        <v>668258</v>
      </c>
      <c r="N144" s="29">
        <v>999341</v>
      </c>
      <c r="O144" s="28">
        <v>2198446</v>
      </c>
      <c r="P144" s="28">
        <v>62890</v>
      </c>
      <c r="Q144" s="29">
        <v>0</v>
      </c>
      <c r="R144" s="29">
        <v>417501</v>
      </c>
      <c r="S144" s="28">
        <v>480391</v>
      </c>
      <c r="T144" s="28">
        <v>0</v>
      </c>
      <c r="U144" s="29">
        <v>0</v>
      </c>
      <c r="V144" s="42">
        <v>0</v>
      </c>
      <c r="W144" s="43">
        <v>0</v>
      </c>
    </row>
    <row r="145" spans="1:23" ht="12.75" customHeight="1">
      <c r="A145" s="18" t="s">
        <v>28</v>
      </c>
      <c r="B145" s="19" t="s">
        <v>266</v>
      </c>
      <c r="C145" s="19" t="s">
        <v>267</v>
      </c>
      <c r="D145" s="28">
        <v>4235000</v>
      </c>
      <c r="E145" s="29">
        <v>4835000</v>
      </c>
      <c r="F145" s="29">
        <v>6352063</v>
      </c>
      <c r="G145" s="37">
        <f t="shared" si="27"/>
        <v>1.3137669079627714</v>
      </c>
      <c r="H145" s="28">
        <v>837240</v>
      </c>
      <c r="I145" s="29">
        <v>1050118</v>
      </c>
      <c r="J145" s="29">
        <v>688387</v>
      </c>
      <c r="K145" s="28">
        <v>2575745</v>
      </c>
      <c r="L145" s="28">
        <v>267373</v>
      </c>
      <c r="M145" s="29">
        <v>262523</v>
      </c>
      <c r="N145" s="29">
        <v>869029</v>
      </c>
      <c r="O145" s="28">
        <v>1398925</v>
      </c>
      <c r="P145" s="28">
        <v>621239</v>
      </c>
      <c r="Q145" s="29">
        <v>889029</v>
      </c>
      <c r="R145" s="29">
        <v>867125</v>
      </c>
      <c r="S145" s="28">
        <v>2377393</v>
      </c>
      <c r="T145" s="28">
        <v>0</v>
      </c>
      <c r="U145" s="29">
        <v>0</v>
      </c>
      <c r="V145" s="42">
        <v>0</v>
      </c>
      <c r="W145" s="43">
        <v>0</v>
      </c>
    </row>
    <row r="146" spans="1:23" ht="12.75" customHeight="1">
      <c r="A146" s="18" t="s">
        <v>28</v>
      </c>
      <c r="B146" s="19" t="s">
        <v>268</v>
      </c>
      <c r="C146" s="19" t="s">
        <v>269</v>
      </c>
      <c r="D146" s="28">
        <v>5572000</v>
      </c>
      <c r="E146" s="29">
        <v>5168000</v>
      </c>
      <c r="F146" s="29">
        <v>2049071</v>
      </c>
      <c r="G146" s="37">
        <f t="shared" si="27"/>
        <v>0.39649206656346747</v>
      </c>
      <c r="H146" s="28">
        <v>226968</v>
      </c>
      <c r="I146" s="29">
        <v>728466</v>
      </c>
      <c r="J146" s="29">
        <v>55555</v>
      </c>
      <c r="K146" s="28">
        <v>1010989</v>
      </c>
      <c r="L146" s="28">
        <v>170104</v>
      </c>
      <c r="M146" s="29">
        <v>94999</v>
      </c>
      <c r="N146" s="29">
        <v>170104</v>
      </c>
      <c r="O146" s="28">
        <v>435207</v>
      </c>
      <c r="P146" s="28">
        <v>477120</v>
      </c>
      <c r="Q146" s="29">
        <v>0</v>
      </c>
      <c r="R146" s="29">
        <v>125755</v>
      </c>
      <c r="S146" s="28">
        <v>602875</v>
      </c>
      <c r="T146" s="28">
        <v>0</v>
      </c>
      <c r="U146" s="29">
        <v>0</v>
      </c>
      <c r="V146" s="42">
        <v>0</v>
      </c>
      <c r="W146" s="43">
        <v>0</v>
      </c>
    </row>
    <row r="147" spans="1:23" ht="12.75" customHeight="1">
      <c r="A147" s="18" t="s">
        <v>43</v>
      </c>
      <c r="B147" s="19" t="s">
        <v>270</v>
      </c>
      <c r="C147" s="19" t="s">
        <v>271</v>
      </c>
      <c r="D147" s="28">
        <v>0</v>
      </c>
      <c r="E147" s="29">
        <v>0</v>
      </c>
      <c r="F147" s="29">
        <v>5312000</v>
      </c>
      <c r="G147" s="37">
        <f t="shared" si="27"/>
        <v>0</v>
      </c>
      <c r="H147" s="28">
        <v>0</v>
      </c>
      <c r="I147" s="29">
        <v>0</v>
      </c>
      <c r="J147" s="29">
        <v>0</v>
      </c>
      <c r="K147" s="28">
        <v>0</v>
      </c>
      <c r="L147" s="28">
        <v>0</v>
      </c>
      <c r="M147" s="29">
        <v>0</v>
      </c>
      <c r="N147" s="29">
        <v>0</v>
      </c>
      <c r="O147" s="28">
        <v>0</v>
      </c>
      <c r="P147" s="28">
        <v>0</v>
      </c>
      <c r="Q147" s="29">
        <v>2656000</v>
      </c>
      <c r="R147" s="29">
        <v>2656000</v>
      </c>
      <c r="S147" s="28">
        <v>5312000</v>
      </c>
      <c r="T147" s="28">
        <v>0</v>
      </c>
      <c r="U147" s="29">
        <v>0</v>
      </c>
      <c r="V147" s="42">
        <v>0</v>
      </c>
      <c r="W147" s="43">
        <v>0</v>
      </c>
    </row>
    <row r="148" spans="1:23" ht="12.75" customHeight="1">
      <c r="A148" s="20"/>
      <c r="B148" s="21" t="s">
        <v>272</v>
      </c>
      <c r="C148" s="22"/>
      <c r="D148" s="30">
        <f>SUM(D143:D147)</f>
        <v>31412387</v>
      </c>
      <c r="E148" s="31">
        <f>SUM(E143:E147)</f>
        <v>10003000</v>
      </c>
      <c r="F148" s="31">
        <f>SUM(F143:F147)</f>
        <v>21083378</v>
      </c>
      <c r="G148" s="38">
        <f t="shared" si="27"/>
        <v>2.107705488353494</v>
      </c>
      <c r="H148" s="30">
        <f aca="true" t="shared" si="30" ref="H148:W148">SUM(H143:H147)</f>
        <v>2072754</v>
      </c>
      <c r="I148" s="31">
        <f t="shared" si="30"/>
        <v>2849932</v>
      </c>
      <c r="J148" s="31">
        <f t="shared" si="30"/>
        <v>1581206</v>
      </c>
      <c r="K148" s="30">
        <f t="shared" si="30"/>
        <v>6503892</v>
      </c>
      <c r="L148" s="30">
        <f t="shared" si="30"/>
        <v>1340090</v>
      </c>
      <c r="M148" s="31">
        <f t="shared" si="30"/>
        <v>1592111</v>
      </c>
      <c r="N148" s="31">
        <f t="shared" si="30"/>
        <v>2274598</v>
      </c>
      <c r="O148" s="30">
        <f t="shared" si="30"/>
        <v>5206799</v>
      </c>
      <c r="P148" s="30">
        <f t="shared" si="30"/>
        <v>1272031</v>
      </c>
      <c r="Q148" s="31">
        <f t="shared" si="30"/>
        <v>3908329</v>
      </c>
      <c r="R148" s="31">
        <f t="shared" si="30"/>
        <v>4192327</v>
      </c>
      <c r="S148" s="30">
        <f t="shared" si="30"/>
        <v>9372687</v>
      </c>
      <c r="T148" s="30">
        <f t="shared" si="30"/>
        <v>0</v>
      </c>
      <c r="U148" s="31">
        <f t="shared" si="30"/>
        <v>0</v>
      </c>
      <c r="V148" s="44">
        <f t="shared" si="30"/>
        <v>0</v>
      </c>
      <c r="W148" s="45">
        <f t="shared" si="30"/>
        <v>0</v>
      </c>
    </row>
    <row r="149" spans="1:23" ht="12.75" customHeight="1">
      <c r="A149" s="18" t="s">
        <v>28</v>
      </c>
      <c r="B149" s="19" t="s">
        <v>273</v>
      </c>
      <c r="C149" s="19" t="s">
        <v>274</v>
      </c>
      <c r="D149" s="28">
        <v>6900000</v>
      </c>
      <c r="E149" s="29">
        <v>6941350</v>
      </c>
      <c r="F149" s="29">
        <v>2285111</v>
      </c>
      <c r="G149" s="37">
        <f t="shared" si="27"/>
        <v>0.3292026767127432</v>
      </c>
      <c r="H149" s="28">
        <v>649328</v>
      </c>
      <c r="I149" s="29">
        <v>56984</v>
      </c>
      <c r="J149" s="29">
        <v>134667</v>
      </c>
      <c r="K149" s="28">
        <v>840979</v>
      </c>
      <c r="L149" s="28">
        <v>62108</v>
      </c>
      <c r="M149" s="29">
        <v>336417</v>
      </c>
      <c r="N149" s="29">
        <v>194631</v>
      </c>
      <c r="O149" s="28">
        <v>593156</v>
      </c>
      <c r="P149" s="28">
        <v>366138</v>
      </c>
      <c r="Q149" s="29">
        <v>190906</v>
      </c>
      <c r="R149" s="29">
        <v>293932</v>
      </c>
      <c r="S149" s="28">
        <v>850976</v>
      </c>
      <c r="T149" s="28">
        <v>0</v>
      </c>
      <c r="U149" s="29">
        <v>0</v>
      </c>
      <c r="V149" s="42">
        <v>0</v>
      </c>
      <c r="W149" s="43">
        <v>0</v>
      </c>
    </row>
    <row r="150" spans="1:23" ht="12.75" customHeight="1">
      <c r="A150" s="18" t="s">
        <v>28</v>
      </c>
      <c r="B150" s="19" t="s">
        <v>275</v>
      </c>
      <c r="C150" s="19" t="s">
        <v>276</v>
      </c>
      <c r="D150" s="28">
        <v>608208300</v>
      </c>
      <c r="E150" s="29">
        <v>620158000</v>
      </c>
      <c r="F150" s="29">
        <v>403766588</v>
      </c>
      <c r="G150" s="37">
        <f t="shared" si="27"/>
        <v>0.6510705142882943</v>
      </c>
      <c r="H150" s="28">
        <v>42490219</v>
      </c>
      <c r="I150" s="29">
        <v>64979769</v>
      </c>
      <c r="J150" s="29">
        <v>66981015</v>
      </c>
      <c r="K150" s="28">
        <v>174451003</v>
      </c>
      <c r="L150" s="28">
        <v>31788815</v>
      </c>
      <c r="M150" s="29">
        <v>32966215</v>
      </c>
      <c r="N150" s="29">
        <v>30846571</v>
      </c>
      <c r="O150" s="28">
        <v>95601601</v>
      </c>
      <c r="P150" s="28">
        <v>29828718</v>
      </c>
      <c r="Q150" s="29">
        <v>53269149</v>
      </c>
      <c r="R150" s="29">
        <v>50616117</v>
      </c>
      <c r="S150" s="28">
        <v>133713984</v>
      </c>
      <c r="T150" s="28">
        <v>0</v>
      </c>
      <c r="U150" s="29">
        <v>0</v>
      </c>
      <c r="V150" s="42">
        <v>0</v>
      </c>
      <c r="W150" s="43">
        <v>0</v>
      </c>
    </row>
    <row r="151" spans="1:23" ht="12.75" customHeight="1">
      <c r="A151" s="18" t="s">
        <v>28</v>
      </c>
      <c r="B151" s="19" t="s">
        <v>277</v>
      </c>
      <c r="C151" s="19" t="s">
        <v>278</v>
      </c>
      <c r="D151" s="28">
        <v>24991738</v>
      </c>
      <c r="E151" s="29">
        <v>24991738</v>
      </c>
      <c r="F151" s="29">
        <v>10449935</v>
      </c>
      <c r="G151" s="37">
        <f t="shared" si="27"/>
        <v>0.41813558544827895</v>
      </c>
      <c r="H151" s="28">
        <v>1002781</v>
      </c>
      <c r="I151" s="29">
        <v>1002781</v>
      </c>
      <c r="J151" s="29">
        <v>1206339</v>
      </c>
      <c r="K151" s="28">
        <v>3211901</v>
      </c>
      <c r="L151" s="28">
        <v>1206339</v>
      </c>
      <c r="M151" s="29">
        <v>1206339</v>
      </c>
      <c r="N151" s="29">
        <v>1206339</v>
      </c>
      <c r="O151" s="28">
        <v>3619017</v>
      </c>
      <c r="P151" s="28">
        <v>1206339</v>
      </c>
      <c r="Q151" s="29">
        <v>1206339</v>
      </c>
      <c r="R151" s="29">
        <v>1206339</v>
      </c>
      <c r="S151" s="28">
        <v>3619017</v>
      </c>
      <c r="T151" s="28">
        <v>0</v>
      </c>
      <c r="U151" s="29">
        <v>0</v>
      </c>
      <c r="V151" s="42">
        <v>0</v>
      </c>
      <c r="W151" s="43">
        <v>0</v>
      </c>
    </row>
    <row r="152" spans="1:23" ht="12.75" customHeight="1">
      <c r="A152" s="18" t="s">
        <v>28</v>
      </c>
      <c r="B152" s="19" t="s">
        <v>279</v>
      </c>
      <c r="C152" s="19" t="s">
        <v>280</v>
      </c>
      <c r="D152" s="28">
        <v>3243000</v>
      </c>
      <c r="E152" s="29">
        <v>0</v>
      </c>
      <c r="F152" s="29">
        <v>2973453</v>
      </c>
      <c r="G152" s="37">
        <f t="shared" si="27"/>
        <v>0</v>
      </c>
      <c r="H152" s="28">
        <v>132144</v>
      </c>
      <c r="I152" s="29">
        <v>95758</v>
      </c>
      <c r="J152" s="29">
        <v>193737</v>
      </c>
      <c r="K152" s="28">
        <v>421639</v>
      </c>
      <c r="L152" s="28">
        <v>423758</v>
      </c>
      <c r="M152" s="29">
        <v>28933</v>
      </c>
      <c r="N152" s="29">
        <v>755807</v>
      </c>
      <c r="O152" s="28">
        <v>1208498</v>
      </c>
      <c r="P152" s="28">
        <v>318158</v>
      </c>
      <c r="Q152" s="29">
        <v>502378</v>
      </c>
      <c r="R152" s="29">
        <v>522780</v>
      </c>
      <c r="S152" s="28">
        <v>1343316</v>
      </c>
      <c r="T152" s="28">
        <v>0</v>
      </c>
      <c r="U152" s="29">
        <v>0</v>
      </c>
      <c r="V152" s="42">
        <v>0</v>
      </c>
      <c r="W152" s="43">
        <v>0</v>
      </c>
    </row>
    <row r="153" spans="1:23" ht="12.75" customHeight="1">
      <c r="A153" s="18" t="s">
        <v>28</v>
      </c>
      <c r="B153" s="19" t="s">
        <v>281</v>
      </c>
      <c r="C153" s="19" t="s">
        <v>282</v>
      </c>
      <c r="D153" s="28">
        <v>8500000</v>
      </c>
      <c r="E153" s="29">
        <v>6181000</v>
      </c>
      <c r="F153" s="29">
        <v>3156846</v>
      </c>
      <c r="G153" s="37">
        <f t="shared" si="27"/>
        <v>0.5107338618346546</v>
      </c>
      <c r="H153" s="28">
        <v>0</v>
      </c>
      <c r="I153" s="29">
        <v>273314</v>
      </c>
      <c r="J153" s="29">
        <v>316093</v>
      </c>
      <c r="K153" s="28">
        <v>589407</v>
      </c>
      <c r="L153" s="28">
        <v>58048</v>
      </c>
      <c r="M153" s="29">
        <v>963734</v>
      </c>
      <c r="N153" s="29">
        <v>0</v>
      </c>
      <c r="O153" s="28">
        <v>1021782</v>
      </c>
      <c r="P153" s="28">
        <v>309000</v>
      </c>
      <c r="Q153" s="29">
        <v>695085</v>
      </c>
      <c r="R153" s="29">
        <v>541572</v>
      </c>
      <c r="S153" s="28">
        <v>1545657</v>
      </c>
      <c r="T153" s="28">
        <v>0</v>
      </c>
      <c r="U153" s="29">
        <v>0</v>
      </c>
      <c r="V153" s="42">
        <v>0</v>
      </c>
      <c r="W153" s="43">
        <v>0</v>
      </c>
    </row>
    <row r="154" spans="1:23" ht="12.75" customHeight="1">
      <c r="A154" s="18" t="s">
        <v>43</v>
      </c>
      <c r="B154" s="19" t="s">
        <v>283</v>
      </c>
      <c r="C154" s="19" t="s">
        <v>284</v>
      </c>
      <c r="D154" s="28">
        <v>140302261</v>
      </c>
      <c r="E154" s="29">
        <v>161665999</v>
      </c>
      <c r="F154" s="29">
        <v>153006523</v>
      </c>
      <c r="G154" s="37">
        <f t="shared" si="27"/>
        <v>0.9464360097140773</v>
      </c>
      <c r="H154" s="28">
        <v>20532933</v>
      </c>
      <c r="I154" s="29">
        <v>17338428</v>
      </c>
      <c r="J154" s="29">
        <v>11470270</v>
      </c>
      <c r="K154" s="28">
        <v>49341631</v>
      </c>
      <c r="L154" s="28">
        <v>20819386</v>
      </c>
      <c r="M154" s="29">
        <v>23170516</v>
      </c>
      <c r="N154" s="29">
        <v>28043512</v>
      </c>
      <c r="O154" s="28">
        <v>72033414</v>
      </c>
      <c r="P154" s="28">
        <v>-4174993</v>
      </c>
      <c r="Q154" s="29">
        <v>4383135</v>
      </c>
      <c r="R154" s="29">
        <v>31423336</v>
      </c>
      <c r="S154" s="28">
        <v>31631478</v>
      </c>
      <c r="T154" s="28">
        <v>0</v>
      </c>
      <c r="U154" s="29">
        <v>0</v>
      </c>
      <c r="V154" s="42">
        <v>0</v>
      </c>
      <c r="W154" s="43">
        <v>0</v>
      </c>
    </row>
    <row r="155" spans="1:23" ht="12.75" customHeight="1">
      <c r="A155" s="20"/>
      <c r="B155" s="21" t="s">
        <v>285</v>
      </c>
      <c r="C155" s="22"/>
      <c r="D155" s="30">
        <f>SUM(D149:D154)</f>
        <v>792145299</v>
      </c>
      <c r="E155" s="31">
        <f>SUM(E149:E154)</f>
        <v>819938087</v>
      </c>
      <c r="F155" s="31">
        <f>SUM(F149:F154)</f>
        <v>575638456</v>
      </c>
      <c r="G155" s="38">
        <f t="shared" si="27"/>
        <v>0.7020511245015503</v>
      </c>
      <c r="H155" s="30">
        <f aca="true" t="shared" si="31" ref="H155:W155">SUM(H149:H154)</f>
        <v>64807405</v>
      </c>
      <c r="I155" s="31">
        <f t="shared" si="31"/>
        <v>83747034</v>
      </c>
      <c r="J155" s="31">
        <f t="shared" si="31"/>
        <v>80302121</v>
      </c>
      <c r="K155" s="30">
        <f t="shared" si="31"/>
        <v>228856560</v>
      </c>
      <c r="L155" s="30">
        <f t="shared" si="31"/>
        <v>54358454</v>
      </c>
      <c r="M155" s="31">
        <f t="shared" si="31"/>
        <v>58672154</v>
      </c>
      <c r="N155" s="31">
        <f t="shared" si="31"/>
        <v>61046860</v>
      </c>
      <c r="O155" s="30">
        <f t="shared" si="31"/>
        <v>174077468</v>
      </c>
      <c r="P155" s="30">
        <f t="shared" si="31"/>
        <v>27853360</v>
      </c>
      <c r="Q155" s="31">
        <f t="shared" si="31"/>
        <v>60246992</v>
      </c>
      <c r="R155" s="31">
        <f t="shared" si="31"/>
        <v>84604076</v>
      </c>
      <c r="S155" s="30">
        <f t="shared" si="31"/>
        <v>172704428</v>
      </c>
      <c r="T155" s="30">
        <f t="shared" si="31"/>
        <v>0</v>
      </c>
      <c r="U155" s="31">
        <f t="shared" si="31"/>
        <v>0</v>
      </c>
      <c r="V155" s="44">
        <f t="shared" si="31"/>
        <v>0</v>
      </c>
      <c r="W155" s="45">
        <f t="shared" si="31"/>
        <v>0</v>
      </c>
    </row>
    <row r="156" spans="1:23" ht="12.75" customHeight="1">
      <c r="A156" s="18" t="s">
        <v>28</v>
      </c>
      <c r="B156" s="19" t="s">
        <v>286</v>
      </c>
      <c r="C156" s="19" t="s">
        <v>287</v>
      </c>
      <c r="D156" s="28">
        <v>0</v>
      </c>
      <c r="E156" s="29">
        <v>0</v>
      </c>
      <c r="F156" s="29">
        <v>137869426</v>
      </c>
      <c r="G156" s="37">
        <f t="shared" si="27"/>
        <v>0</v>
      </c>
      <c r="H156" s="28">
        <v>11187223</v>
      </c>
      <c r="I156" s="29">
        <v>11744377</v>
      </c>
      <c r="J156" s="29">
        <v>16739401</v>
      </c>
      <c r="K156" s="28">
        <v>39671001</v>
      </c>
      <c r="L156" s="28">
        <v>16075170</v>
      </c>
      <c r="M156" s="29">
        <v>21587335</v>
      </c>
      <c r="N156" s="29">
        <v>24735619</v>
      </c>
      <c r="O156" s="28">
        <v>62398124</v>
      </c>
      <c r="P156" s="28">
        <v>11925766</v>
      </c>
      <c r="Q156" s="29">
        <v>11408618</v>
      </c>
      <c r="R156" s="29">
        <v>12465917</v>
      </c>
      <c r="S156" s="28">
        <v>35800301</v>
      </c>
      <c r="T156" s="28">
        <v>0</v>
      </c>
      <c r="U156" s="29">
        <v>0</v>
      </c>
      <c r="V156" s="42">
        <v>0</v>
      </c>
      <c r="W156" s="43">
        <v>0</v>
      </c>
    </row>
    <row r="157" spans="1:23" ht="12.75" customHeight="1">
      <c r="A157" s="18" t="s">
        <v>28</v>
      </c>
      <c r="B157" s="19" t="s">
        <v>288</v>
      </c>
      <c r="C157" s="19" t="s">
        <v>289</v>
      </c>
      <c r="D157" s="28">
        <v>107883363</v>
      </c>
      <c r="E157" s="29">
        <v>54763120</v>
      </c>
      <c r="F157" s="29">
        <v>29738534</v>
      </c>
      <c r="G157" s="37">
        <f t="shared" si="27"/>
        <v>0.5430394396813037</v>
      </c>
      <c r="H157" s="28">
        <v>2282438</v>
      </c>
      <c r="I157" s="29">
        <v>4099388</v>
      </c>
      <c r="J157" s="29">
        <v>3729508</v>
      </c>
      <c r="K157" s="28">
        <v>10111334</v>
      </c>
      <c r="L157" s="28">
        <v>5800601</v>
      </c>
      <c r="M157" s="29">
        <v>7145148</v>
      </c>
      <c r="N157" s="29">
        <v>5916677</v>
      </c>
      <c r="O157" s="28">
        <v>18862426</v>
      </c>
      <c r="P157" s="28">
        <v>4082351</v>
      </c>
      <c r="Q157" s="29">
        <v>6315798</v>
      </c>
      <c r="R157" s="29">
        <v>-9633375</v>
      </c>
      <c r="S157" s="28">
        <v>764774</v>
      </c>
      <c r="T157" s="28">
        <v>0</v>
      </c>
      <c r="U157" s="29">
        <v>0</v>
      </c>
      <c r="V157" s="42">
        <v>0</v>
      </c>
      <c r="W157" s="43">
        <v>0</v>
      </c>
    </row>
    <row r="158" spans="1:23" ht="12.75" customHeight="1">
      <c r="A158" s="18" t="s">
        <v>28</v>
      </c>
      <c r="B158" s="19" t="s">
        <v>290</v>
      </c>
      <c r="C158" s="19" t="s">
        <v>291</v>
      </c>
      <c r="D158" s="28">
        <v>7570000</v>
      </c>
      <c r="E158" s="29">
        <v>5350060</v>
      </c>
      <c r="F158" s="29">
        <v>3105003</v>
      </c>
      <c r="G158" s="37">
        <f t="shared" si="27"/>
        <v>0.5803678837246685</v>
      </c>
      <c r="H158" s="28">
        <v>7028</v>
      </c>
      <c r="I158" s="29">
        <v>75746</v>
      </c>
      <c r="J158" s="29">
        <v>1545033</v>
      </c>
      <c r="K158" s="28">
        <v>1627807</v>
      </c>
      <c r="L158" s="28">
        <v>168311</v>
      </c>
      <c r="M158" s="29">
        <v>981976</v>
      </c>
      <c r="N158" s="29">
        <v>-81549</v>
      </c>
      <c r="O158" s="28">
        <v>1068738</v>
      </c>
      <c r="P158" s="28">
        <v>958045</v>
      </c>
      <c r="Q158" s="29">
        <v>-290430</v>
      </c>
      <c r="R158" s="29">
        <v>-259157</v>
      </c>
      <c r="S158" s="28">
        <v>408458</v>
      </c>
      <c r="T158" s="28">
        <v>0</v>
      </c>
      <c r="U158" s="29">
        <v>0</v>
      </c>
      <c r="V158" s="42">
        <v>0</v>
      </c>
      <c r="W158" s="43">
        <v>0</v>
      </c>
    </row>
    <row r="159" spans="1:23" ht="12.75" customHeight="1">
      <c r="A159" s="18" t="s">
        <v>28</v>
      </c>
      <c r="B159" s="19" t="s">
        <v>292</v>
      </c>
      <c r="C159" s="19" t="s">
        <v>293</v>
      </c>
      <c r="D159" s="28">
        <v>0</v>
      </c>
      <c r="E159" s="29">
        <v>0</v>
      </c>
      <c r="F159" s="29">
        <v>3506001</v>
      </c>
      <c r="G159" s="37">
        <f t="shared" si="27"/>
        <v>0</v>
      </c>
      <c r="H159" s="28">
        <v>497201</v>
      </c>
      <c r="I159" s="29">
        <v>325704</v>
      </c>
      <c r="J159" s="29">
        <v>683075</v>
      </c>
      <c r="K159" s="28">
        <v>1505980</v>
      </c>
      <c r="L159" s="28">
        <v>477327</v>
      </c>
      <c r="M159" s="29">
        <v>296853</v>
      </c>
      <c r="N159" s="29">
        <v>219675</v>
      </c>
      <c r="O159" s="28">
        <v>993855</v>
      </c>
      <c r="P159" s="28">
        <v>207544</v>
      </c>
      <c r="Q159" s="29">
        <v>615054</v>
      </c>
      <c r="R159" s="29">
        <v>183568</v>
      </c>
      <c r="S159" s="28">
        <v>1006166</v>
      </c>
      <c r="T159" s="28">
        <v>0</v>
      </c>
      <c r="U159" s="29">
        <v>0</v>
      </c>
      <c r="V159" s="42">
        <v>0</v>
      </c>
      <c r="W159" s="43">
        <v>0</v>
      </c>
    </row>
    <row r="160" spans="1:23" ht="12.75" customHeight="1">
      <c r="A160" s="18" t="s">
        <v>43</v>
      </c>
      <c r="B160" s="19" t="s">
        <v>294</v>
      </c>
      <c r="C160" s="19" t="s">
        <v>295</v>
      </c>
      <c r="D160" s="28">
        <v>50153031</v>
      </c>
      <c r="E160" s="29">
        <v>0</v>
      </c>
      <c r="F160" s="29">
        <v>17649664</v>
      </c>
      <c r="G160" s="37">
        <f t="shared" si="27"/>
        <v>0</v>
      </c>
      <c r="H160" s="28">
        <v>282387</v>
      </c>
      <c r="I160" s="29">
        <v>2148434</v>
      </c>
      <c r="J160" s="29">
        <v>2704428</v>
      </c>
      <c r="K160" s="28">
        <v>5135249</v>
      </c>
      <c r="L160" s="28">
        <v>2538015</v>
      </c>
      <c r="M160" s="29">
        <v>2546465</v>
      </c>
      <c r="N160" s="29">
        <v>3861906</v>
      </c>
      <c r="O160" s="28">
        <v>8946386</v>
      </c>
      <c r="P160" s="28">
        <v>1506577</v>
      </c>
      <c r="Q160" s="29">
        <v>786374</v>
      </c>
      <c r="R160" s="29">
        <v>1275078</v>
      </c>
      <c r="S160" s="28">
        <v>3568029</v>
      </c>
      <c r="T160" s="28">
        <v>0</v>
      </c>
      <c r="U160" s="29">
        <v>0</v>
      </c>
      <c r="V160" s="42">
        <v>0</v>
      </c>
      <c r="W160" s="43">
        <v>0</v>
      </c>
    </row>
    <row r="161" spans="1:23" ht="12.75" customHeight="1">
      <c r="A161" s="20"/>
      <c r="B161" s="21" t="s">
        <v>296</v>
      </c>
      <c r="C161" s="22"/>
      <c r="D161" s="30">
        <f>SUM(D156:D160)</f>
        <v>165606394</v>
      </c>
      <c r="E161" s="31">
        <f>SUM(E156:E160)</f>
        <v>60113180</v>
      </c>
      <c r="F161" s="31">
        <f>SUM(F156:F160)</f>
        <v>191868628</v>
      </c>
      <c r="G161" s="38">
        <f t="shared" si="27"/>
        <v>3.1917896873863603</v>
      </c>
      <c r="H161" s="30">
        <f aca="true" t="shared" si="32" ref="H161:W161">SUM(H156:H160)</f>
        <v>14256277</v>
      </c>
      <c r="I161" s="31">
        <f t="shared" si="32"/>
        <v>18393649</v>
      </c>
      <c r="J161" s="31">
        <f t="shared" si="32"/>
        <v>25401445</v>
      </c>
      <c r="K161" s="30">
        <f t="shared" si="32"/>
        <v>58051371</v>
      </c>
      <c r="L161" s="30">
        <f t="shared" si="32"/>
        <v>25059424</v>
      </c>
      <c r="M161" s="31">
        <f t="shared" si="32"/>
        <v>32557777</v>
      </c>
      <c r="N161" s="31">
        <f t="shared" si="32"/>
        <v>34652328</v>
      </c>
      <c r="O161" s="30">
        <f t="shared" si="32"/>
        <v>92269529</v>
      </c>
      <c r="P161" s="30">
        <f t="shared" si="32"/>
        <v>18680283</v>
      </c>
      <c r="Q161" s="31">
        <f t="shared" si="32"/>
        <v>18835414</v>
      </c>
      <c r="R161" s="31">
        <f t="shared" si="32"/>
        <v>4032031</v>
      </c>
      <c r="S161" s="30">
        <f t="shared" si="32"/>
        <v>41547728</v>
      </c>
      <c r="T161" s="30">
        <f t="shared" si="32"/>
        <v>0</v>
      </c>
      <c r="U161" s="31">
        <f t="shared" si="32"/>
        <v>0</v>
      </c>
      <c r="V161" s="44">
        <f t="shared" si="32"/>
        <v>0</v>
      </c>
      <c r="W161" s="45">
        <f t="shared" si="32"/>
        <v>0</v>
      </c>
    </row>
    <row r="162" spans="1:23" ht="12.75" customHeight="1">
      <c r="A162" s="18" t="s">
        <v>28</v>
      </c>
      <c r="B162" s="19" t="s">
        <v>297</v>
      </c>
      <c r="C162" s="19" t="s">
        <v>298</v>
      </c>
      <c r="D162" s="28">
        <v>20128000</v>
      </c>
      <c r="E162" s="29">
        <v>21877743</v>
      </c>
      <c r="F162" s="29">
        <v>9964586</v>
      </c>
      <c r="G162" s="37">
        <f t="shared" si="27"/>
        <v>0.45546681849220005</v>
      </c>
      <c r="H162" s="28">
        <v>389599</v>
      </c>
      <c r="I162" s="29">
        <v>1158268</v>
      </c>
      <c r="J162" s="29">
        <v>2472549</v>
      </c>
      <c r="K162" s="28">
        <v>4020416</v>
      </c>
      <c r="L162" s="28">
        <v>1350639</v>
      </c>
      <c r="M162" s="29">
        <v>827939</v>
      </c>
      <c r="N162" s="29">
        <v>1081389</v>
      </c>
      <c r="O162" s="28">
        <v>3259967</v>
      </c>
      <c r="P162" s="28">
        <v>546678</v>
      </c>
      <c r="Q162" s="29">
        <v>1675069</v>
      </c>
      <c r="R162" s="29">
        <v>462456</v>
      </c>
      <c r="S162" s="28">
        <v>2684203</v>
      </c>
      <c r="T162" s="28">
        <v>0</v>
      </c>
      <c r="U162" s="29">
        <v>0</v>
      </c>
      <c r="V162" s="42">
        <v>0</v>
      </c>
      <c r="W162" s="43">
        <v>0</v>
      </c>
    </row>
    <row r="163" spans="1:23" ht="12.75" customHeight="1">
      <c r="A163" s="18" t="s">
        <v>28</v>
      </c>
      <c r="B163" s="19" t="s">
        <v>299</v>
      </c>
      <c r="C163" s="19" t="s">
        <v>300</v>
      </c>
      <c r="D163" s="28">
        <v>6735631</v>
      </c>
      <c r="E163" s="29">
        <v>6235000</v>
      </c>
      <c r="F163" s="29">
        <v>6886070</v>
      </c>
      <c r="G163" s="37">
        <f t="shared" si="27"/>
        <v>1.1044218123496392</v>
      </c>
      <c r="H163" s="28">
        <v>486910</v>
      </c>
      <c r="I163" s="29">
        <v>143762</v>
      </c>
      <c r="J163" s="29">
        <v>467360</v>
      </c>
      <c r="K163" s="28">
        <v>1098032</v>
      </c>
      <c r="L163" s="28">
        <v>381071</v>
      </c>
      <c r="M163" s="29">
        <v>380288</v>
      </c>
      <c r="N163" s="29">
        <v>1060288</v>
      </c>
      <c r="O163" s="28">
        <v>1821647</v>
      </c>
      <c r="P163" s="28">
        <v>1060288</v>
      </c>
      <c r="Q163" s="29">
        <v>943086</v>
      </c>
      <c r="R163" s="29">
        <v>1963017</v>
      </c>
      <c r="S163" s="28">
        <v>3966391</v>
      </c>
      <c r="T163" s="28">
        <v>0</v>
      </c>
      <c r="U163" s="29">
        <v>0</v>
      </c>
      <c r="V163" s="42">
        <v>0</v>
      </c>
      <c r="W163" s="43">
        <v>0</v>
      </c>
    </row>
    <row r="164" spans="1:23" ht="12.75" customHeight="1">
      <c r="A164" s="18" t="s">
        <v>28</v>
      </c>
      <c r="B164" s="19" t="s">
        <v>301</v>
      </c>
      <c r="C164" s="19" t="s">
        <v>302</v>
      </c>
      <c r="D164" s="28">
        <v>17615000</v>
      </c>
      <c r="E164" s="29">
        <v>15116258</v>
      </c>
      <c r="F164" s="29">
        <v>9566959</v>
      </c>
      <c r="G164" s="37">
        <f t="shared" si="27"/>
        <v>0.6328920160002561</v>
      </c>
      <c r="H164" s="28">
        <v>902604</v>
      </c>
      <c r="I164" s="29">
        <v>941327</v>
      </c>
      <c r="J164" s="29">
        <v>1223786</v>
      </c>
      <c r="K164" s="28">
        <v>3067717</v>
      </c>
      <c r="L164" s="28">
        <v>1062574</v>
      </c>
      <c r="M164" s="29">
        <v>491220</v>
      </c>
      <c r="N164" s="29">
        <v>1928954</v>
      </c>
      <c r="O164" s="28">
        <v>3482748</v>
      </c>
      <c r="P164" s="28">
        <v>1167147</v>
      </c>
      <c r="Q164" s="29">
        <v>1055779</v>
      </c>
      <c r="R164" s="29">
        <v>793568</v>
      </c>
      <c r="S164" s="28">
        <v>3016494</v>
      </c>
      <c r="T164" s="28">
        <v>0</v>
      </c>
      <c r="U164" s="29">
        <v>0</v>
      </c>
      <c r="V164" s="42">
        <v>0</v>
      </c>
      <c r="W164" s="43">
        <v>0</v>
      </c>
    </row>
    <row r="165" spans="1:23" ht="12.75" customHeight="1">
      <c r="A165" s="18" t="s">
        <v>28</v>
      </c>
      <c r="B165" s="19" t="s">
        <v>303</v>
      </c>
      <c r="C165" s="19" t="s">
        <v>304</v>
      </c>
      <c r="D165" s="28">
        <v>10350202</v>
      </c>
      <c r="E165" s="29">
        <v>0</v>
      </c>
      <c r="F165" s="29">
        <v>5140622</v>
      </c>
      <c r="G165" s="37">
        <f t="shared" si="27"/>
        <v>0</v>
      </c>
      <c r="H165" s="28">
        <v>494655</v>
      </c>
      <c r="I165" s="29">
        <v>947738</v>
      </c>
      <c r="J165" s="29">
        <v>632739</v>
      </c>
      <c r="K165" s="28">
        <v>2075132</v>
      </c>
      <c r="L165" s="28">
        <v>532103</v>
      </c>
      <c r="M165" s="29">
        <v>906830</v>
      </c>
      <c r="N165" s="29">
        <v>132902</v>
      </c>
      <c r="O165" s="28">
        <v>1571835</v>
      </c>
      <c r="P165" s="28">
        <v>268090</v>
      </c>
      <c r="Q165" s="29">
        <v>234046</v>
      </c>
      <c r="R165" s="29">
        <v>991519</v>
      </c>
      <c r="S165" s="28">
        <v>1493655</v>
      </c>
      <c r="T165" s="28">
        <v>0</v>
      </c>
      <c r="U165" s="29">
        <v>0</v>
      </c>
      <c r="V165" s="42">
        <v>0</v>
      </c>
      <c r="W165" s="43">
        <v>0</v>
      </c>
    </row>
    <row r="166" spans="1:23" ht="12.75" customHeight="1">
      <c r="A166" s="18" t="s">
        <v>43</v>
      </c>
      <c r="B166" s="19" t="s">
        <v>305</v>
      </c>
      <c r="C166" s="19" t="s">
        <v>306</v>
      </c>
      <c r="D166" s="28">
        <v>0</v>
      </c>
      <c r="E166" s="29">
        <v>0</v>
      </c>
      <c r="F166" s="29">
        <v>70229558</v>
      </c>
      <c r="G166" s="37">
        <f t="shared" si="27"/>
        <v>0</v>
      </c>
      <c r="H166" s="28">
        <v>7099990</v>
      </c>
      <c r="I166" s="29">
        <v>6969990</v>
      </c>
      <c r="J166" s="29">
        <v>8285045</v>
      </c>
      <c r="K166" s="28">
        <v>22355025</v>
      </c>
      <c r="L166" s="28">
        <v>8587305</v>
      </c>
      <c r="M166" s="29">
        <v>10544506</v>
      </c>
      <c r="N166" s="29">
        <v>8575550</v>
      </c>
      <c r="O166" s="28">
        <v>27707361</v>
      </c>
      <c r="P166" s="28">
        <v>7681092</v>
      </c>
      <c r="Q166" s="29">
        <v>6243040</v>
      </c>
      <c r="R166" s="29">
        <v>6243040</v>
      </c>
      <c r="S166" s="28">
        <v>20167172</v>
      </c>
      <c r="T166" s="28">
        <v>0</v>
      </c>
      <c r="U166" s="29">
        <v>0</v>
      </c>
      <c r="V166" s="42">
        <v>0</v>
      </c>
      <c r="W166" s="43">
        <v>0</v>
      </c>
    </row>
    <row r="167" spans="1:23" ht="12.75" customHeight="1">
      <c r="A167" s="20"/>
      <c r="B167" s="21" t="s">
        <v>307</v>
      </c>
      <c r="C167" s="22"/>
      <c r="D167" s="30">
        <f>SUM(D162:D166)</f>
        <v>54828833</v>
      </c>
      <c r="E167" s="31">
        <f>SUM(E162:E166)</f>
        <v>43229001</v>
      </c>
      <c r="F167" s="31">
        <f>SUM(F162:F166)</f>
        <v>101787795</v>
      </c>
      <c r="G167" s="38">
        <f t="shared" si="27"/>
        <v>2.3546182573129553</v>
      </c>
      <c r="H167" s="30">
        <f aca="true" t="shared" si="33" ref="H167:W167">SUM(H162:H166)</f>
        <v>9373758</v>
      </c>
      <c r="I167" s="31">
        <f t="shared" si="33"/>
        <v>10161085</v>
      </c>
      <c r="J167" s="31">
        <f t="shared" si="33"/>
        <v>13081479</v>
      </c>
      <c r="K167" s="30">
        <f t="shared" si="33"/>
        <v>32616322</v>
      </c>
      <c r="L167" s="30">
        <f t="shared" si="33"/>
        <v>11913692</v>
      </c>
      <c r="M167" s="31">
        <f t="shared" si="33"/>
        <v>13150783</v>
      </c>
      <c r="N167" s="31">
        <f t="shared" si="33"/>
        <v>12779083</v>
      </c>
      <c r="O167" s="30">
        <f t="shared" si="33"/>
        <v>37843558</v>
      </c>
      <c r="P167" s="30">
        <f t="shared" si="33"/>
        <v>10723295</v>
      </c>
      <c r="Q167" s="31">
        <f t="shared" si="33"/>
        <v>10151020</v>
      </c>
      <c r="R167" s="31">
        <f t="shared" si="33"/>
        <v>10453600</v>
      </c>
      <c r="S167" s="30">
        <f t="shared" si="33"/>
        <v>31327915</v>
      </c>
      <c r="T167" s="30">
        <f t="shared" si="33"/>
        <v>0</v>
      </c>
      <c r="U167" s="31">
        <f t="shared" si="33"/>
        <v>0</v>
      </c>
      <c r="V167" s="44">
        <f t="shared" si="33"/>
        <v>0</v>
      </c>
      <c r="W167" s="45">
        <f t="shared" si="33"/>
        <v>0</v>
      </c>
    </row>
    <row r="168" spans="1:23" ht="12.75" customHeight="1">
      <c r="A168" s="20"/>
      <c r="B168" s="21" t="s">
        <v>308</v>
      </c>
      <c r="C168" s="22"/>
      <c r="D168" s="30">
        <f>SUM(D103,D105:D109,D111:D118,D120:D123,D125:D129,D131:D134,D136:D141,D143:D147,D149:D154,D156:D160,D162:D166)</f>
        <v>6280857869</v>
      </c>
      <c r="E168" s="31">
        <f>SUM(E103,E105:E109,E111:E118,E120:E123,E125:E129,E131:E134,E136:E141,E143:E147,E149:E154,E156:E160,E162:E166)</f>
        <v>5438176789</v>
      </c>
      <c r="F168" s="31">
        <f>SUM(F103,F105:F109,F111:F118,F120:F123,F125:F129,F131:F134,F136:F141,F143:F147,F149:F154,F156:F160,F162:F166)</f>
        <v>4168344832</v>
      </c>
      <c r="G168" s="38">
        <f t="shared" si="27"/>
        <v>0.7664967495046252</v>
      </c>
      <c r="H168" s="30">
        <f aca="true" t="shared" si="34" ref="H168:W168">SUM(H103,H105:H109,H111:H118,H120:H123,H125:H129,H131:H134,H136:H141,H143:H147,H149:H154,H156:H160,H162:H166)</f>
        <v>325943734</v>
      </c>
      <c r="I168" s="31">
        <f t="shared" si="34"/>
        <v>417444068</v>
      </c>
      <c r="J168" s="31">
        <f t="shared" si="34"/>
        <v>375946141</v>
      </c>
      <c r="K168" s="30">
        <f t="shared" si="34"/>
        <v>1119333943</v>
      </c>
      <c r="L168" s="30">
        <f t="shared" si="34"/>
        <v>753856626</v>
      </c>
      <c r="M168" s="31">
        <f t="shared" si="34"/>
        <v>279276700</v>
      </c>
      <c r="N168" s="31">
        <f t="shared" si="34"/>
        <v>597254822</v>
      </c>
      <c r="O168" s="30">
        <f t="shared" si="34"/>
        <v>1630388148</v>
      </c>
      <c r="P168" s="30">
        <f t="shared" si="34"/>
        <v>678214788</v>
      </c>
      <c r="Q168" s="31">
        <f t="shared" si="34"/>
        <v>299963047</v>
      </c>
      <c r="R168" s="31">
        <f t="shared" si="34"/>
        <v>440444906</v>
      </c>
      <c r="S168" s="30">
        <f t="shared" si="34"/>
        <v>1418622741</v>
      </c>
      <c r="T168" s="30">
        <f t="shared" si="34"/>
        <v>0</v>
      </c>
      <c r="U168" s="31">
        <f t="shared" si="34"/>
        <v>0</v>
      </c>
      <c r="V168" s="44">
        <f t="shared" si="34"/>
        <v>0</v>
      </c>
      <c r="W168" s="45">
        <f t="shared" si="34"/>
        <v>0</v>
      </c>
    </row>
    <row r="169" spans="1:23" ht="12.75" customHeight="1">
      <c r="A169" s="11"/>
      <c r="B169" s="12" t="s">
        <v>603</v>
      </c>
      <c r="C169" s="13"/>
      <c r="D169" s="32"/>
      <c r="E169" s="33"/>
      <c r="F169" s="33"/>
      <c r="G169" s="39"/>
      <c r="H169" s="32"/>
      <c r="I169" s="33"/>
      <c r="J169" s="33"/>
      <c r="K169" s="32"/>
      <c r="L169" s="32"/>
      <c r="M169" s="33"/>
      <c r="N169" s="33"/>
      <c r="O169" s="32"/>
      <c r="P169" s="32"/>
      <c r="Q169" s="33"/>
      <c r="R169" s="33"/>
      <c r="S169" s="32"/>
      <c r="T169" s="32"/>
      <c r="U169" s="33"/>
      <c r="V169" s="46"/>
      <c r="W169" s="47"/>
    </row>
    <row r="170" spans="1:23" ht="12.75" customHeight="1">
      <c r="A170" s="17"/>
      <c r="B170" s="12" t="s">
        <v>309</v>
      </c>
      <c r="C170" s="13"/>
      <c r="D170" s="32"/>
      <c r="E170" s="33"/>
      <c r="F170" s="33"/>
      <c r="G170" s="39"/>
      <c r="H170" s="32"/>
      <c r="I170" s="33"/>
      <c r="J170" s="33"/>
      <c r="K170" s="32"/>
      <c r="L170" s="32"/>
      <c r="M170" s="33"/>
      <c r="N170" s="33"/>
      <c r="O170" s="32"/>
      <c r="P170" s="32"/>
      <c r="Q170" s="33"/>
      <c r="R170" s="33"/>
      <c r="S170" s="32"/>
      <c r="T170" s="32"/>
      <c r="U170" s="33"/>
      <c r="V170" s="46"/>
      <c r="W170" s="47"/>
    </row>
    <row r="171" spans="1:23" ht="12.75" customHeight="1">
      <c r="A171" s="18" t="s">
        <v>28</v>
      </c>
      <c r="B171" s="19" t="s">
        <v>310</v>
      </c>
      <c r="C171" s="19" t="s">
        <v>311</v>
      </c>
      <c r="D171" s="28">
        <v>18610000</v>
      </c>
      <c r="E171" s="29">
        <v>14310000</v>
      </c>
      <c r="F171" s="29">
        <v>5457837</v>
      </c>
      <c r="G171" s="37">
        <f aca="true" t="shared" si="35" ref="G171:G203">IF($E171=0,0,$F171/$E171)</f>
        <v>0.3814002096436059</v>
      </c>
      <c r="H171" s="28">
        <v>463673</v>
      </c>
      <c r="I171" s="29">
        <v>692416</v>
      </c>
      <c r="J171" s="29">
        <v>377516</v>
      </c>
      <c r="K171" s="28">
        <v>1533605</v>
      </c>
      <c r="L171" s="28">
        <v>674696</v>
      </c>
      <c r="M171" s="29">
        <v>1088296</v>
      </c>
      <c r="N171" s="29">
        <v>483450</v>
      </c>
      <c r="O171" s="28">
        <v>2246442</v>
      </c>
      <c r="P171" s="28">
        <v>386914</v>
      </c>
      <c r="Q171" s="29">
        <v>996459</v>
      </c>
      <c r="R171" s="29">
        <v>294417</v>
      </c>
      <c r="S171" s="28">
        <v>1677790</v>
      </c>
      <c r="T171" s="28">
        <v>0</v>
      </c>
      <c r="U171" s="29">
        <v>0</v>
      </c>
      <c r="V171" s="42">
        <v>0</v>
      </c>
      <c r="W171" s="43">
        <v>0</v>
      </c>
    </row>
    <row r="172" spans="1:23" ht="12.75" customHeight="1">
      <c r="A172" s="18" t="s">
        <v>28</v>
      </c>
      <c r="B172" s="19" t="s">
        <v>312</v>
      </c>
      <c r="C172" s="19" t="s">
        <v>313</v>
      </c>
      <c r="D172" s="28">
        <v>22098649</v>
      </c>
      <c r="E172" s="29">
        <v>22767301</v>
      </c>
      <c r="F172" s="29">
        <v>32200467</v>
      </c>
      <c r="G172" s="37">
        <f t="shared" si="35"/>
        <v>1.4143295685333979</v>
      </c>
      <c r="H172" s="28">
        <v>583836</v>
      </c>
      <c r="I172" s="29">
        <v>2145583</v>
      </c>
      <c r="J172" s="29">
        <v>1383456</v>
      </c>
      <c r="K172" s="28">
        <v>4112875</v>
      </c>
      <c r="L172" s="28">
        <v>1399581</v>
      </c>
      <c r="M172" s="29">
        <v>1176581</v>
      </c>
      <c r="N172" s="29">
        <v>5663245</v>
      </c>
      <c r="O172" s="28">
        <v>8239407</v>
      </c>
      <c r="P172" s="28">
        <v>4828828</v>
      </c>
      <c r="Q172" s="29">
        <v>6502669</v>
      </c>
      <c r="R172" s="29">
        <v>8516688</v>
      </c>
      <c r="S172" s="28">
        <v>19848185</v>
      </c>
      <c r="T172" s="28">
        <v>0</v>
      </c>
      <c r="U172" s="29">
        <v>0</v>
      </c>
      <c r="V172" s="42">
        <v>0</v>
      </c>
      <c r="W172" s="43">
        <v>0</v>
      </c>
    </row>
    <row r="173" spans="1:23" ht="12.75" customHeight="1">
      <c r="A173" s="18" t="s">
        <v>28</v>
      </c>
      <c r="B173" s="19" t="s">
        <v>314</v>
      </c>
      <c r="C173" s="19" t="s">
        <v>315</v>
      </c>
      <c r="D173" s="28">
        <v>51180122</v>
      </c>
      <c r="E173" s="29">
        <v>51180122</v>
      </c>
      <c r="F173" s="29">
        <v>35284805</v>
      </c>
      <c r="G173" s="37">
        <f t="shared" si="35"/>
        <v>0.689424011142451</v>
      </c>
      <c r="H173" s="28">
        <v>681092</v>
      </c>
      <c r="I173" s="29">
        <v>3537632</v>
      </c>
      <c r="J173" s="29">
        <v>2486911</v>
      </c>
      <c r="K173" s="28">
        <v>6705635</v>
      </c>
      <c r="L173" s="28">
        <v>5660814</v>
      </c>
      <c r="M173" s="29">
        <v>5292672</v>
      </c>
      <c r="N173" s="29">
        <v>6276730</v>
      </c>
      <c r="O173" s="28">
        <v>17230216</v>
      </c>
      <c r="P173" s="28">
        <v>4593125</v>
      </c>
      <c r="Q173" s="29">
        <v>3559233</v>
      </c>
      <c r="R173" s="29">
        <v>3196596</v>
      </c>
      <c r="S173" s="28">
        <v>11348954</v>
      </c>
      <c r="T173" s="28">
        <v>0</v>
      </c>
      <c r="U173" s="29">
        <v>0</v>
      </c>
      <c r="V173" s="42">
        <v>0</v>
      </c>
      <c r="W173" s="43">
        <v>0</v>
      </c>
    </row>
    <row r="174" spans="1:23" ht="12.75" customHeight="1">
      <c r="A174" s="18" t="s">
        <v>28</v>
      </c>
      <c r="B174" s="19" t="s">
        <v>316</v>
      </c>
      <c r="C174" s="19" t="s">
        <v>317</v>
      </c>
      <c r="D174" s="28">
        <v>21083508</v>
      </c>
      <c r="E174" s="29">
        <v>21083508</v>
      </c>
      <c r="F174" s="29">
        <v>12876921</v>
      </c>
      <c r="G174" s="37">
        <f t="shared" si="35"/>
        <v>0.6107579915069162</v>
      </c>
      <c r="H174" s="28">
        <v>1031470</v>
      </c>
      <c r="I174" s="29">
        <v>861711</v>
      </c>
      <c r="J174" s="29">
        <v>1374867</v>
      </c>
      <c r="K174" s="28">
        <v>3268048</v>
      </c>
      <c r="L174" s="28">
        <v>1557929</v>
      </c>
      <c r="M174" s="29">
        <v>1804582</v>
      </c>
      <c r="N174" s="29">
        <v>1555894</v>
      </c>
      <c r="O174" s="28">
        <v>4918405</v>
      </c>
      <c r="P174" s="28">
        <v>1612881</v>
      </c>
      <c r="Q174" s="29">
        <v>1325934</v>
      </c>
      <c r="R174" s="29">
        <v>1751653</v>
      </c>
      <c r="S174" s="28">
        <v>4690468</v>
      </c>
      <c r="T174" s="28">
        <v>0</v>
      </c>
      <c r="U174" s="29">
        <v>0</v>
      </c>
      <c r="V174" s="42">
        <v>0</v>
      </c>
      <c r="W174" s="43">
        <v>0</v>
      </c>
    </row>
    <row r="175" spans="1:23" ht="12.75" customHeight="1">
      <c r="A175" s="18" t="s">
        <v>28</v>
      </c>
      <c r="B175" s="19" t="s">
        <v>318</v>
      </c>
      <c r="C175" s="19" t="s">
        <v>319</v>
      </c>
      <c r="D175" s="28">
        <v>4800000</v>
      </c>
      <c r="E175" s="29">
        <v>4800000</v>
      </c>
      <c r="F175" s="29">
        <v>9898594</v>
      </c>
      <c r="G175" s="37">
        <f t="shared" si="35"/>
        <v>2.0622070833333335</v>
      </c>
      <c r="H175" s="28">
        <v>931738</v>
      </c>
      <c r="I175" s="29">
        <v>707103</v>
      </c>
      <c r="J175" s="29">
        <v>1089596</v>
      </c>
      <c r="K175" s="28">
        <v>2728437</v>
      </c>
      <c r="L175" s="28">
        <v>738686</v>
      </c>
      <c r="M175" s="29">
        <v>1183255</v>
      </c>
      <c r="N175" s="29">
        <v>1387816</v>
      </c>
      <c r="O175" s="28">
        <v>3309757</v>
      </c>
      <c r="P175" s="28">
        <v>1393058</v>
      </c>
      <c r="Q175" s="29">
        <v>1284087</v>
      </c>
      <c r="R175" s="29">
        <v>1183255</v>
      </c>
      <c r="S175" s="28">
        <v>3860400</v>
      </c>
      <c r="T175" s="28">
        <v>0</v>
      </c>
      <c r="U175" s="29">
        <v>0</v>
      </c>
      <c r="V175" s="42">
        <v>0</v>
      </c>
      <c r="W175" s="43">
        <v>0</v>
      </c>
    </row>
    <row r="176" spans="1:23" ht="12.75" customHeight="1">
      <c r="A176" s="18" t="s">
        <v>43</v>
      </c>
      <c r="B176" s="19" t="s">
        <v>320</v>
      </c>
      <c r="C176" s="19" t="s">
        <v>321</v>
      </c>
      <c r="D176" s="28">
        <v>109218824</v>
      </c>
      <c r="E176" s="29">
        <v>164791824</v>
      </c>
      <c r="F176" s="29">
        <v>91215598</v>
      </c>
      <c r="G176" s="37">
        <f t="shared" si="35"/>
        <v>0.5535201673597593</v>
      </c>
      <c r="H176" s="28">
        <v>0</v>
      </c>
      <c r="I176" s="29">
        <v>16730</v>
      </c>
      <c r="J176" s="29">
        <v>20300626</v>
      </c>
      <c r="K176" s="28">
        <v>20317356</v>
      </c>
      <c r="L176" s="28">
        <v>15671088</v>
      </c>
      <c r="M176" s="29">
        <v>15671088</v>
      </c>
      <c r="N176" s="29">
        <v>22188306</v>
      </c>
      <c r="O176" s="28">
        <v>53530482</v>
      </c>
      <c r="P176" s="28">
        <v>17367760</v>
      </c>
      <c r="Q176" s="29">
        <v>0</v>
      </c>
      <c r="R176" s="29">
        <v>0</v>
      </c>
      <c r="S176" s="28">
        <v>17367760</v>
      </c>
      <c r="T176" s="28">
        <v>0</v>
      </c>
      <c r="U176" s="29">
        <v>0</v>
      </c>
      <c r="V176" s="42">
        <v>0</v>
      </c>
      <c r="W176" s="43">
        <v>0</v>
      </c>
    </row>
    <row r="177" spans="1:23" ht="12.75" customHeight="1">
      <c r="A177" s="20"/>
      <c r="B177" s="21" t="s">
        <v>322</v>
      </c>
      <c r="C177" s="22"/>
      <c r="D177" s="30">
        <f>SUM(D171:D176)</f>
        <v>226991103</v>
      </c>
      <c r="E177" s="31">
        <f>SUM(E171:E176)</f>
        <v>278932755</v>
      </c>
      <c r="F177" s="31">
        <f>SUM(F171:F176)</f>
        <v>186934222</v>
      </c>
      <c r="G177" s="38">
        <f t="shared" si="35"/>
        <v>0.6701766596038533</v>
      </c>
      <c r="H177" s="30">
        <f aca="true" t="shared" si="36" ref="H177:W177">SUM(H171:H176)</f>
        <v>3691809</v>
      </c>
      <c r="I177" s="31">
        <f t="shared" si="36"/>
        <v>7961175</v>
      </c>
      <c r="J177" s="31">
        <f t="shared" si="36"/>
        <v>27012972</v>
      </c>
      <c r="K177" s="30">
        <f t="shared" si="36"/>
        <v>38665956</v>
      </c>
      <c r="L177" s="30">
        <f t="shared" si="36"/>
        <v>25702794</v>
      </c>
      <c r="M177" s="31">
        <f t="shared" si="36"/>
        <v>26216474</v>
      </c>
      <c r="N177" s="31">
        <f t="shared" si="36"/>
        <v>37555441</v>
      </c>
      <c r="O177" s="30">
        <f t="shared" si="36"/>
        <v>89474709</v>
      </c>
      <c r="P177" s="30">
        <f t="shared" si="36"/>
        <v>30182566</v>
      </c>
      <c r="Q177" s="31">
        <f t="shared" si="36"/>
        <v>13668382</v>
      </c>
      <c r="R177" s="31">
        <f t="shared" si="36"/>
        <v>14942609</v>
      </c>
      <c r="S177" s="30">
        <f t="shared" si="36"/>
        <v>58793557</v>
      </c>
      <c r="T177" s="30">
        <f t="shared" si="36"/>
        <v>0</v>
      </c>
      <c r="U177" s="31">
        <f t="shared" si="36"/>
        <v>0</v>
      </c>
      <c r="V177" s="44">
        <f t="shared" si="36"/>
        <v>0</v>
      </c>
      <c r="W177" s="45">
        <f t="shared" si="36"/>
        <v>0</v>
      </c>
    </row>
    <row r="178" spans="1:23" ht="12.75" customHeight="1">
      <c r="A178" s="18" t="s">
        <v>28</v>
      </c>
      <c r="B178" s="19" t="s">
        <v>323</v>
      </c>
      <c r="C178" s="19" t="s">
        <v>324</v>
      </c>
      <c r="D178" s="28">
        <v>39302000</v>
      </c>
      <c r="E178" s="29">
        <v>39302000</v>
      </c>
      <c r="F178" s="29">
        <v>20398647</v>
      </c>
      <c r="G178" s="37">
        <f t="shared" si="35"/>
        <v>0.5190231285939647</v>
      </c>
      <c r="H178" s="28">
        <v>2411581</v>
      </c>
      <c r="I178" s="29">
        <v>1602701</v>
      </c>
      <c r="J178" s="29">
        <v>598836</v>
      </c>
      <c r="K178" s="28">
        <v>4613118</v>
      </c>
      <c r="L178" s="28">
        <v>2520091</v>
      </c>
      <c r="M178" s="29">
        <v>1201697</v>
      </c>
      <c r="N178" s="29">
        <v>3665928</v>
      </c>
      <c r="O178" s="28">
        <v>7387716</v>
      </c>
      <c r="P178" s="28">
        <v>1181567</v>
      </c>
      <c r="Q178" s="29">
        <v>2845069</v>
      </c>
      <c r="R178" s="29">
        <v>4371177</v>
      </c>
      <c r="S178" s="28">
        <v>8397813</v>
      </c>
      <c r="T178" s="28">
        <v>0</v>
      </c>
      <c r="U178" s="29">
        <v>0</v>
      </c>
      <c r="V178" s="42">
        <v>0</v>
      </c>
      <c r="W178" s="43">
        <v>0</v>
      </c>
    </row>
    <row r="179" spans="1:23" ht="12.75" customHeight="1">
      <c r="A179" s="18" t="s">
        <v>28</v>
      </c>
      <c r="B179" s="19" t="s">
        <v>325</v>
      </c>
      <c r="C179" s="19" t="s">
        <v>326</v>
      </c>
      <c r="D179" s="28">
        <v>28495784</v>
      </c>
      <c r="E179" s="29">
        <v>0</v>
      </c>
      <c r="F179" s="29">
        <v>18397736</v>
      </c>
      <c r="G179" s="37">
        <f t="shared" si="35"/>
        <v>0</v>
      </c>
      <c r="H179" s="28">
        <v>358975</v>
      </c>
      <c r="I179" s="29">
        <v>1918778</v>
      </c>
      <c r="J179" s="29">
        <v>1727310</v>
      </c>
      <c r="K179" s="28">
        <v>4005063</v>
      </c>
      <c r="L179" s="28">
        <v>3158215</v>
      </c>
      <c r="M179" s="29">
        <v>1668357</v>
      </c>
      <c r="N179" s="29">
        <v>1408894</v>
      </c>
      <c r="O179" s="28">
        <v>6235466</v>
      </c>
      <c r="P179" s="28">
        <v>1838134</v>
      </c>
      <c r="Q179" s="29">
        <v>3068205</v>
      </c>
      <c r="R179" s="29">
        <v>3250868</v>
      </c>
      <c r="S179" s="28">
        <v>8157207</v>
      </c>
      <c r="T179" s="28">
        <v>0</v>
      </c>
      <c r="U179" s="29">
        <v>0</v>
      </c>
      <c r="V179" s="42">
        <v>0</v>
      </c>
      <c r="W179" s="43">
        <v>0</v>
      </c>
    </row>
    <row r="180" spans="1:23" ht="12.75" customHeight="1">
      <c r="A180" s="18" t="s">
        <v>28</v>
      </c>
      <c r="B180" s="19" t="s">
        <v>327</v>
      </c>
      <c r="C180" s="19" t="s">
        <v>328</v>
      </c>
      <c r="D180" s="28">
        <v>64582000</v>
      </c>
      <c r="E180" s="29">
        <v>0</v>
      </c>
      <c r="F180" s="29">
        <v>34601144</v>
      </c>
      <c r="G180" s="37">
        <f t="shared" si="35"/>
        <v>0</v>
      </c>
      <c r="H180" s="28">
        <v>3380833</v>
      </c>
      <c r="I180" s="29">
        <v>5125937</v>
      </c>
      <c r="J180" s="29">
        <v>4340064</v>
      </c>
      <c r="K180" s="28">
        <v>12846834</v>
      </c>
      <c r="L180" s="28">
        <v>3724216</v>
      </c>
      <c r="M180" s="29">
        <v>3507586</v>
      </c>
      <c r="N180" s="29">
        <v>4834947</v>
      </c>
      <c r="O180" s="28">
        <v>12066749</v>
      </c>
      <c r="P180" s="28">
        <v>2358763</v>
      </c>
      <c r="Q180" s="29">
        <v>3343891</v>
      </c>
      <c r="R180" s="29">
        <v>3984907</v>
      </c>
      <c r="S180" s="28">
        <v>9687561</v>
      </c>
      <c r="T180" s="28">
        <v>0</v>
      </c>
      <c r="U180" s="29">
        <v>0</v>
      </c>
      <c r="V180" s="42">
        <v>0</v>
      </c>
      <c r="W180" s="43">
        <v>0</v>
      </c>
    </row>
    <row r="181" spans="1:23" ht="12.75" customHeight="1">
      <c r="A181" s="18" t="s">
        <v>28</v>
      </c>
      <c r="B181" s="19" t="s">
        <v>329</v>
      </c>
      <c r="C181" s="19" t="s">
        <v>330</v>
      </c>
      <c r="D181" s="28">
        <v>8506212</v>
      </c>
      <c r="E181" s="29">
        <v>8517127</v>
      </c>
      <c r="F181" s="29">
        <v>128011643</v>
      </c>
      <c r="G181" s="37">
        <f t="shared" si="35"/>
        <v>15.029908911772713</v>
      </c>
      <c r="H181" s="28">
        <v>13620473</v>
      </c>
      <c r="I181" s="29">
        <v>6947920</v>
      </c>
      <c r="J181" s="29">
        <v>13381442</v>
      </c>
      <c r="K181" s="28">
        <v>33949835</v>
      </c>
      <c r="L181" s="28">
        <v>17337543</v>
      </c>
      <c r="M181" s="29">
        <v>23435710</v>
      </c>
      <c r="N181" s="29">
        <v>15687970</v>
      </c>
      <c r="O181" s="28">
        <v>56461223</v>
      </c>
      <c r="P181" s="28">
        <v>10668067</v>
      </c>
      <c r="Q181" s="29">
        <v>16056492</v>
      </c>
      <c r="R181" s="29">
        <v>10876026</v>
      </c>
      <c r="S181" s="28">
        <v>37600585</v>
      </c>
      <c r="T181" s="28">
        <v>0</v>
      </c>
      <c r="U181" s="29">
        <v>0</v>
      </c>
      <c r="V181" s="42">
        <v>0</v>
      </c>
      <c r="W181" s="43">
        <v>0</v>
      </c>
    </row>
    <row r="182" spans="1:23" ht="12.75" customHeight="1">
      <c r="A182" s="18" t="s">
        <v>43</v>
      </c>
      <c r="B182" s="19" t="s">
        <v>331</v>
      </c>
      <c r="C182" s="19" t="s">
        <v>332</v>
      </c>
      <c r="D182" s="28">
        <v>87665624</v>
      </c>
      <c r="E182" s="29">
        <v>94965290</v>
      </c>
      <c r="F182" s="29">
        <v>414777509</v>
      </c>
      <c r="G182" s="37">
        <f t="shared" si="35"/>
        <v>4.3676748525698175</v>
      </c>
      <c r="H182" s="28">
        <v>39080082</v>
      </c>
      <c r="I182" s="29">
        <v>36269503</v>
      </c>
      <c r="J182" s="29">
        <v>26990086</v>
      </c>
      <c r="K182" s="28">
        <v>102339671</v>
      </c>
      <c r="L182" s="28">
        <v>25545088</v>
      </c>
      <c r="M182" s="29">
        <v>31424798</v>
      </c>
      <c r="N182" s="29">
        <v>26229909</v>
      </c>
      <c r="O182" s="28">
        <v>83199795</v>
      </c>
      <c r="P182" s="28">
        <v>10317921</v>
      </c>
      <c r="Q182" s="29">
        <v>109460061</v>
      </c>
      <c r="R182" s="29">
        <v>109460061</v>
      </c>
      <c r="S182" s="28">
        <v>229238043</v>
      </c>
      <c r="T182" s="28">
        <v>0</v>
      </c>
      <c r="U182" s="29">
        <v>0</v>
      </c>
      <c r="V182" s="42">
        <v>0</v>
      </c>
      <c r="W182" s="43">
        <v>0</v>
      </c>
    </row>
    <row r="183" spans="1:23" ht="12.75" customHeight="1">
      <c r="A183" s="20"/>
      <c r="B183" s="21" t="s">
        <v>333</v>
      </c>
      <c r="C183" s="22"/>
      <c r="D183" s="30">
        <f>SUM(D178:D182)</f>
        <v>228551620</v>
      </c>
      <c r="E183" s="31">
        <f>SUM(E178:E182)</f>
        <v>142784417</v>
      </c>
      <c r="F183" s="31">
        <f>SUM(F178:F182)</f>
        <v>616186679</v>
      </c>
      <c r="G183" s="38">
        <f t="shared" si="35"/>
        <v>4.315503693936012</v>
      </c>
      <c r="H183" s="30">
        <f aca="true" t="shared" si="37" ref="H183:W183">SUM(H178:H182)</f>
        <v>58851944</v>
      </c>
      <c r="I183" s="31">
        <f t="shared" si="37"/>
        <v>51864839</v>
      </c>
      <c r="J183" s="31">
        <f t="shared" si="37"/>
        <v>47037738</v>
      </c>
      <c r="K183" s="30">
        <f t="shared" si="37"/>
        <v>157754521</v>
      </c>
      <c r="L183" s="30">
        <f t="shared" si="37"/>
        <v>52285153</v>
      </c>
      <c r="M183" s="31">
        <f t="shared" si="37"/>
        <v>61238148</v>
      </c>
      <c r="N183" s="31">
        <f t="shared" si="37"/>
        <v>51827648</v>
      </c>
      <c r="O183" s="30">
        <f t="shared" si="37"/>
        <v>165350949</v>
      </c>
      <c r="P183" s="30">
        <f t="shared" si="37"/>
        <v>26364452</v>
      </c>
      <c r="Q183" s="31">
        <f t="shared" si="37"/>
        <v>134773718</v>
      </c>
      <c r="R183" s="31">
        <f t="shared" si="37"/>
        <v>131943039</v>
      </c>
      <c r="S183" s="30">
        <f t="shared" si="37"/>
        <v>293081209</v>
      </c>
      <c r="T183" s="30">
        <f t="shared" si="37"/>
        <v>0</v>
      </c>
      <c r="U183" s="31">
        <f t="shared" si="37"/>
        <v>0</v>
      </c>
      <c r="V183" s="44">
        <f t="shared" si="37"/>
        <v>0</v>
      </c>
      <c r="W183" s="45">
        <f t="shared" si="37"/>
        <v>0</v>
      </c>
    </row>
    <row r="184" spans="1:23" ht="12.75" customHeight="1">
      <c r="A184" s="18" t="s">
        <v>28</v>
      </c>
      <c r="B184" s="19" t="s">
        <v>334</v>
      </c>
      <c r="C184" s="19" t="s">
        <v>335</v>
      </c>
      <c r="D184" s="28">
        <v>4370000</v>
      </c>
      <c r="E184" s="29">
        <v>2390000</v>
      </c>
      <c r="F184" s="29">
        <v>1526232</v>
      </c>
      <c r="G184" s="37">
        <f t="shared" si="35"/>
        <v>0.6385907949790794</v>
      </c>
      <c r="H184" s="28">
        <v>61250</v>
      </c>
      <c r="I184" s="29">
        <v>65776</v>
      </c>
      <c r="J184" s="29">
        <v>52204</v>
      </c>
      <c r="K184" s="28">
        <v>179230</v>
      </c>
      <c r="L184" s="28">
        <v>335277</v>
      </c>
      <c r="M184" s="29">
        <v>261525</v>
      </c>
      <c r="N184" s="29">
        <v>261000</v>
      </c>
      <c r="O184" s="28">
        <v>857802</v>
      </c>
      <c r="P184" s="28">
        <v>259342</v>
      </c>
      <c r="Q184" s="29">
        <v>229858</v>
      </c>
      <c r="R184" s="29">
        <v>0</v>
      </c>
      <c r="S184" s="28">
        <v>489200</v>
      </c>
      <c r="T184" s="28">
        <v>0</v>
      </c>
      <c r="U184" s="29">
        <v>0</v>
      </c>
      <c r="V184" s="42">
        <v>0</v>
      </c>
      <c r="W184" s="43">
        <v>0</v>
      </c>
    </row>
    <row r="185" spans="1:23" ht="12.75" customHeight="1">
      <c r="A185" s="18" t="s">
        <v>28</v>
      </c>
      <c r="B185" s="19" t="s">
        <v>336</v>
      </c>
      <c r="C185" s="19" t="s">
        <v>337</v>
      </c>
      <c r="D185" s="28">
        <v>7543902</v>
      </c>
      <c r="E185" s="29">
        <v>8705539</v>
      </c>
      <c r="F185" s="29">
        <v>4405457</v>
      </c>
      <c r="G185" s="37">
        <f t="shared" si="35"/>
        <v>0.5060521812606893</v>
      </c>
      <c r="H185" s="28">
        <v>31560</v>
      </c>
      <c r="I185" s="29">
        <v>218170</v>
      </c>
      <c r="J185" s="29">
        <v>246938</v>
      </c>
      <c r="K185" s="28">
        <v>496668</v>
      </c>
      <c r="L185" s="28">
        <v>286566</v>
      </c>
      <c r="M185" s="29">
        <v>422053</v>
      </c>
      <c r="N185" s="29">
        <v>1149160</v>
      </c>
      <c r="O185" s="28">
        <v>1857779</v>
      </c>
      <c r="P185" s="28">
        <v>443476</v>
      </c>
      <c r="Q185" s="29">
        <v>1089330</v>
      </c>
      <c r="R185" s="29">
        <v>518204</v>
      </c>
      <c r="S185" s="28">
        <v>2051010</v>
      </c>
      <c r="T185" s="28">
        <v>0</v>
      </c>
      <c r="U185" s="29">
        <v>0</v>
      </c>
      <c r="V185" s="42">
        <v>0</v>
      </c>
      <c r="W185" s="43">
        <v>0</v>
      </c>
    </row>
    <row r="186" spans="1:23" ht="12.75" customHeight="1">
      <c r="A186" s="18" t="s">
        <v>28</v>
      </c>
      <c r="B186" s="19" t="s">
        <v>338</v>
      </c>
      <c r="C186" s="19" t="s">
        <v>339</v>
      </c>
      <c r="D186" s="28">
        <v>492286400</v>
      </c>
      <c r="E186" s="29">
        <v>492286400</v>
      </c>
      <c r="F186" s="29">
        <v>259609825</v>
      </c>
      <c r="G186" s="37">
        <f t="shared" si="35"/>
        <v>0.5273552651464676</v>
      </c>
      <c r="H186" s="28">
        <v>0</v>
      </c>
      <c r="I186" s="29">
        <v>77945347</v>
      </c>
      <c r="J186" s="29">
        <v>41023867</v>
      </c>
      <c r="K186" s="28">
        <v>118969214</v>
      </c>
      <c r="L186" s="28">
        <v>41023867</v>
      </c>
      <c r="M186" s="29">
        <v>20791546</v>
      </c>
      <c r="N186" s="29">
        <v>19233059</v>
      </c>
      <c r="O186" s="28">
        <v>81048472</v>
      </c>
      <c r="P186" s="28">
        <v>15247499</v>
      </c>
      <c r="Q186" s="29">
        <v>15175588</v>
      </c>
      <c r="R186" s="29">
        <v>29169052</v>
      </c>
      <c r="S186" s="28">
        <v>59592139</v>
      </c>
      <c r="T186" s="28">
        <v>0</v>
      </c>
      <c r="U186" s="29">
        <v>0</v>
      </c>
      <c r="V186" s="42">
        <v>0</v>
      </c>
      <c r="W186" s="43">
        <v>0</v>
      </c>
    </row>
    <row r="187" spans="1:23" ht="12.75" customHeight="1">
      <c r="A187" s="18" t="s">
        <v>28</v>
      </c>
      <c r="B187" s="19" t="s">
        <v>340</v>
      </c>
      <c r="C187" s="19" t="s">
        <v>341</v>
      </c>
      <c r="D187" s="28">
        <v>26974447</v>
      </c>
      <c r="E187" s="29">
        <v>9761199</v>
      </c>
      <c r="F187" s="29">
        <v>7441162</v>
      </c>
      <c r="G187" s="37">
        <f t="shared" si="35"/>
        <v>0.7623204895218303</v>
      </c>
      <c r="H187" s="28">
        <v>1760576</v>
      </c>
      <c r="I187" s="29">
        <v>665395</v>
      </c>
      <c r="J187" s="29">
        <v>0</v>
      </c>
      <c r="K187" s="28">
        <v>2425971</v>
      </c>
      <c r="L187" s="28">
        <v>2328522</v>
      </c>
      <c r="M187" s="29">
        <v>2686669</v>
      </c>
      <c r="N187" s="29">
        <v>0</v>
      </c>
      <c r="O187" s="28">
        <v>5015191</v>
      </c>
      <c r="P187" s="28">
        <v>0</v>
      </c>
      <c r="Q187" s="29">
        <v>0</v>
      </c>
      <c r="R187" s="29">
        <v>0</v>
      </c>
      <c r="S187" s="28">
        <v>0</v>
      </c>
      <c r="T187" s="28">
        <v>0</v>
      </c>
      <c r="U187" s="29">
        <v>0</v>
      </c>
      <c r="V187" s="42">
        <v>0</v>
      </c>
      <c r="W187" s="43">
        <v>0</v>
      </c>
    </row>
    <row r="188" spans="1:23" ht="12.75" customHeight="1">
      <c r="A188" s="18" t="s">
        <v>43</v>
      </c>
      <c r="B188" s="19" t="s">
        <v>342</v>
      </c>
      <c r="C188" s="19" t="s">
        <v>343</v>
      </c>
      <c r="D188" s="28">
        <v>28930000</v>
      </c>
      <c r="E188" s="29">
        <v>30121000</v>
      </c>
      <c r="F188" s="29">
        <v>10999268</v>
      </c>
      <c r="G188" s="37">
        <f t="shared" si="35"/>
        <v>0.365169416686033</v>
      </c>
      <c r="H188" s="28">
        <v>1153566</v>
      </c>
      <c r="I188" s="29">
        <v>862975</v>
      </c>
      <c r="J188" s="29">
        <v>4633189</v>
      </c>
      <c r="K188" s="28">
        <v>6649730</v>
      </c>
      <c r="L188" s="28">
        <v>7749467</v>
      </c>
      <c r="M188" s="29">
        <v>-5790206</v>
      </c>
      <c r="N188" s="29">
        <v>5893852</v>
      </c>
      <c r="O188" s="28">
        <v>7853113</v>
      </c>
      <c r="P188" s="28">
        <v>-2207652</v>
      </c>
      <c r="Q188" s="29">
        <v>10154981</v>
      </c>
      <c r="R188" s="29">
        <v>-11450904</v>
      </c>
      <c r="S188" s="28">
        <v>-3503575</v>
      </c>
      <c r="T188" s="28">
        <v>0</v>
      </c>
      <c r="U188" s="29">
        <v>0</v>
      </c>
      <c r="V188" s="42">
        <v>0</v>
      </c>
      <c r="W188" s="43">
        <v>0</v>
      </c>
    </row>
    <row r="189" spans="1:23" ht="12.75" customHeight="1">
      <c r="A189" s="20"/>
      <c r="B189" s="21" t="s">
        <v>344</v>
      </c>
      <c r="C189" s="22"/>
      <c r="D189" s="30">
        <f>SUM(D184:D188)</f>
        <v>560104749</v>
      </c>
      <c r="E189" s="31">
        <f>SUM(E184:E188)</f>
        <v>543264138</v>
      </c>
      <c r="F189" s="31">
        <f>SUM(F184:F188)</f>
        <v>283981944</v>
      </c>
      <c r="G189" s="38">
        <f t="shared" si="35"/>
        <v>0.5227327263777533</v>
      </c>
      <c r="H189" s="30">
        <f aca="true" t="shared" si="38" ref="H189:W189">SUM(H184:H188)</f>
        <v>3006952</v>
      </c>
      <c r="I189" s="31">
        <f t="shared" si="38"/>
        <v>79757663</v>
      </c>
      <c r="J189" s="31">
        <f t="shared" si="38"/>
        <v>45956198</v>
      </c>
      <c r="K189" s="30">
        <f t="shared" si="38"/>
        <v>128720813</v>
      </c>
      <c r="L189" s="30">
        <f t="shared" si="38"/>
        <v>51723699</v>
      </c>
      <c r="M189" s="31">
        <f t="shared" si="38"/>
        <v>18371587</v>
      </c>
      <c r="N189" s="31">
        <f t="shared" si="38"/>
        <v>26537071</v>
      </c>
      <c r="O189" s="30">
        <f t="shared" si="38"/>
        <v>96632357</v>
      </c>
      <c r="P189" s="30">
        <f t="shared" si="38"/>
        <v>13742665</v>
      </c>
      <c r="Q189" s="31">
        <f t="shared" si="38"/>
        <v>26649757</v>
      </c>
      <c r="R189" s="31">
        <f t="shared" si="38"/>
        <v>18236352</v>
      </c>
      <c r="S189" s="30">
        <f t="shared" si="38"/>
        <v>58628774</v>
      </c>
      <c r="T189" s="30">
        <f t="shared" si="38"/>
        <v>0</v>
      </c>
      <c r="U189" s="31">
        <f t="shared" si="38"/>
        <v>0</v>
      </c>
      <c r="V189" s="44">
        <f t="shared" si="38"/>
        <v>0</v>
      </c>
      <c r="W189" s="45">
        <f t="shared" si="38"/>
        <v>0</v>
      </c>
    </row>
    <row r="190" spans="1:23" ht="12.75" customHeight="1">
      <c r="A190" s="18" t="s">
        <v>28</v>
      </c>
      <c r="B190" s="19" t="s">
        <v>345</v>
      </c>
      <c r="C190" s="19" t="s">
        <v>346</v>
      </c>
      <c r="D190" s="28">
        <v>28973306</v>
      </c>
      <c r="E190" s="29">
        <v>28973307</v>
      </c>
      <c r="F190" s="29">
        <v>9650743</v>
      </c>
      <c r="G190" s="37">
        <f t="shared" si="35"/>
        <v>0.33309083426341357</v>
      </c>
      <c r="H190" s="28">
        <v>0</v>
      </c>
      <c r="I190" s="29">
        <v>653083</v>
      </c>
      <c r="J190" s="29">
        <v>205157</v>
      </c>
      <c r="K190" s="28">
        <v>858240</v>
      </c>
      <c r="L190" s="28">
        <v>5403376</v>
      </c>
      <c r="M190" s="29">
        <v>44600</v>
      </c>
      <c r="N190" s="29">
        <v>1048100</v>
      </c>
      <c r="O190" s="28">
        <v>6496076</v>
      </c>
      <c r="P190" s="28">
        <v>880216</v>
      </c>
      <c r="Q190" s="29">
        <v>581166</v>
      </c>
      <c r="R190" s="29">
        <v>835045</v>
      </c>
      <c r="S190" s="28">
        <v>2296427</v>
      </c>
      <c r="T190" s="28">
        <v>0</v>
      </c>
      <c r="U190" s="29">
        <v>0</v>
      </c>
      <c r="V190" s="42">
        <v>0</v>
      </c>
      <c r="W190" s="43">
        <v>0</v>
      </c>
    </row>
    <row r="191" spans="1:23" ht="12.75" customHeight="1">
      <c r="A191" s="18" t="s">
        <v>28</v>
      </c>
      <c r="B191" s="19" t="s">
        <v>347</v>
      </c>
      <c r="C191" s="19" t="s">
        <v>348</v>
      </c>
      <c r="D191" s="28">
        <v>20872000</v>
      </c>
      <c r="E191" s="29">
        <v>20872000</v>
      </c>
      <c r="F191" s="29">
        <v>209542171</v>
      </c>
      <c r="G191" s="37">
        <f t="shared" si="35"/>
        <v>10.039391098121886</v>
      </c>
      <c r="H191" s="28">
        <v>17741623</v>
      </c>
      <c r="I191" s="29">
        <v>20449339</v>
      </c>
      <c r="J191" s="29">
        <v>23337504</v>
      </c>
      <c r="K191" s="28">
        <v>61528466</v>
      </c>
      <c r="L191" s="28">
        <v>25099324</v>
      </c>
      <c r="M191" s="29">
        <v>25309755</v>
      </c>
      <c r="N191" s="29">
        <v>21489382</v>
      </c>
      <c r="O191" s="28">
        <v>71898461</v>
      </c>
      <c r="P191" s="28">
        <v>26613170</v>
      </c>
      <c r="Q191" s="29">
        <v>21883652</v>
      </c>
      <c r="R191" s="29">
        <v>27618422</v>
      </c>
      <c r="S191" s="28">
        <v>76115244</v>
      </c>
      <c r="T191" s="28">
        <v>0</v>
      </c>
      <c r="U191" s="29">
        <v>0</v>
      </c>
      <c r="V191" s="42">
        <v>0</v>
      </c>
      <c r="W191" s="43">
        <v>0</v>
      </c>
    </row>
    <row r="192" spans="1:23" ht="12.75" customHeight="1">
      <c r="A192" s="18" t="s">
        <v>28</v>
      </c>
      <c r="B192" s="19" t="s">
        <v>349</v>
      </c>
      <c r="C192" s="19" t="s">
        <v>350</v>
      </c>
      <c r="D192" s="28">
        <v>29796831</v>
      </c>
      <c r="E192" s="29">
        <v>0</v>
      </c>
      <c r="F192" s="29">
        <v>5027630</v>
      </c>
      <c r="G192" s="37">
        <f t="shared" si="35"/>
        <v>0</v>
      </c>
      <c r="H192" s="28">
        <v>37520</v>
      </c>
      <c r="I192" s="29">
        <v>31310</v>
      </c>
      <c r="J192" s="29">
        <v>407930</v>
      </c>
      <c r="K192" s="28">
        <v>476760</v>
      </c>
      <c r="L192" s="28">
        <v>323170</v>
      </c>
      <c r="M192" s="29">
        <v>368196</v>
      </c>
      <c r="N192" s="29">
        <v>294307</v>
      </c>
      <c r="O192" s="28">
        <v>985673</v>
      </c>
      <c r="P192" s="28">
        <v>2108537</v>
      </c>
      <c r="Q192" s="29">
        <v>384161</v>
      </c>
      <c r="R192" s="29">
        <v>1072499</v>
      </c>
      <c r="S192" s="28">
        <v>3565197</v>
      </c>
      <c r="T192" s="28">
        <v>0</v>
      </c>
      <c r="U192" s="29">
        <v>0</v>
      </c>
      <c r="V192" s="42">
        <v>0</v>
      </c>
      <c r="W192" s="43">
        <v>0</v>
      </c>
    </row>
    <row r="193" spans="1:23" ht="12.75" customHeight="1">
      <c r="A193" s="18" t="s">
        <v>28</v>
      </c>
      <c r="B193" s="19" t="s">
        <v>351</v>
      </c>
      <c r="C193" s="19" t="s">
        <v>352</v>
      </c>
      <c r="D193" s="28">
        <v>46570522</v>
      </c>
      <c r="E193" s="29">
        <v>79070120</v>
      </c>
      <c r="F193" s="29">
        <v>64062462</v>
      </c>
      <c r="G193" s="37">
        <f t="shared" si="35"/>
        <v>0.810198112763709</v>
      </c>
      <c r="H193" s="28">
        <v>785900</v>
      </c>
      <c r="I193" s="29">
        <v>7943372</v>
      </c>
      <c r="J193" s="29">
        <v>1115324</v>
      </c>
      <c r="K193" s="28">
        <v>9844596</v>
      </c>
      <c r="L193" s="28">
        <v>3073178</v>
      </c>
      <c r="M193" s="29">
        <v>9288225</v>
      </c>
      <c r="N193" s="29">
        <v>6884926</v>
      </c>
      <c r="O193" s="28">
        <v>19246329</v>
      </c>
      <c r="P193" s="28">
        <v>7375064</v>
      </c>
      <c r="Q193" s="29">
        <v>15129835</v>
      </c>
      <c r="R193" s="29">
        <v>12466638</v>
      </c>
      <c r="S193" s="28">
        <v>34971537</v>
      </c>
      <c r="T193" s="28">
        <v>0</v>
      </c>
      <c r="U193" s="29">
        <v>0</v>
      </c>
      <c r="V193" s="42">
        <v>0</v>
      </c>
      <c r="W193" s="43">
        <v>0</v>
      </c>
    </row>
    <row r="194" spans="1:23" ht="12.75" customHeight="1">
      <c r="A194" s="18" t="s">
        <v>28</v>
      </c>
      <c r="B194" s="19" t="s">
        <v>353</v>
      </c>
      <c r="C194" s="19" t="s">
        <v>354</v>
      </c>
      <c r="D194" s="28">
        <v>91783653</v>
      </c>
      <c r="E194" s="29">
        <v>37543819</v>
      </c>
      <c r="F194" s="29">
        <v>35322241</v>
      </c>
      <c r="G194" s="37">
        <f t="shared" si="35"/>
        <v>0.940827063970237</v>
      </c>
      <c r="H194" s="28">
        <v>3485494</v>
      </c>
      <c r="I194" s="29">
        <v>3618531</v>
      </c>
      <c r="J194" s="29">
        <v>4116775</v>
      </c>
      <c r="K194" s="28">
        <v>11220800</v>
      </c>
      <c r="L194" s="28">
        <v>3721112</v>
      </c>
      <c r="M194" s="29">
        <v>3589898</v>
      </c>
      <c r="N194" s="29">
        <v>4127945</v>
      </c>
      <c r="O194" s="28">
        <v>11438955</v>
      </c>
      <c r="P194" s="28">
        <v>3746698</v>
      </c>
      <c r="Q194" s="29">
        <v>3344497</v>
      </c>
      <c r="R194" s="29">
        <v>5571291</v>
      </c>
      <c r="S194" s="28">
        <v>12662486</v>
      </c>
      <c r="T194" s="28">
        <v>0</v>
      </c>
      <c r="U194" s="29">
        <v>0</v>
      </c>
      <c r="V194" s="42">
        <v>0</v>
      </c>
      <c r="W194" s="43">
        <v>0</v>
      </c>
    </row>
    <row r="195" spans="1:23" ht="12.75" customHeight="1">
      <c r="A195" s="18" t="s">
        <v>43</v>
      </c>
      <c r="B195" s="19" t="s">
        <v>355</v>
      </c>
      <c r="C195" s="19" t="s">
        <v>356</v>
      </c>
      <c r="D195" s="28">
        <v>4143987</v>
      </c>
      <c r="E195" s="29">
        <v>0</v>
      </c>
      <c r="F195" s="29">
        <v>936420</v>
      </c>
      <c r="G195" s="37">
        <f t="shared" si="35"/>
        <v>0</v>
      </c>
      <c r="H195" s="28">
        <v>0</v>
      </c>
      <c r="I195" s="29">
        <v>0</v>
      </c>
      <c r="J195" s="29">
        <v>0</v>
      </c>
      <c r="K195" s="28">
        <v>0</v>
      </c>
      <c r="L195" s="28">
        <v>198030</v>
      </c>
      <c r="M195" s="29">
        <v>0</v>
      </c>
      <c r="N195" s="29">
        <v>94100</v>
      </c>
      <c r="O195" s="28">
        <v>292130</v>
      </c>
      <c r="P195" s="28">
        <v>89159</v>
      </c>
      <c r="Q195" s="29">
        <v>0</v>
      </c>
      <c r="R195" s="29">
        <v>555131</v>
      </c>
      <c r="S195" s="28">
        <v>644290</v>
      </c>
      <c r="T195" s="28">
        <v>0</v>
      </c>
      <c r="U195" s="29">
        <v>0</v>
      </c>
      <c r="V195" s="42">
        <v>0</v>
      </c>
      <c r="W195" s="43">
        <v>0</v>
      </c>
    </row>
    <row r="196" spans="1:23" ht="12.75" customHeight="1">
      <c r="A196" s="20"/>
      <c r="B196" s="21" t="s">
        <v>357</v>
      </c>
      <c r="C196" s="22"/>
      <c r="D196" s="30">
        <f>SUM(D190:D195)</f>
        <v>222140299</v>
      </c>
      <c r="E196" s="31">
        <f>SUM(E190:E195)</f>
        <v>166459246</v>
      </c>
      <c r="F196" s="31">
        <f>SUM(F190:F195)</f>
        <v>324541667</v>
      </c>
      <c r="G196" s="38">
        <f t="shared" si="35"/>
        <v>1.9496764210982909</v>
      </c>
      <c r="H196" s="30">
        <f aca="true" t="shared" si="39" ref="H196:W196">SUM(H190:H195)</f>
        <v>22050537</v>
      </c>
      <c r="I196" s="31">
        <f t="shared" si="39"/>
        <v>32695635</v>
      </c>
      <c r="J196" s="31">
        <f t="shared" si="39"/>
        <v>29182690</v>
      </c>
      <c r="K196" s="30">
        <f t="shared" si="39"/>
        <v>83928862</v>
      </c>
      <c r="L196" s="30">
        <f t="shared" si="39"/>
        <v>37818190</v>
      </c>
      <c r="M196" s="31">
        <f t="shared" si="39"/>
        <v>38600674</v>
      </c>
      <c r="N196" s="31">
        <f t="shared" si="39"/>
        <v>33938760</v>
      </c>
      <c r="O196" s="30">
        <f t="shared" si="39"/>
        <v>110357624</v>
      </c>
      <c r="P196" s="30">
        <f t="shared" si="39"/>
        <v>40812844</v>
      </c>
      <c r="Q196" s="31">
        <f t="shared" si="39"/>
        <v>41323311</v>
      </c>
      <c r="R196" s="31">
        <f t="shared" si="39"/>
        <v>48119026</v>
      </c>
      <c r="S196" s="30">
        <f t="shared" si="39"/>
        <v>130255181</v>
      </c>
      <c r="T196" s="30">
        <f t="shared" si="39"/>
        <v>0</v>
      </c>
      <c r="U196" s="31">
        <f t="shared" si="39"/>
        <v>0</v>
      </c>
      <c r="V196" s="44">
        <f t="shared" si="39"/>
        <v>0</v>
      </c>
      <c r="W196" s="45">
        <f t="shared" si="39"/>
        <v>0</v>
      </c>
    </row>
    <row r="197" spans="1:23" ht="12.75" customHeight="1">
      <c r="A197" s="18" t="s">
        <v>28</v>
      </c>
      <c r="B197" s="19" t="s">
        <v>358</v>
      </c>
      <c r="C197" s="19" t="s">
        <v>359</v>
      </c>
      <c r="D197" s="28">
        <v>12213784</v>
      </c>
      <c r="E197" s="29">
        <v>0</v>
      </c>
      <c r="F197" s="29">
        <v>3071441</v>
      </c>
      <c r="G197" s="37">
        <f t="shared" si="35"/>
        <v>0</v>
      </c>
      <c r="H197" s="28">
        <v>355845</v>
      </c>
      <c r="I197" s="29">
        <v>46745</v>
      </c>
      <c r="J197" s="29">
        <v>189934</v>
      </c>
      <c r="K197" s="28">
        <v>592524</v>
      </c>
      <c r="L197" s="28">
        <v>602934</v>
      </c>
      <c r="M197" s="29">
        <v>233365</v>
      </c>
      <c r="N197" s="29">
        <v>233365</v>
      </c>
      <c r="O197" s="28">
        <v>1069664</v>
      </c>
      <c r="P197" s="28">
        <v>312467</v>
      </c>
      <c r="Q197" s="29">
        <v>525066</v>
      </c>
      <c r="R197" s="29">
        <v>571720</v>
      </c>
      <c r="S197" s="28">
        <v>1409253</v>
      </c>
      <c r="T197" s="28">
        <v>0</v>
      </c>
      <c r="U197" s="29">
        <v>0</v>
      </c>
      <c r="V197" s="42">
        <v>0</v>
      </c>
      <c r="W197" s="43">
        <v>0</v>
      </c>
    </row>
    <row r="198" spans="1:23" ht="12.75" customHeight="1">
      <c r="A198" s="18" t="s">
        <v>28</v>
      </c>
      <c r="B198" s="19" t="s">
        <v>360</v>
      </c>
      <c r="C198" s="19" t="s">
        <v>361</v>
      </c>
      <c r="D198" s="28">
        <v>17950000</v>
      </c>
      <c r="E198" s="29">
        <v>10794348</v>
      </c>
      <c r="F198" s="29">
        <v>6631661</v>
      </c>
      <c r="G198" s="37">
        <f t="shared" si="35"/>
        <v>0.6143642024511347</v>
      </c>
      <c r="H198" s="28">
        <v>173516</v>
      </c>
      <c r="I198" s="29">
        <v>436441</v>
      </c>
      <c r="J198" s="29">
        <v>713805</v>
      </c>
      <c r="K198" s="28">
        <v>1323762</v>
      </c>
      <c r="L198" s="28">
        <v>639644</v>
      </c>
      <c r="M198" s="29">
        <v>612703</v>
      </c>
      <c r="N198" s="29">
        <v>1619722</v>
      </c>
      <c r="O198" s="28">
        <v>2872069</v>
      </c>
      <c r="P198" s="28">
        <v>596578</v>
      </c>
      <c r="Q198" s="29">
        <v>874621</v>
      </c>
      <c r="R198" s="29">
        <v>964631</v>
      </c>
      <c r="S198" s="28">
        <v>2435830</v>
      </c>
      <c r="T198" s="28">
        <v>0</v>
      </c>
      <c r="U198" s="29">
        <v>0</v>
      </c>
      <c r="V198" s="42">
        <v>0</v>
      </c>
      <c r="W198" s="43">
        <v>0</v>
      </c>
    </row>
    <row r="199" spans="1:23" ht="12.75" customHeight="1">
      <c r="A199" s="18" t="s">
        <v>28</v>
      </c>
      <c r="B199" s="19" t="s">
        <v>362</v>
      </c>
      <c r="C199" s="19" t="s">
        <v>363</v>
      </c>
      <c r="D199" s="28">
        <v>53021740</v>
      </c>
      <c r="E199" s="29">
        <v>77322000</v>
      </c>
      <c r="F199" s="29">
        <v>36142892</v>
      </c>
      <c r="G199" s="37">
        <f t="shared" si="35"/>
        <v>0.46743348594190526</v>
      </c>
      <c r="H199" s="28">
        <v>1274865</v>
      </c>
      <c r="I199" s="29">
        <v>7231180</v>
      </c>
      <c r="J199" s="29">
        <v>811970</v>
      </c>
      <c r="K199" s="28">
        <v>9318015</v>
      </c>
      <c r="L199" s="28">
        <v>6045534</v>
      </c>
      <c r="M199" s="29">
        <v>2682948</v>
      </c>
      <c r="N199" s="29">
        <v>0</v>
      </c>
      <c r="O199" s="28">
        <v>8728482</v>
      </c>
      <c r="P199" s="28">
        <v>2773754</v>
      </c>
      <c r="Q199" s="29">
        <v>9533496</v>
      </c>
      <c r="R199" s="29">
        <v>5789145</v>
      </c>
      <c r="S199" s="28">
        <v>18096395</v>
      </c>
      <c r="T199" s="28">
        <v>0</v>
      </c>
      <c r="U199" s="29">
        <v>0</v>
      </c>
      <c r="V199" s="42">
        <v>0</v>
      </c>
      <c r="W199" s="43">
        <v>0</v>
      </c>
    </row>
    <row r="200" spans="1:23" ht="12.75" customHeight="1">
      <c r="A200" s="18" t="s">
        <v>28</v>
      </c>
      <c r="B200" s="19" t="s">
        <v>364</v>
      </c>
      <c r="C200" s="19" t="s">
        <v>365</v>
      </c>
      <c r="D200" s="28">
        <v>22057781</v>
      </c>
      <c r="E200" s="29">
        <v>14605000</v>
      </c>
      <c r="F200" s="29">
        <v>1190730</v>
      </c>
      <c r="G200" s="37">
        <f t="shared" si="35"/>
        <v>0.08152892844916125</v>
      </c>
      <c r="H200" s="28">
        <v>870</v>
      </c>
      <c r="I200" s="29">
        <v>234999</v>
      </c>
      <c r="J200" s="29">
        <v>362000</v>
      </c>
      <c r="K200" s="28">
        <v>597869</v>
      </c>
      <c r="L200" s="28">
        <v>36048</v>
      </c>
      <c r="M200" s="29">
        <v>141514</v>
      </c>
      <c r="N200" s="29">
        <v>53953</v>
      </c>
      <c r="O200" s="28">
        <v>231515</v>
      </c>
      <c r="P200" s="28">
        <v>335443</v>
      </c>
      <c r="Q200" s="29">
        <v>343</v>
      </c>
      <c r="R200" s="29">
        <v>25560</v>
      </c>
      <c r="S200" s="28">
        <v>361346</v>
      </c>
      <c r="T200" s="28">
        <v>0</v>
      </c>
      <c r="U200" s="29">
        <v>0</v>
      </c>
      <c r="V200" s="42">
        <v>0</v>
      </c>
      <c r="W200" s="43">
        <v>0</v>
      </c>
    </row>
    <row r="201" spans="1:23" ht="12.75" customHeight="1">
      <c r="A201" s="18" t="s">
        <v>43</v>
      </c>
      <c r="B201" s="19" t="s">
        <v>366</v>
      </c>
      <c r="C201" s="19" t="s">
        <v>367</v>
      </c>
      <c r="D201" s="28">
        <v>0</v>
      </c>
      <c r="E201" s="29">
        <v>0</v>
      </c>
      <c r="F201" s="29">
        <v>219674668</v>
      </c>
      <c r="G201" s="37">
        <f t="shared" si="35"/>
        <v>0</v>
      </c>
      <c r="H201" s="28">
        <v>17322543</v>
      </c>
      <c r="I201" s="29">
        <v>25125607</v>
      </c>
      <c r="J201" s="29">
        <v>24040441</v>
      </c>
      <c r="K201" s="28">
        <v>66488591</v>
      </c>
      <c r="L201" s="28">
        <v>33485534</v>
      </c>
      <c r="M201" s="29">
        <v>31230345</v>
      </c>
      <c r="N201" s="29">
        <v>29123465</v>
      </c>
      <c r="O201" s="28">
        <v>93839344</v>
      </c>
      <c r="P201" s="28">
        <v>0</v>
      </c>
      <c r="Q201" s="29">
        <v>29118877</v>
      </c>
      <c r="R201" s="29">
        <v>30227856</v>
      </c>
      <c r="S201" s="28">
        <v>59346733</v>
      </c>
      <c r="T201" s="28">
        <v>0</v>
      </c>
      <c r="U201" s="29">
        <v>0</v>
      </c>
      <c r="V201" s="42">
        <v>0</v>
      </c>
      <c r="W201" s="43">
        <v>0</v>
      </c>
    </row>
    <row r="202" spans="1:23" ht="12.75" customHeight="1">
      <c r="A202" s="20"/>
      <c r="B202" s="21" t="s">
        <v>368</v>
      </c>
      <c r="C202" s="22"/>
      <c r="D202" s="30">
        <f>SUM(D197:D201)</f>
        <v>105243305</v>
      </c>
      <c r="E202" s="31">
        <f>SUM(E197:E201)</f>
        <v>102721348</v>
      </c>
      <c r="F202" s="31">
        <f>SUM(F197:F201)</f>
        <v>266711392</v>
      </c>
      <c r="G202" s="38">
        <f t="shared" si="35"/>
        <v>2.5964553346788244</v>
      </c>
      <c r="H202" s="30">
        <f aca="true" t="shared" si="40" ref="H202:W202">SUM(H197:H201)</f>
        <v>19127639</v>
      </c>
      <c r="I202" s="31">
        <f t="shared" si="40"/>
        <v>33074972</v>
      </c>
      <c r="J202" s="31">
        <f t="shared" si="40"/>
        <v>26118150</v>
      </c>
      <c r="K202" s="30">
        <f t="shared" si="40"/>
        <v>78320761</v>
      </c>
      <c r="L202" s="30">
        <f t="shared" si="40"/>
        <v>40809694</v>
      </c>
      <c r="M202" s="31">
        <f t="shared" si="40"/>
        <v>34900875</v>
      </c>
      <c r="N202" s="31">
        <f t="shared" si="40"/>
        <v>31030505</v>
      </c>
      <c r="O202" s="30">
        <f t="shared" si="40"/>
        <v>106741074</v>
      </c>
      <c r="P202" s="30">
        <f t="shared" si="40"/>
        <v>4018242</v>
      </c>
      <c r="Q202" s="31">
        <f t="shared" si="40"/>
        <v>40052403</v>
      </c>
      <c r="R202" s="31">
        <f t="shared" si="40"/>
        <v>37578912</v>
      </c>
      <c r="S202" s="30">
        <f t="shared" si="40"/>
        <v>81649557</v>
      </c>
      <c r="T202" s="30">
        <f t="shared" si="40"/>
        <v>0</v>
      </c>
      <c r="U202" s="31">
        <f t="shared" si="40"/>
        <v>0</v>
      </c>
      <c r="V202" s="44">
        <f t="shared" si="40"/>
        <v>0</v>
      </c>
      <c r="W202" s="45">
        <f t="shared" si="40"/>
        <v>0</v>
      </c>
    </row>
    <row r="203" spans="1:23" ht="12.75" customHeight="1">
      <c r="A203" s="20"/>
      <c r="B203" s="21" t="s">
        <v>369</v>
      </c>
      <c r="C203" s="22"/>
      <c r="D203" s="30">
        <f>SUM(D171:D176,D178:D182,D184:D188,D190:D195,D197:D201)</f>
        <v>1343031076</v>
      </c>
      <c r="E203" s="31">
        <f>SUM(E171:E176,E178:E182,E184:E188,E190:E195,E197:E201)</f>
        <v>1234161904</v>
      </c>
      <c r="F203" s="31">
        <f>SUM(F171:F176,F178:F182,F184:F188,F190:F195,F197:F201)</f>
        <v>1678355904</v>
      </c>
      <c r="G203" s="38">
        <f t="shared" si="35"/>
        <v>1.35991550100545</v>
      </c>
      <c r="H203" s="30">
        <f aca="true" t="shared" si="41" ref="H203:W203">SUM(H171:H176,H178:H182,H184:H188,H190:H195,H197:H201)</f>
        <v>106728881</v>
      </c>
      <c r="I203" s="31">
        <f t="shared" si="41"/>
        <v>205354284</v>
      </c>
      <c r="J203" s="31">
        <f t="shared" si="41"/>
        <v>175307748</v>
      </c>
      <c r="K203" s="30">
        <f t="shared" si="41"/>
        <v>487390913</v>
      </c>
      <c r="L203" s="30">
        <f t="shared" si="41"/>
        <v>208339530</v>
      </c>
      <c r="M203" s="31">
        <f t="shared" si="41"/>
        <v>179327758</v>
      </c>
      <c r="N203" s="31">
        <f t="shared" si="41"/>
        <v>180889425</v>
      </c>
      <c r="O203" s="30">
        <f t="shared" si="41"/>
        <v>568556713</v>
      </c>
      <c r="P203" s="30">
        <f t="shared" si="41"/>
        <v>115120769</v>
      </c>
      <c r="Q203" s="31">
        <f t="shared" si="41"/>
        <v>256467571</v>
      </c>
      <c r="R203" s="31">
        <f t="shared" si="41"/>
        <v>250819938</v>
      </c>
      <c r="S203" s="30">
        <f t="shared" si="41"/>
        <v>622408278</v>
      </c>
      <c r="T203" s="30">
        <f t="shared" si="41"/>
        <v>0</v>
      </c>
      <c r="U203" s="31">
        <f t="shared" si="41"/>
        <v>0</v>
      </c>
      <c r="V203" s="44">
        <f t="shared" si="41"/>
        <v>0</v>
      </c>
      <c r="W203" s="45">
        <f t="shared" si="41"/>
        <v>0</v>
      </c>
    </row>
    <row r="204" spans="1:23" ht="12.75" customHeight="1">
      <c r="A204" s="11"/>
      <c r="B204" s="12" t="s">
        <v>603</v>
      </c>
      <c r="C204" s="13"/>
      <c r="D204" s="32"/>
      <c r="E204" s="33"/>
      <c r="F204" s="33"/>
      <c r="G204" s="39"/>
      <c r="H204" s="32"/>
      <c r="I204" s="33"/>
      <c r="J204" s="33"/>
      <c r="K204" s="32"/>
      <c r="L204" s="32"/>
      <c r="M204" s="33"/>
      <c r="N204" s="33"/>
      <c r="O204" s="32"/>
      <c r="P204" s="32"/>
      <c r="Q204" s="33"/>
      <c r="R204" s="33"/>
      <c r="S204" s="32"/>
      <c r="T204" s="32"/>
      <c r="U204" s="33"/>
      <c r="V204" s="46"/>
      <c r="W204" s="47"/>
    </row>
    <row r="205" spans="1:23" ht="12.75" customHeight="1">
      <c r="A205" s="17"/>
      <c r="B205" s="12" t="s">
        <v>370</v>
      </c>
      <c r="C205" s="13"/>
      <c r="D205" s="32"/>
      <c r="E205" s="33"/>
      <c r="F205" s="33"/>
      <c r="G205" s="39"/>
      <c r="H205" s="32"/>
      <c r="I205" s="33"/>
      <c r="J205" s="33"/>
      <c r="K205" s="32"/>
      <c r="L205" s="32"/>
      <c r="M205" s="33"/>
      <c r="N205" s="33"/>
      <c r="O205" s="32"/>
      <c r="P205" s="32"/>
      <c r="Q205" s="33"/>
      <c r="R205" s="33"/>
      <c r="S205" s="32"/>
      <c r="T205" s="32"/>
      <c r="U205" s="33"/>
      <c r="V205" s="46"/>
      <c r="W205" s="47"/>
    </row>
    <row r="206" spans="1:23" ht="12.75" customHeight="1">
      <c r="A206" s="18" t="s">
        <v>28</v>
      </c>
      <c r="B206" s="19" t="s">
        <v>371</v>
      </c>
      <c r="C206" s="19" t="s">
        <v>372</v>
      </c>
      <c r="D206" s="28">
        <v>0</v>
      </c>
      <c r="E206" s="29">
        <v>0</v>
      </c>
      <c r="F206" s="29">
        <v>3787518</v>
      </c>
      <c r="G206" s="37">
        <f aca="true" t="shared" si="42" ref="G206:G229">IF($E206=0,0,$F206/$E206)</f>
        <v>0</v>
      </c>
      <c r="H206" s="28">
        <v>0</v>
      </c>
      <c r="I206" s="29">
        <v>284850</v>
      </c>
      <c r="J206" s="29">
        <v>0</v>
      </c>
      <c r="K206" s="28">
        <v>284850</v>
      </c>
      <c r="L206" s="28">
        <v>1247653</v>
      </c>
      <c r="M206" s="29">
        <v>1247653</v>
      </c>
      <c r="N206" s="29">
        <v>174543</v>
      </c>
      <c r="O206" s="28">
        <v>2669849</v>
      </c>
      <c r="P206" s="28">
        <v>588209</v>
      </c>
      <c r="Q206" s="29">
        <v>244610</v>
      </c>
      <c r="R206" s="29">
        <v>0</v>
      </c>
      <c r="S206" s="28">
        <v>832819</v>
      </c>
      <c r="T206" s="28">
        <v>0</v>
      </c>
      <c r="U206" s="29">
        <v>0</v>
      </c>
      <c r="V206" s="42">
        <v>0</v>
      </c>
      <c r="W206" s="43">
        <v>0</v>
      </c>
    </row>
    <row r="207" spans="1:23" ht="12.75" customHeight="1">
      <c r="A207" s="18" t="s">
        <v>28</v>
      </c>
      <c r="B207" s="19" t="s">
        <v>373</v>
      </c>
      <c r="C207" s="19" t="s">
        <v>374</v>
      </c>
      <c r="D207" s="28">
        <v>52645448</v>
      </c>
      <c r="E207" s="29">
        <v>33390003</v>
      </c>
      <c r="F207" s="29">
        <v>17139726</v>
      </c>
      <c r="G207" s="37">
        <f t="shared" si="42"/>
        <v>0.5133190913459936</v>
      </c>
      <c r="H207" s="28">
        <v>196379</v>
      </c>
      <c r="I207" s="29">
        <v>1703937</v>
      </c>
      <c r="J207" s="29">
        <v>3598459</v>
      </c>
      <c r="K207" s="28">
        <v>5498775</v>
      </c>
      <c r="L207" s="28">
        <v>2735814</v>
      </c>
      <c r="M207" s="29">
        <v>1392672</v>
      </c>
      <c r="N207" s="29">
        <v>2997618</v>
      </c>
      <c r="O207" s="28">
        <v>7126104</v>
      </c>
      <c r="P207" s="28">
        <v>1177403</v>
      </c>
      <c r="Q207" s="29">
        <v>1039341</v>
      </c>
      <c r="R207" s="29">
        <v>2298103</v>
      </c>
      <c r="S207" s="28">
        <v>4514847</v>
      </c>
      <c r="T207" s="28">
        <v>0</v>
      </c>
      <c r="U207" s="29">
        <v>0</v>
      </c>
      <c r="V207" s="42">
        <v>0</v>
      </c>
      <c r="W207" s="43">
        <v>0</v>
      </c>
    </row>
    <row r="208" spans="1:23" ht="12.75" customHeight="1">
      <c r="A208" s="18" t="s">
        <v>28</v>
      </c>
      <c r="B208" s="19" t="s">
        <v>375</v>
      </c>
      <c r="C208" s="19" t="s">
        <v>376</v>
      </c>
      <c r="D208" s="28">
        <v>19165300</v>
      </c>
      <c r="E208" s="29">
        <v>0</v>
      </c>
      <c r="F208" s="29">
        <v>21086510</v>
      </c>
      <c r="G208" s="37">
        <f t="shared" si="42"/>
        <v>0</v>
      </c>
      <c r="H208" s="28">
        <v>327208</v>
      </c>
      <c r="I208" s="29">
        <v>162199</v>
      </c>
      <c r="J208" s="29">
        <v>1061846</v>
      </c>
      <c r="K208" s="28">
        <v>1551253</v>
      </c>
      <c r="L208" s="28">
        <v>1962258</v>
      </c>
      <c r="M208" s="29">
        <v>1154237</v>
      </c>
      <c r="N208" s="29">
        <v>1793544</v>
      </c>
      <c r="O208" s="28">
        <v>4910039</v>
      </c>
      <c r="P208" s="28">
        <v>12998561</v>
      </c>
      <c r="Q208" s="29">
        <v>569636</v>
      </c>
      <c r="R208" s="29">
        <v>1057021</v>
      </c>
      <c r="S208" s="28">
        <v>14625218</v>
      </c>
      <c r="T208" s="28">
        <v>0</v>
      </c>
      <c r="U208" s="29">
        <v>0</v>
      </c>
      <c r="V208" s="42">
        <v>0</v>
      </c>
      <c r="W208" s="43">
        <v>0</v>
      </c>
    </row>
    <row r="209" spans="1:23" ht="12.75" customHeight="1">
      <c r="A209" s="18" t="s">
        <v>28</v>
      </c>
      <c r="B209" s="19" t="s">
        <v>377</v>
      </c>
      <c r="C209" s="19" t="s">
        <v>378</v>
      </c>
      <c r="D209" s="28">
        <v>18247094</v>
      </c>
      <c r="E209" s="29">
        <v>18357756</v>
      </c>
      <c r="F209" s="29">
        <v>6779530</v>
      </c>
      <c r="G209" s="37">
        <f t="shared" si="42"/>
        <v>0.36930058336106003</v>
      </c>
      <c r="H209" s="28">
        <v>304607</v>
      </c>
      <c r="I209" s="29">
        <v>876738</v>
      </c>
      <c r="J209" s="29">
        <v>644302</v>
      </c>
      <c r="K209" s="28">
        <v>1825647</v>
      </c>
      <c r="L209" s="28">
        <v>1182287</v>
      </c>
      <c r="M209" s="29">
        <v>1085717</v>
      </c>
      <c r="N209" s="29">
        <v>502112</v>
      </c>
      <c r="O209" s="28">
        <v>2770116</v>
      </c>
      <c r="P209" s="28">
        <v>736403</v>
      </c>
      <c r="Q209" s="29">
        <v>862286</v>
      </c>
      <c r="R209" s="29">
        <v>585078</v>
      </c>
      <c r="S209" s="28">
        <v>2183767</v>
      </c>
      <c r="T209" s="28">
        <v>0</v>
      </c>
      <c r="U209" s="29">
        <v>0</v>
      </c>
      <c r="V209" s="42">
        <v>0</v>
      </c>
      <c r="W209" s="43">
        <v>0</v>
      </c>
    </row>
    <row r="210" spans="1:23" ht="12.75" customHeight="1">
      <c r="A210" s="18" t="s">
        <v>28</v>
      </c>
      <c r="B210" s="19" t="s">
        <v>379</v>
      </c>
      <c r="C210" s="19" t="s">
        <v>380</v>
      </c>
      <c r="D210" s="28">
        <v>0</v>
      </c>
      <c r="E210" s="29">
        <v>0</v>
      </c>
      <c r="F210" s="29">
        <v>12068711</v>
      </c>
      <c r="G210" s="37">
        <f t="shared" si="42"/>
        <v>0</v>
      </c>
      <c r="H210" s="28">
        <v>315552</v>
      </c>
      <c r="I210" s="29">
        <v>1403333</v>
      </c>
      <c r="J210" s="29">
        <v>1047414</v>
      </c>
      <c r="K210" s="28">
        <v>2766299</v>
      </c>
      <c r="L210" s="28">
        <v>2401604</v>
      </c>
      <c r="M210" s="29">
        <v>802742</v>
      </c>
      <c r="N210" s="29">
        <v>965154</v>
      </c>
      <c r="O210" s="28">
        <v>4169500</v>
      </c>
      <c r="P210" s="28">
        <v>2799852</v>
      </c>
      <c r="Q210" s="29">
        <v>424174</v>
      </c>
      <c r="R210" s="29">
        <v>1908886</v>
      </c>
      <c r="S210" s="28">
        <v>5132912</v>
      </c>
      <c r="T210" s="28">
        <v>0</v>
      </c>
      <c r="U210" s="29">
        <v>0</v>
      </c>
      <c r="V210" s="42">
        <v>0</v>
      </c>
      <c r="W210" s="43">
        <v>0</v>
      </c>
    </row>
    <row r="211" spans="1:23" ht="12.75" customHeight="1">
      <c r="A211" s="18" t="s">
        <v>28</v>
      </c>
      <c r="B211" s="19" t="s">
        <v>381</v>
      </c>
      <c r="C211" s="19" t="s">
        <v>382</v>
      </c>
      <c r="D211" s="28">
        <v>0</v>
      </c>
      <c r="E211" s="29">
        <v>0</v>
      </c>
      <c r="F211" s="29">
        <v>6504708</v>
      </c>
      <c r="G211" s="37">
        <f t="shared" si="42"/>
        <v>0</v>
      </c>
      <c r="H211" s="28">
        <v>841822</v>
      </c>
      <c r="I211" s="29">
        <v>642511</v>
      </c>
      <c r="J211" s="29">
        <v>348126</v>
      </c>
      <c r="K211" s="28">
        <v>1832459</v>
      </c>
      <c r="L211" s="28">
        <v>348126</v>
      </c>
      <c r="M211" s="29">
        <v>348126</v>
      </c>
      <c r="N211" s="29">
        <v>92400</v>
      </c>
      <c r="O211" s="28">
        <v>788652</v>
      </c>
      <c r="P211" s="28">
        <v>2564880</v>
      </c>
      <c r="Q211" s="29">
        <v>937674</v>
      </c>
      <c r="R211" s="29">
        <v>381043</v>
      </c>
      <c r="S211" s="28">
        <v>3883597</v>
      </c>
      <c r="T211" s="28">
        <v>0</v>
      </c>
      <c r="U211" s="29">
        <v>0</v>
      </c>
      <c r="V211" s="42">
        <v>0</v>
      </c>
      <c r="W211" s="43">
        <v>0</v>
      </c>
    </row>
    <row r="212" spans="1:23" ht="12.75" customHeight="1">
      <c r="A212" s="18" t="s">
        <v>28</v>
      </c>
      <c r="B212" s="19" t="s">
        <v>383</v>
      </c>
      <c r="C212" s="19" t="s">
        <v>384</v>
      </c>
      <c r="D212" s="28">
        <v>141203698</v>
      </c>
      <c r="E212" s="29">
        <v>135203698</v>
      </c>
      <c r="F212" s="29">
        <v>189076854</v>
      </c>
      <c r="G212" s="37">
        <f t="shared" si="42"/>
        <v>1.3984591900733365</v>
      </c>
      <c r="H212" s="28">
        <v>0</v>
      </c>
      <c r="I212" s="29">
        <v>5183192</v>
      </c>
      <c r="J212" s="29">
        <v>8116732</v>
      </c>
      <c r="K212" s="28">
        <v>13299924</v>
      </c>
      <c r="L212" s="28">
        <v>16040091</v>
      </c>
      <c r="M212" s="29">
        <v>17533365</v>
      </c>
      <c r="N212" s="29">
        <v>18308272</v>
      </c>
      <c r="O212" s="28">
        <v>51881728</v>
      </c>
      <c r="P212" s="28">
        <v>40268723</v>
      </c>
      <c r="Q212" s="29">
        <v>40647234</v>
      </c>
      <c r="R212" s="29">
        <v>42979245</v>
      </c>
      <c r="S212" s="28">
        <v>123895202</v>
      </c>
      <c r="T212" s="28">
        <v>0</v>
      </c>
      <c r="U212" s="29">
        <v>0</v>
      </c>
      <c r="V212" s="42">
        <v>0</v>
      </c>
      <c r="W212" s="43">
        <v>0</v>
      </c>
    </row>
    <row r="213" spans="1:23" ht="12.75" customHeight="1">
      <c r="A213" s="18" t="s">
        <v>43</v>
      </c>
      <c r="B213" s="19" t="s">
        <v>385</v>
      </c>
      <c r="C213" s="19" t="s">
        <v>386</v>
      </c>
      <c r="D213" s="28">
        <v>10954600</v>
      </c>
      <c r="E213" s="29">
        <v>14054600</v>
      </c>
      <c r="F213" s="29">
        <v>6188688</v>
      </c>
      <c r="G213" s="37">
        <f t="shared" si="42"/>
        <v>0.4403318486474179</v>
      </c>
      <c r="H213" s="28">
        <v>1152337</v>
      </c>
      <c r="I213" s="29">
        <v>285478</v>
      </c>
      <c r="J213" s="29">
        <v>1008016</v>
      </c>
      <c r="K213" s="28">
        <v>2445831</v>
      </c>
      <c r="L213" s="28">
        <v>600307</v>
      </c>
      <c r="M213" s="29">
        <v>677156</v>
      </c>
      <c r="N213" s="29">
        <v>881034</v>
      </c>
      <c r="O213" s="28">
        <v>2158497</v>
      </c>
      <c r="P213" s="28">
        <v>94202</v>
      </c>
      <c r="Q213" s="29">
        <v>1037890</v>
      </c>
      <c r="R213" s="29">
        <v>452268</v>
      </c>
      <c r="S213" s="28">
        <v>1584360</v>
      </c>
      <c r="T213" s="28">
        <v>0</v>
      </c>
      <c r="U213" s="29">
        <v>0</v>
      </c>
      <c r="V213" s="42">
        <v>0</v>
      </c>
      <c r="W213" s="43">
        <v>0</v>
      </c>
    </row>
    <row r="214" spans="1:23" ht="12.75" customHeight="1">
      <c r="A214" s="20"/>
      <c r="B214" s="21" t="s">
        <v>387</v>
      </c>
      <c r="C214" s="22"/>
      <c r="D214" s="30">
        <f>SUM(D206:D213)</f>
        <v>242216140</v>
      </c>
      <c r="E214" s="31">
        <f>SUM(E206:E213)</f>
        <v>201006057</v>
      </c>
      <c r="F214" s="31">
        <f>SUM(F206:F213)</f>
        <v>262632245</v>
      </c>
      <c r="G214" s="38">
        <f t="shared" si="42"/>
        <v>1.306588711403856</v>
      </c>
      <c r="H214" s="30">
        <f aca="true" t="shared" si="43" ref="H214:W214">SUM(H206:H213)</f>
        <v>3137905</v>
      </c>
      <c r="I214" s="31">
        <f t="shared" si="43"/>
        <v>10542238</v>
      </c>
      <c r="J214" s="31">
        <f t="shared" si="43"/>
        <v>15824895</v>
      </c>
      <c r="K214" s="30">
        <f t="shared" si="43"/>
        <v>29505038</v>
      </c>
      <c r="L214" s="30">
        <f t="shared" si="43"/>
        <v>26518140</v>
      </c>
      <c r="M214" s="31">
        <f t="shared" si="43"/>
        <v>24241668</v>
      </c>
      <c r="N214" s="31">
        <f t="shared" si="43"/>
        <v>25714677</v>
      </c>
      <c r="O214" s="30">
        <f t="shared" si="43"/>
        <v>76474485</v>
      </c>
      <c r="P214" s="30">
        <f t="shared" si="43"/>
        <v>61228233</v>
      </c>
      <c r="Q214" s="31">
        <f t="shared" si="43"/>
        <v>45762845</v>
      </c>
      <c r="R214" s="31">
        <f t="shared" si="43"/>
        <v>49661644</v>
      </c>
      <c r="S214" s="30">
        <f t="shared" si="43"/>
        <v>156652722</v>
      </c>
      <c r="T214" s="30">
        <f t="shared" si="43"/>
        <v>0</v>
      </c>
      <c r="U214" s="31">
        <f t="shared" si="43"/>
        <v>0</v>
      </c>
      <c r="V214" s="44">
        <f t="shared" si="43"/>
        <v>0</v>
      </c>
      <c r="W214" s="45">
        <f t="shared" si="43"/>
        <v>0</v>
      </c>
    </row>
    <row r="215" spans="1:23" ht="12.75" customHeight="1">
      <c r="A215" s="18" t="s">
        <v>28</v>
      </c>
      <c r="B215" s="19" t="s">
        <v>388</v>
      </c>
      <c r="C215" s="19" t="s">
        <v>389</v>
      </c>
      <c r="D215" s="28">
        <v>77901</v>
      </c>
      <c r="E215" s="29">
        <v>0</v>
      </c>
      <c r="F215" s="29">
        <v>10635058</v>
      </c>
      <c r="G215" s="37">
        <f t="shared" si="42"/>
        <v>0</v>
      </c>
      <c r="H215" s="28">
        <v>2113</v>
      </c>
      <c r="I215" s="29">
        <v>617180</v>
      </c>
      <c r="J215" s="29">
        <v>1729362</v>
      </c>
      <c r="K215" s="28">
        <v>2348655</v>
      </c>
      <c r="L215" s="28">
        <v>1844698</v>
      </c>
      <c r="M215" s="29">
        <v>788385</v>
      </c>
      <c r="N215" s="29">
        <v>918601</v>
      </c>
      <c r="O215" s="28">
        <v>3551684</v>
      </c>
      <c r="P215" s="28">
        <v>2470609</v>
      </c>
      <c r="Q215" s="29">
        <v>1907642</v>
      </c>
      <c r="R215" s="29">
        <v>356468</v>
      </c>
      <c r="S215" s="28">
        <v>4734719</v>
      </c>
      <c r="T215" s="28">
        <v>0</v>
      </c>
      <c r="U215" s="29">
        <v>0</v>
      </c>
      <c r="V215" s="42">
        <v>0</v>
      </c>
      <c r="W215" s="43">
        <v>0</v>
      </c>
    </row>
    <row r="216" spans="1:23" ht="12.75" customHeight="1">
      <c r="A216" s="18" t="s">
        <v>28</v>
      </c>
      <c r="B216" s="19" t="s">
        <v>390</v>
      </c>
      <c r="C216" s="19" t="s">
        <v>391</v>
      </c>
      <c r="D216" s="28">
        <v>164098525</v>
      </c>
      <c r="E216" s="29">
        <v>0</v>
      </c>
      <c r="F216" s="29">
        <v>34107754</v>
      </c>
      <c r="G216" s="37">
        <f t="shared" si="42"/>
        <v>0</v>
      </c>
      <c r="H216" s="28">
        <v>1580005</v>
      </c>
      <c r="I216" s="29">
        <v>5243033</v>
      </c>
      <c r="J216" s="29">
        <v>4461808</v>
      </c>
      <c r="K216" s="28">
        <v>11284846</v>
      </c>
      <c r="L216" s="28">
        <v>5289402</v>
      </c>
      <c r="M216" s="29">
        <v>4108145</v>
      </c>
      <c r="N216" s="29">
        <v>2452017</v>
      </c>
      <c r="O216" s="28">
        <v>11849564</v>
      </c>
      <c r="P216" s="28">
        <v>5005480</v>
      </c>
      <c r="Q216" s="29">
        <v>525659</v>
      </c>
      <c r="R216" s="29">
        <v>5442205</v>
      </c>
      <c r="S216" s="28">
        <v>10973344</v>
      </c>
      <c r="T216" s="28">
        <v>0</v>
      </c>
      <c r="U216" s="29">
        <v>0</v>
      </c>
      <c r="V216" s="42">
        <v>0</v>
      </c>
      <c r="W216" s="43">
        <v>0</v>
      </c>
    </row>
    <row r="217" spans="1:23" ht="12.75" customHeight="1">
      <c r="A217" s="18" t="s">
        <v>28</v>
      </c>
      <c r="B217" s="19" t="s">
        <v>392</v>
      </c>
      <c r="C217" s="19" t="s">
        <v>393</v>
      </c>
      <c r="D217" s="28">
        <v>88952003</v>
      </c>
      <c r="E217" s="29">
        <v>95766026</v>
      </c>
      <c r="F217" s="29">
        <v>44172682</v>
      </c>
      <c r="G217" s="37">
        <f t="shared" si="42"/>
        <v>0.46125629145350566</v>
      </c>
      <c r="H217" s="28">
        <v>1178793</v>
      </c>
      <c r="I217" s="29">
        <v>4288707</v>
      </c>
      <c r="J217" s="29">
        <v>3281782</v>
      </c>
      <c r="K217" s="28">
        <v>8749282</v>
      </c>
      <c r="L217" s="28">
        <v>5352491</v>
      </c>
      <c r="M217" s="29">
        <v>6055834</v>
      </c>
      <c r="N217" s="29">
        <v>7683933</v>
      </c>
      <c r="O217" s="28">
        <v>19092258</v>
      </c>
      <c r="P217" s="28">
        <v>5959191</v>
      </c>
      <c r="Q217" s="29">
        <v>4786153</v>
      </c>
      <c r="R217" s="29">
        <v>5585798</v>
      </c>
      <c r="S217" s="28">
        <v>16331142</v>
      </c>
      <c r="T217" s="28">
        <v>0</v>
      </c>
      <c r="U217" s="29">
        <v>0</v>
      </c>
      <c r="V217" s="42">
        <v>0</v>
      </c>
      <c r="W217" s="43">
        <v>0</v>
      </c>
    </row>
    <row r="218" spans="1:23" ht="12.75" customHeight="1">
      <c r="A218" s="18" t="s">
        <v>28</v>
      </c>
      <c r="B218" s="19" t="s">
        <v>394</v>
      </c>
      <c r="C218" s="19" t="s">
        <v>395</v>
      </c>
      <c r="D218" s="28">
        <v>8085000</v>
      </c>
      <c r="E218" s="29">
        <v>0</v>
      </c>
      <c r="F218" s="29">
        <v>62033261</v>
      </c>
      <c r="G218" s="37">
        <f t="shared" si="42"/>
        <v>0</v>
      </c>
      <c r="H218" s="28">
        <v>4790403</v>
      </c>
      <c r="I218" s="29">
        <v>6145949</v>
      </c>
      <c r="J218" s="29">
        <v>5580914</v>
      </c>
      <c r="K218" s="28">
        <v>16517266</v>
      </c>
      <c r="L218" s="28">
        <v>8608322</v>
      </c>
      <c r="M218" s="29">
        <v>6244442</v>
      </c>
      <c r="N218" s="29">
        <v>8533321</v>
      </c>
      <c r="O218" s="28">
        <v>23386085</v>
      </c>
      <c r="P218" s="28">
        <v>8485938</v>
      </c>
      <c r="Q218" s="29">
        <v>6360917</v>
      </c>
      <c r="R218" s="29">
        <v>7283055</v>
      </c>
      <c r="S218" s="28">
        <v>22129910</v>
      </c>
      <c r="T218" s="28">
        <v>0</v>
      </c>
      <c r="U218" s="29">
        <v>0</v>
      </c>
      <c r="V218" s="42">
        <v>0</v>
      </c>
      <c r="W218" s="43">
        <v>0</v>
      </c>
    </row>
    <row r="219" spans="1:23" ht="12.75" customHeight="1">
      <c r="A219" s="18" t="s">
        <v>28</v>
      </c>
      <c r="B219" s="19" t="s">
        <v>396</v>
      </c>
      <c r="C219" s="19" t="s">
        <v>397</v>
      </c>
      <c r="D219" s="28">
        <v>36172922</v>
      </c>
      <c r="E219" s="29">
        <v>37870331</v>
      </c>
      <c r="F219" s="29">
        <v>7721242</v>
      </c>
      <c r="G219" s="37">
        <f t="shared" si="42"/>
        <v>0.2038863087835171</v>
      </c>
      <c r="H219" s="28">
        <v>478430</v>
      </c>
      <c r="I219" s="29">
        <v>0</v>
      </c>
      <c r="J219" s="29">
        <v>2564483</v>
      </c>
      <c r="K219" s="28">
        <v>3042913</v>
      </c>
      <c r="L219" s="28">
        <v>965155</v>
      </c>
      <c r="M219" s="29">
        <v>1044458</v>
      </c>
      <c r="N219" s="29">
        <v>907449</v>
      </c>
      <c r="O219" s="28">
        <v>2917062</v>
      </c>
      <c r="P219" s="28">
        <v>407720</v>
      </c>
      <c r="Q219" s="29">
        <v>717629</v>
      </c>
      <c r="R219" s="29">
        <v>635918</v>
      </c>
      <c r="S219" s="28">
        <v>1761267</v>
      </c>
      <c r="T219" s="28">
        <v>0</v>
      </c>
      <c r="U219" s="29">
        <v>0</v>
      </c>
      <c r="V219" s="42">
        <v>0</v>
      </c>
      <c r="W219" s="43">
        <v>0</v>
      </c>
    </row>
    <row r="220" spans="1:23" ht="12.75" customHeight="1">
      <c r="A220" s="18" t="s">
        <v>28</v>
      </c>
      <c r="B220" s="19" t="s">
        <v>398</v>
      </c>
      <c r="C220" s="19" t="s">
        <v>399</v>
      </c>
      <c r="D220" s="28">
        <v>45410000</v>
      </c>
      <c r="E220" s="29">
        <v>0</v>
      </c>
      <c r="F220" s="29">
        <v>255229549</v>
      </c>
      <c r="G220" s="37">
        <f t="shared" si="42"/>
        <v>0</v>
      </c>
      <c r="H220" s="28">
        <v>21440992</v>
      </c>
      <c r="I220" s="29">
        <v>34758450</v>
      </c>
      <c r="J220" s="29">
        <v>31265636</v>
      </c>
      <c r="K220" s="28">
        <v>87465078</v>
      </c>
      <c r="L220" s="28">
        <v>23886385</v>
      </c>
      <c r="M220" s="29">
        <v>20213826</v>
      </c>
      <c r="N220" s="29">
        <v>59994840</v>
      </c>
      <c r="O220" s="28">
        <v>104095051</v>
      </c>
      <c r="P220" s="28">
        <v>35844259</v>
      </c>
      <c r="Q220" s="29">
        <v>27825161</v>
      </c>
      <c r="R220" s="29">
        <v>0</v>
      </c>
      <c r="S220" s="28">
        <v>63669420</v>
      </c>
      <c r="T220" s="28">
        <v>0</v>
      </c>
      <c r="U220" s="29">
        <v>0</v>
      </c>
      <c r="V220" s="42">
        <v>0</v>
      </c>
      <c r="W220" s="43">
        <v>0</v>
      </c>
    </row>
    <row r="221" spans="1:23" ht="12.75" customHeight="1">
      <c r="A221" s="18" t="s">
        <v>43</v>
      </c>
      <c r="B221" s="19" t="s">
        <v>400</v>
      </c>
      <c r="C221" s="19" t="s">
        <v>401</v>
      </c>
      <c r="D221" s="28">
        <v>21560187</v>
      </c>
      <c r="E221" s="29">
        <v>23761687</v>
      </c>
      <c r="F221" s="29">
        <v>9016508</v>
      </c>
      <c r="G221" s="37">
        <f t="shared" si="42"/>
        <v>0.37945571793787203</v>
      </c>
      <c r="H221" s="28">
        <v>58333</v>
      </c>
      <c r="I221" s="29">
        <v>1320946</v>
      </c>
      <c r="J221" s="29">
        <v>788462</v>
      </c>
      <c r="K221" s="28">
        <v>2167741</v>
      </c>
      <c r="L221" s="28">
        <v>782987</v>
      </c>
      <c r="M221" s="29">
        <v>1533207</v>
      </c>
      <c r="N221" s="29">
        <v>1699987</v>
      </c>
      <c r="O221" s="28">
        <v>4016181</v>
      </c>
      <c r="P221" s="28">
        <v>602924</v>
      </c>
      <c r="Q221" s="29">
        <v>646593</v>
      </c>
      <c r="R221" s="29">
        <v>1583069</v>
      </c>
      <c r="S221" s="28">
        <v>2832586</v>
      </c>
      <c r="T221" s="28">
        <v>0</v>
      </c>
      <c r="U221" s="29">
        <v>0</v>
      </c>
      <c r="V221" s="42">
        <v>0</v>
      </c>
      <c r="W221" s="43">
        <v>0</v>
      </c>
    </row>
    <row r="222" spans="1:23" ht="12.75" customHeight="1">
      <c r="A222" s="20"/>
      <c r="B222" s="21" t="s">
        <v>402</v>
      </c>
      <c r="C222" s="22"/>
      <c r="D222" s="30">
        <f>SUM(D215:D221)</f>
        <v>364356538</v>
      </c>
      <c r="E222" s="31">
        <f>SUM(E215:E221)</f>
        <v>157398044</v>
      </c>
      <c r="F222" s="31">
        <f>SUM(F215:F221)</f>
        <v>422916054</v>
      </c>
      <c r="G222" s="38">
        <f t="shared" si="42"/>
        <v>2.6869206455958246</v>
      </c>
      <c r="H222" s="30">
        <f aca="true" t="shared" si="44" ref="H222:W222">SUM(H215:H221)</f>
        <v>29529069</v>
      </c>
      <c r="I222" s="31">
        <f t="shared" si="44"/>
        <v>52374265</v>
      </c>
      <c r="J222" s="31">
        <f t="shared" si="44"/>
        <v>49672447</v>
      </c>
      <c r="K222" s="30">
        <f t="shared" si="44"/>
        <v>131575781</v>
      </c>
      <c r="L222" s="30">
        <f t="shared" si="44"/>
        <v>46729440</v>
      </c>
      <c r="M222" s="31">
        <f t="shared" si="44"/>
        <v>39988297</v>
      </c>
      <c r="N222" s="31">
        <f t="shared" si="44"/>
        <v>82190148</v>
      </c>
      <c r="O222" s="30">
        <f t="shared" si="44"/>
        <v>168907885</v>
      </c>
      <c r="P222" s="30">
        <f t="shared" si="44"/>
        <v>58776121</v>
      </c>
      <c r="Q222" s="31">
        <f t="shared" si="44"/>
        <v>42769754</v>
      </c>
      <c r="R222" s="31">
        <f t="shared" si="44"/>
        <v>20886513</v>
      </c>
      <c r="S222" s="30">
        <f t="shared" si="44"/>
        <v>122432388</v>
      </c>
      <c r="T222" s="30">
        <f t="shared" si="44"/>
        <v>0</v>
      </c>
      <c r="U222" s="31">
        <f t="shared" si="44"/>
        <v>0</v>
      </c>
      <c r="V222" s="44">
        <f t="shared" si="44"/>
        <v>0</v>
      </c>
      <c r="W222" s="45">
        <f t="shared" si="44"/>
        <v>0</v>
      </c>
    </row>
    <row r="223" spans="1:23" ht="12.75" customHeight="1">
      <c r="A223" s="18" t="s">
        <v>28</v>
      </c>
      <c r="B223" s="19" t="s">
        <v>403</v>
      </c>
      <c r="C223" s="19" t="s">
        <v>404</v>
      </c>
      <c r="D223" s="28">
        <v>16633000</v>
      </c>
      <c r="E223" s="29">
        <v>0</v>
      </c>
      <c r="F223" s="29">
        <v>347733028</v>
      </c>
      <c r="G223" s="37">
        <f t="shared" si="42"/>
        <v>0</v>
      </c>
      <c r="H223" s="28">
        <v>43196261</v>
      </c>
      <c r="I223" s="29">
        <v>52283547</v>
      </c>
      <c r="J223" s="29">
        <v>33332518</v>
      </c>
      <c r="K223" s="28">
        <v>128812326</v>
      </c>
      <c r="L223" s="28">
        <v>20348013</v>
      </c>
      <c r="M223" s="29">
        <v>26404142</v>
      </c>
      <c r="N223" s="29">
        <v>42324551</v>
      </c>
      <c r="O223" s="28">
        <v>89076706</v>
      </c>
      <c r="P223" s="28">
        <v>44194885</v>
      </c>
      <c r="Q223" s="29">
        <v>40409706</v>
      </c>
      <c r="R223" s="29">
        <v>45239405</v>
      </c>
      <c r="S223" s="28">
        <v>129843996</v>
      </c>
      <c r="T223" s="28">
        <v>0</v>
      </c>
      <c r="U223" s="29">
        <v>0</v>
      </c>
      <c r="V223" s="42">
        <v>0</v>
      </c>
      <c r="W223" s="43">
        <v>0</v>
      </c>
    </row>
    <row r="224" spans="1:23" ht="12.75" customHeight="1">
      <c r="A224" s="18" t="s">
        <v>28</v>
      </c>
      <c r="B224" s="19" t="s">
        <v>405</v>
      </c>
      <c r="C224" s="19" t="s">
        <v>406</v>
      </c>
      <c r="D224" s="28">
        <v>32913756</v>
      </c>
      <c r="E224" s="29">
        <v>0</v>
      </c>
      <c r="F224" s="29">
        <v>13037549</v>
      </c>
      <c r="G224" s="37">
        <f t="shared" si="42"/>
        <v>0</v>
      </c>
      <c r="H224" s="28">
        <v>258401</v>
      </c>
      <c r="I224" s="29">
        <v>709483</v>
      </c>
      <c r="J224" s="29">
        <v>596979</v>
      </c>
      <c r="K224" s="28">
        <v>1564863</v>
      </c>
      <c r="L224" s="28">
        <v>1172896</v>
      </c>
      <c r="M224" s="29">
        <v>2008294</v>
      </c>
      <c r="N224" s="29">
        <v>2118996</v>
      </c>
      <c r="O224" s="28">
        <v>5300186</v>
      </c>
      <c r="P224" s="28">
        <v>1456096</v>
      </c>
      <c r="Q224" s="29">
        <v>1526711</v>
      </c>
      <c r="R224" s="29">
        <v>3189693</v>
      </c>
      <c r="S224" s="28">
        <v>6172500</v>
      </c>
      <c r="T224" s="28">
        <v>0</v>
      </c>
      <c r="U224" s="29">
        <v>0</v>
      </c>
      <c r="V224" s="42">
        <v>0</v>
      </c>
      <c r="W224" s="43">
        <v>0</v>
      </c>
    </row>
    <row r="225" spans="1:23" ht="12.75" customHeight="1">
      <c r="A225" s="18" t="s">
        <v>28</v>
      </c>
      <c r="B225" s="19" t="s">
        <v>407</v>
      </c>
      <c r="C225" s="19" t="s">
        <v>408</v>
      </c>
      <c r="D225" s="28">
        <v>235555512</v>
      </c>
      <c r="E225" s="29">
        <v>0</v>
      </c>
      <c r="F225" s="29">
        <v>377624221</v>
      </c>
      <c r="G225" s="37">
        <f t="shared" si="42"/>
        <v>0</v>
      </c>
      <c r="H225" s="28">
        <v>29172674</v>
      </c>
      <c r="I225" s="29">
        <v>39700001</v>
      </c>
      <c r="J225" s="29">
        <v>42655929</v>
      </c>
      <c r="K225" s="28">
        <v>111528604</v>
      </c>
      <c r="L225" s="28">
        <v>44807146</v>
      </c>
      <c r="M225" s="29">
        <v>49052850</v>
      </c>
      <c r="N225" s="29">
        <v>62567409</v>
      </c>
      <c r="O225" s="28">
        <v>156427405</v>
      </c>
      <c r="P225" s="28">
        <v>36868292</v>
      </c>
      <c r="Q225" s="29">
        <v>37816979</v>
      </c>
      <c r="R225" s="29">
        <v>34982941</v>
      </c>
      <c r="S225" s="28">
        <v>109668212</v>
      </c>
      <c r="T225" s="28">
        <v>0</v>
      </c>
      <c r="U225" s="29">
        <v>0</v>
      </c>
      <c r="V225" s="42">
        <v>0</v>
      </c>
      <c r="W225" s="43">
        <v>0</v>
      </c>
    </row>
    <row r="226" spans="1:23" ht="12.75" customHeight="1">
      <c r="A226" s="18" t="s">
        <v>28</v>
      </c>
      <c r="B226" s="19" t="s">
        <v>409</v>
      </c>
      <c r="C226" s="19" t="s">
        <v>410</v>
      </c>
      <c r="D226" s="28">
        <v>270415550</v>
      </c>
      <c r="E226" s="29">
        <v>294362028</v>
      </c>
      <c r="F226" s="29">
        <v>22424749</v>
      </c>
      <c r="G226" s="37">
        <f t="shared" si="42"/>
        <v>0.07618084829881659</v>
      </c>
      <c r="H226" s="28">
        <v>0</v>
      </c>
      <c r="I226" s="29">
        <v>0</v>
      </c>
      <c r="J226" s="29">
        <v>0</v>
      </c>
      <c r="K226" s="28">
        <v>0</v>
      </c>
      <c r="L226" s="28">
        <v>0</v>
      </c>
      <c r="M226" s="29">
        <v>0</v>
      </c>
      <c r="N226" s="29">
        <v>0</v>
      </c>
      <c r="O226" s="28">
        <v>0</v>
      </c>
      <c r="P226" s="28">
        <v>0</v>
      </c>
      <c r="Q226" s="29">
        <v>0</v>
      </c>
      <c r="R226" s="29">
        <v>22424749</v>
      </c>
      <c r="S226" s="28">
        <v>22424749</v>
      </c>
      <c r="T226" s="28">
        <v>0</v>
      </c>
      <c r="U226" s="29">
        <v>0</v>
      </c>
      <c r="V226" s="42">
        <v>0</v>
      </c>
      <c r="W226" s="43">
        <v>0</v>
      </c>
    </row>
    <row r="227" spans="1:23" ht="12.75" customHeight="1">
      <c r="A227" s="18" t="s">
        <v>43</v>
      </c>
      <c r="B227" s="19" t="s">
        <v>411</v>
      </c>
      <c r="C227" s="19" t="s">
        <v>412</v>
      </c>
      <c r="D227" s="28">
        <v>0</v>
      </c>
      <c r="E227" s="29">
        <v>0</v>
      </c>
      <c r="F227" s="29">
        <v>0</v>
      </c>
      <c r="G227" s="37">
        <f t="shared" si="42"/>
        <v>0</v>
      </c>
      <c r="H227" s="28">
        <v>0</v>
      </c>
      <c r="I227" s="29">
        <v>0</v>
      </c>
      <c r="J227" s="29">
        <v>0</v>
      </c>
      <c r="K227" s="28">
        <v>0</v>
      </c>
      <c r="L227" s="28">
        <v>0</v>
      </c>
      <c r="M227" s="29">
        <v>0</v>
      </c>
      <c r="N227" s="29">
        <v>0</v>
      </c>
      <c r="O227" s="28">
        <v>0</v>
      </c>
      <c r="P227" s="28">
        <v>0</v>
      </c>
      <c r="Q227" s="29">
        <v>0</v>
      </c>
      <c r="R227" s="29">
        <v>0</v>
      </c>
      <c r="S227" s="28">
        <v>0</v>
      </c>
      <c r="T227" s="28">
        <v>0</v>
      </c>
      <c r="U227" s="29">
        <v>0</v>
      </c>
      <c r="V227" s="42">
        <v>0</v>
      </c>
      <c r="W227" s="43">
        <v>0</v>
      </c>
    </row>
    <row r="228" spans="1:23" ht="12.75" customHeight="1">
      <c r="A228" s="20"/>
      <c r="B228" s="21" t="s">
        <v>413</v>
      </c>
      <c r="C228" s="22"/>
      <c r="D228" s="30">
        <f>SUM(D223:D227)</f>
        <v>555517818</v>
      </c>
      <c r="E228" s="31">
        <f>SUM(E223:E227)</f>
        <v>294362028</v>
      </c>
      <c r="F228" s="31">
        <f>SUM(F223:F227)</f>
        <v>760819547</v>
      </c>
      <c r="G228" s="38">
        <f t="shared" si="42"/>
        <v>2.5846388957477897</v>
      </c>
      <c r="H228" s="30">
        <f aca="true" t="shared" si="45" ref="H228:W228">SUM(H223:H227)</f>
        <v>72627336</v>
      </c>
      <c r="I228" s="31">
        <f t="shared" si="45"/>
        <v>92693031</v>
      </c>
      <c r="J228" s="31">
        <f t="shared" si="45"/>
        <v>76585426</v>
      </c>
      <c r="K228" s="30">
        <f t="shared" si="45"/>
        <v>241905793</v>
      </c>
      <c r="L228" s="30">
        <f t="shared" si="45"/>
        <v>66328055</v>
      </c>
      <c r="M228" s="31">
        <f t="shared" si="45"/>
        <v>77465286</v>
      </c>
      <c r="N228" s="31">
        <f t="shared" si="45"/>
        <v>107010956</v>
      </c>
      <c r="O228" s="30">
        <f t="shared" si="45"/>
        <v>250804297</v>
      </c>
      <c r="P228" s="30">
        <f t="shared" si="45"/>
        <v>82519273</v>
      </c>
      <c r="Q228" s="31">
        <f t="shared" si="45"/>
        <v>79753396</v>
      </c>
      <c r="R228" s="31">
        <f t="shared" si="45"/>
        <v>105836788</v>
      </c>
      <c r="S228" s="30">
        <f t="shared" si="45"/>
        <v>268109457</v>
      </c>
      <c r="T228" s="30">
        <f t="shared" si="45"/>
        <v>0</v>
      </c>
      <c r="U228" s="31">
        <f t="shared" si="45"/>
        <v>0</v>
      </c>
      <c r="V228" s="44">
        <f t="shared" si="45"/>
        <v>0</v>
      </c>
      <c r="W228" s="45">
        <f t="shared" si="45"/>
        <v>0</v>
      </c>
    </row>
    <row r="229" spans="1:23" ht="12.75" customHeight="1">
      <c r="A229" s="20"/>
      <c r="B229" s="21" t="s">
        <v>414</v>
      </c>
      <c r="C229" s="22"/>
      <c r="D229" s="30">
        <f>SUM(D206:D213,D215:D221,D223:D227)</f>
        <v>1162090496</v>
      </c>
      <c r="E229" s="31">
        <f>SUM(E206:E213,E215:E221,E223:E227)</f>
        <v>652766129</v>
      </c>
      <c r="F229" s="31">
        <f>SUM(F206:F213,F215:F221,F223:F227)</f>
        <v>1446367846</v>
      </c>
      <c r="G229" s="38">
        <f t="shared" si="42"/>
        <v>2.2157519848889096</v>
      </c>
      <c r="H229" s="30">
        <f aca="true" t="shared" si="46" ref="H229:W229">SUM(H206:H213,H215:H221,H223:H227)</f>
        <v>105294310</v>
      </c>
      <c r="I229" s="31">
        <f t="shared" si="46"/>
        <v>155609534</v>
      </c>
      <c r="J229" s="31">
        <f t="shared" si="46"/>
        <v>142082768</v>
      </c>
      <c r="K229" s="30">
        <f t="shared" si="46"/>
        <v>402986612</v>
      </c>
      <c r="L229" s="30">
        <f t="shared" si="46"/>
        <v>139575635</v>
      </c>
      <c r="M229" s="31">
        <f t="shared" si="46"/>
        <v>141695251</v>
      </c>
      <c r="N229" s="31">
        <f t="shared" si="46"/>
        <v>214915781</v>
      </c>
      <c r="O229" s="30">
        <f t="shared" si="46"/>
        <v>496186667</v>
      </c>
      <c r="P229" s="30">
        <f t="shared" si="46"/>
        <v>202523627</v>
      </c>
      <c r="Q229" s="31">
        <f t="shared" si="46"/>
        <v>168285995</v>
      </c>
      <c r="R229" s="31">
        <f t="shared" si="46"/>
        <v>176384945</v>
      </c>
      <c r="S229" s="30">
        <f t="shared" si="46"/>
        <v>547194567</v>
      </c>
      <c r="T229" s="30">
        <f t="shared" si="46"/>
        <v>0</v>
      </c>
      <c r="U229" s="31">
        <f t="shared" si="46"/>
        <v>0</v>
      </c>
      <c r="V229" s="44">
        <f t="shared" si="46"/>
        <v>0</v>
      </c>
      <c r="W229" s="45">
        <f t="shared" si="46"/>
        <v>0</v>
      </c>
    </row>
    <row r="230" spans="1:23" ht="12.75" customHeight="1">
      <c r="A230" s="11"/>
      <c r="B230" s="12" t="s">
        <v>603</v>
      </c>
      <c r="C230" s="13"/>
      <c r="D230" s="32"/>
      <c r="E230" s="33"/>
      <c r="F230" s="33"/>
      <c r="G230" s="39"/>
      <c r="H230" s="32"/>
      <c r="I230" s="33"/>
      <c r="J230" s="33"/>
      <c r="K230" s="32"/>
      <c r="L230" s="32"/>
      <c r="M230" s="33"/>
      <c r="N230" s="33"/>
      <c r="O230" s="32"/>
      <c r="P230" s="32"/>
      <c r="Q230" s="33"/>
      <c r="R230" s="33"/>
      <c r="S230" s="32"/>
      <c r="T230" s="32"/>
      <c r="U230" s="33"/>
      <c r="V230" s="46"/>
      <c r="W230" s="47"/>
    </row>
    <row r="231" spans="1:23" ht="12.75" customHeight="1">
      <c r="A231" s="17"/>
      <c r="B231" s="12" t="s">
        <v>415</v>
      </c>
      <c r="C231" s="13"/>
      <c r="D231" s="32"/>
      <c r="E231" s="33"/>
      <c r="F231" s="33"/>
      <c r="G231" s="39"/>
      <c r="H231" s="32"/>
      <c r="I231" s="33"/>
      <c r="J231" s="33"/>
      <c r="K231" s="32"/>
      <c r="L231" s="32"/>
      <c r="M231" s="33"/>
      <c r="N231" s="33"/>
      <c r="O231" s="32"/>
      <c r="P231" s="32"/>
      <c r="Q231" s="33"/>
      <c r="R231" s="33"/>
      <c r="S231" s="32"/>
      <c r="T231" s="32"/>
      <c r="U231" s="33"/>
      <c r="V231" s="46"/>
      <c r="W231" s="47"/>
    </row>
    <row r="232" spans="1:23" ht="12.75" customHeight="1">
      <c r="A232" s="18" t="s">
        <v>28</v>
      </c>
      <c r="B232" s="19" t="s">
        <v>416</v>
      </c>
      <c r="C232" s="19" t="s">
        <v>417</v>
      </c>
      <c r="D232" s="28">
        <v>20636496</v>
      </c>
      <c r="E232" s="29">
        <v>18907246</v>
      </c>
      <c r="F232" s="29">
        <v>8524578</v>
      </c>
      <c r="G232" s="37">
        <f aca="true" t="shared" si="47" ref="G232:G258">IF($E232=0,0,$F232/$E232)</f>
        <v>0.450863018336991</v>
      </c>
      <c r="H232" s="28">
        <v>1298802</v>
      </c>
      <c r="I232" s="29">
        <v>0</v>
      </c>
      <c r="J232" s="29">
        <v>779959</v>
      </c>
      <c r="K232" s="28">
        <v>2078761</v>
      </c>
      <c r="L232" s="28">
        <v>974882</v>
      </c>
      <c r="M232" s="29">
        <v>2709006</v>
      </c>
      <c r="N232" s="29">
        <v>900</v>
      </c>
      <c r="O232" s="28">
        <v>3684788</v>
      </c>
      <c r="P232" s="28">
        <v>0</v>
      </c>
      <c r="Q232" s="29">
        <v>2581130</v>
      </c>
      <c r="R232" s="29">
        <v>179899</v>
      </c>
      <c r="S232" s="28">
        <v>2761029</v>
      </c>
      <c r="T232" s="28">
        <v>0</v>
      </c>
      <c r="U232" s="29">
        <v>0</v>
      </c>
      <c r="V232" s="42">
        <v>0</v>
      </c>
      <c r="W232" s="43">
        <v>0</v>
      </c>
    </row>
    <row r="233" spans="1:23" ht="12.75" customHeight="1">
      <c r="A233" s="18" t="s">
        <v>28</v>
      </c>
      <c r="B233" s="19" t="s">
        <v>418</v>
      </c>
      <c r="C233" s="19" t="s">
        <v>419</v>
      </c>
      <c r="D233" s="28">
        <v>101523160</v>
      </c>
      <c r="E233" s="29">
        <v>25955970</v>
      </c>
      <c r="F233" s="29">
        <v>186075987</v>
      </c>
      <c r="G233" s="37">
        <f t="shared" si="47"/>
        <v>7.16890900243759</v>
      </c>
      <c r="H233" s="28">
        <v>24593330</v>
      </c>
      <c r="I233" s="29">
        <v>13593330</v>
      </c>
      <c r="J233" s="29">
        <v>10339511</v>
      </c>
      <c r="K233" s="28">
        <v>48526171</v>
      </c>
      <c r="L233" s="28">
        <v>5743745</v>
      </c>
      <c r="M233" s="29">
        <v>26986259</v>
      </c>
      <c r="N233" s="29">
        <v>6207362</v>
      </c>
      <c r="O233" s="28">
        <v>38937366</v>
      </c>
      <c r="P233" s="28">
        <v>50991551</v>
      </c>
      <c r="Q233" s="29">
        <v>23259204</v>
      </c>
      <c r="R233" s="29">
        <v>24361695</v>
      </c>
      <c r="S233" s="28">
        <v>98612450</v>
      </c>
      <c r="T233" s="28">
        <v>0</v>
      </c>
      <c r="U233" s="29">
        <v>0</v>
      </c>
      <c r="V233" s="42">
        <v>0</v>
      </c>
      <c r="W233" s="43">
        <v>0</v>
      </c>
    </row>
    <row r="234" spans="1:23" ht="12.75" customHeight="1">
      <c r="A234" s="18" t="s">
        <v>28</v>
      </c>
      <c r="B234" s="19" t="s">
        <v>420</v>
      </c>
      <c r="C234" s="19" t="s">
        <v>421</v>
      </c>
      <c r="D234" s="28">
        <v>244626856</v>
      </c>
      <c r="E234" s="29">
        <v>244626856</v>
      </c>
      <c r="F234" s="29">
        <v>0</v>
      </c>
      <c r="G234" s="37">
        <f t="shared" si="47"/>
        <v>0</v>
      </c>
      <c r="H234" s="28">
        <v>0</v>
      </c>
      <c r="I234" s="29">
        <v>0</v>
      </c>
      <c r="J234" s="29">
        <v>0</v>
      </c>
      <c r="K234" s="28">
        <v>0</v>
      </c>
      <c r="L234" s="28">
        <v>0</v>
      </c>
      <c r="M234" s="29">
        <v>0</v>
      </c>
      <c r="N234" s="29">
        <v>0</v>
      </c>
      <c r="O234" s="28">
        <v>0</v>
      </c>
      <c r="P234" s="28">
        <v>0</v>
      </c>
      <c r="Q234" s="29">
        <v>0</v>
      </c>
      <c r="R234" s="29">
        <v>0</v>
      </c>
      <c r="S234" s="28">
        <v>0</v>
      </c>
      <c r="T234" s="28">
        <v>0</v>
      </c>
      <c r="U234" s="29">
        <v>0</v>
      </c>
      <c r="V234" s="42">
        <v>0</v>
      </c>
      <c r="W234" s="43">
        <v>0</v>
      </c>
    </row>
    <row r="235" spans="1:23" ht="12.75" customHeight="1">
      <c r="A235" s="18" t="s">
        <v>28</v>
      </c>
      <c r="B235" s="19" t="s">
        <v>422</v>
      </c>
      <c r="C235" s="19" t="s">
        <v>423</v>
      </c>
      <c r="D235" s="28">
        <v>24662286</v>
      </c>
      <c r="E235" s="29">
        <v>24662286</v>
      </c>
      <c r="F235" s="29">
        <v>5043812</v>
      </c>
      <c r="G235" s="37">
        <f t="shared" si="47"/>
        <v>0.20451518565634993</v>
      </c>
      <c r="H235" s="28">
        <v>111248</v>
      </c>
      <c r="I235" s="29">
        <v>0</v>
      </c>
      <c r="J235" s="29">
        <v>51646</v>
      </c>
      <c r="K235" s="28">
        <v>162894</v>
      </c>
      <c r="L235" s="28">
        <v>199863</v>
      </c>
      <c r="M235" s="29">
        <v>2003781</v>
      </c>
      <c r="N235" s="29">
        <v>859</v>
      </c>
      <c r="O235" s="28">
        <v>2204503</v>
      </c>
      <c r="P235" s="28">
        <v>2676415</v>
      </c>
      <c r="Q235" s="29">
        <v>0</v>
      </c>
      <c r="R235" s="29">
        <v>0</v>
      </c>
      <c r="S235" s="28">
        <v>2676415</v>
      </c>
      <c r="T235" s="28">
        <v>0</v>
      </c>
      <c r="U235" s="29">
        <v>0</v>
      </c>
      <c r="V235" s="42">
        <v>0</v>
      </c>
      <c r="W235" s="43">
        <v>0</v>
      </c>
    </row>
    <row r="236" spans="1:23" ht="12.75" customHeight="1">
      <c r="A236" s="18" t="s">
        <v>28</v>
      </c>
      <c r="B236" s="19" t="s">
        <v>424</v>
      </c>
      <c r="C236" s="19" t="s">
        <v>425</v>
      </c>
      <c r="D236" s="28">
        <v>57005000</v>
      </c>
      <c r="E236" s="29">
        <v>57005000</v>
      </c>
      <c r="F236" s="29">
        <v>3921420</v>
      </c>
      <c r="G236" s="37">
        <f t="shared" si="47"/>
        <v>0.0687908078238751</v>
      </c>
      <c r="H236" s="28">
        <v>729563</v>
      </c>
      <c r="I236" s="29">
        <v>181274</v>
      </c>
      <c r="J236" s="29">
        <v>1996447</v>
      </c>
      <c r="K236" s="28">
        <v>2907284</v>
      </c>
      <c r="L236" s="28">
        <v>201</v>
      </c>
      <c r="M236" s="29">
        <v>55590</v>
      </c>
      <c r="N236" s="29">
        <v>86049</v>
      </c>
      <c r="O236" s="28">
        <v>141840</v>
      </c>
      <c r="P236" s="28">
        <v>0</v>
      </c>
      <c r="Q236" s="29">
        <v>35728</v>
      </c>
      <c r="R236" s="29">
        <v>836568</v>
      </c>
      <c r="S236" s="28">
        <v>872296</v>
      </c>
      <c r="T236" s="28">
        <v>0</v>
      </c>
      <c r="U236" s="29">
        <v>0</v>
      </c>
      <c r="V236" s="42">
        <v>0</v>
      </c>
      <c r="W236" s="43">
        <v>0</v>
      </c>
    </row>
    <row r="237" spans="1:23" ht="12.75" customHeight="1">
      <c r="A237" s="18" t="s">
        <v>43</v>
      </c>
      <c r="B237" s="19" t="s">
        <v>426</v>
      </c>
      <c r="C237" s="19" t="s">
        <v>427</v>
      </c>
      <c r="D237" s="28">
        <v>2930455</v>
      </c>
      <c r="E237" s="29">
        <v>0</v>
      </c>
      <c r="F237" s="29">
        <v>18019934</v>
      </c>
      <c r="G237" s="37">
        <f t="shared" si="47"/>
        <v>0</v>
      </c>
      <c r="H237" s="28">
        <v>1250</v>
      </c>
      <c r="I237" s="29">
        <v>0</v>
      </c>
      <c r="J237" s="29">
        <v>0</v>
      </c>
      <c r="K237" s="28">
        <v>1250</v>
      </c>
      <c r="L237" s="28">
        <v>241233</v>
      </c>
      <c r="M237" s="29">
        <v>1632545</v>
      </c>
      <c r="N237" s="29">
        <v>9058786</v>
      </c>
      <c r="O237" s="28">
        <v>10932564</v>
      </c>
      <c r="P237" s="28">
        <v>7086120</v>
      </c>
      <c r="Q237" s="29">
        <v>0</v>
      </c>
      <c r="R237" s="29">
        <v>0</v>
      </c>
      <c r="S237" s="28">
        <v>7086120</v>
      </c>
      <c r="T237" s="28">
        <v>0</v>
      </c>
      <c r="U237" s="29">
        <v>0</v>
      </c>
      <c r="V237" s="42">
        <v>0</v>
      </c>
      <c r="W237" s="43">
        <v>0</v>
      </c>
    </row>
    <row r="238" spans="1:23" ht="12.75" customHeight="1">
      <c r="A238" s="20"/>
      <c r="B238" s="21" t="s">
        <v>428</v>
      </c>
      <c r="C238" s="22"/>
      <c r="D238" s="30">
        <f>SUM(D232:D237)</f>
        <v>451384253</v>
      </c>
      <c r="E238" s="31">
        <f>SUM(E232:E237)</f>
        <v>371157358</v>
      </c>
      <c r="F238" s="31">
        <f>SUM(F232:F237)</f>
        <v>221585731</v>
      </c>
      <c r="G238" s="38">
        <f t="shared" si="47"/>
        <v>0.597012900927051</v>
      </c>
      <c r="H238" s="30">
        <f aca="true" t="shared" si="48" ref="H238:W238">SUM(H232:H237)</f>
        <v>26734193</v>
      </c>
      <c r="I238" s="31">
        <f t="shared" si="48"/>
        <v>13774604</v>
      </c>
      <c r="J238" s="31">
        <f t="shared" si="48"/>
        <v>13167563</v>
      </c>
      <c r="K238" s="30">
        <f t="shared" si="48"/>
        <v>53676360</v>
      </c>
      <c r="L238" s="30">
        <f t="shared" si="48"/>
        <v>7159924</v>
      </c>
      <c r="M238" s="31">
        <f t="shared" si="48"/>
        <v>33387181</v>
      </c>
      <c r="N238" s="31">
        <f t="shared" si="48"/>
        <v>15353956</v>
      </c>
      <c r="O238" s="30">
        <f t="shared" si="48"/>
        <v>55901061</v>
      </c>
      <c r="P238" s="30">
        <f t="shared" si="48"/>
        <v>60754086</v>
      </c>
      <c r="Q238" s="31">
        <f t="shared" si="48"/>
        <v>25876062</v>
      </c>
      <c r="R238" s="31">
        <f t="shared" si="48"/>
        <v>25378162</v>
      </c>
      <c r="S238" s="30">
        <f t="shared" si="48"/>
        <v>112008310</v>
      </c>
      <c r="T238" s="30">
        <f t="shared" si="48"/>
        <v>0</v>
      </c>
      <c r="U238" s="31">
        <f t="shared" si="48"/>
        <v>0</v>
      </c>
      <c r="V238" s="44">
        <f t="shared" si="48"/>
        <v>0</v>
      </c>
      <c r="W238" s="45">
        <f t="shared" si="48"/>
        <v>0</v>
      </c>
    </row>
    <row r="239" spans="1:23" ht="12.75" customHeight="1">
      <c r="A239" s="18" t="s">
        <v>28</v>
      </c>
      <c r="B239" s="19" t="s">
        <v>429</v>
      </c>
      <c r="C239" s="19" t="s">
        <v>430</v>
      </c>
      <c r="D239" s="28">
        <v>5600000</v>
      </c>
      <c r="E239" s="29">
        <v>5600000</v>
      </c>
      <c r="F239" s="29">
        <v>0</v>
      </c>
      <c r="G239" s="37">
        <f t="shared" si="47"/>
        <v>0</v>
      </c>
      <c r="H239" s="28">
        <v>0</v>
      </c>
      <c r="I239" s="29">
        <v>0</v>
      </c>
      <c r="J239" s="29">
        <v>0</v>
      </c>
      <c r="K239" s="28">
        <v>0</v>
      </c>
      <c r="L239" s="28">
        <v>0</v>
      </c>
      <c r="M239" s="29">
        <v>0</v>
      </c>
      <c r="N239" s="29">
        <v>0</v>
      </c>
      <c r="O239" s="28">
        <v>0</v>
      </c>
      <c r="P239" s="28">
        <v>0</v>
      </c>
      <c r="Q239" s="29">
        <v>0</v>
      </c>
      <c r="R239" s="29">
        <v>0</v>
      </c>
      <c r="S239" s="28">
        <v>0</v>
      </c>
      <c r="T239" s="28">
        <v>0</v>
      </c>
      <c r="U239" s="29">
        <v>0</v>
      </c>
      <c r="V239" s="42">
        <v>0</v>
      </c>
      <c r="W239" s="43">
        <v>0</v>
      </c>
    </row>
    <row r="240" spans="1:23" ht="12.75" customHeight="1">
      <c r="A240" s="18" t="s">
        <v>28</v>
      </c>
      <c r="B240" s="19" t="s">
        <v>431</v>
      </c>
      <c r="C240" s="19" t="s">
        <v>432</v>
      </c>
      <c r="D240" s="28">
        <v>1044336</v>
      </c>
      <c r="E240" s="29">
        <v>1044336</v>
      </c>
      <c r="F240" s="29">
        <v>978130</v>
      </c>
      <c r="G240" s="37">
        <f t="shared" si="47"/>
        <v>0.9366046942746395</v>
      </c>
      <c r="H240" s="28">
        <v>0</v>
      </c>
      <c r="I240" s="29">
        <v>10165</v>
      </c>
      <c r="J240" s="29">
        <v>36940</v>
      </c>
      <c r="K240" s="28">
        <v>47105</v>
      </c>
      <c r="L240" s="28">
        <v>18075</v>
      </c>
      <c r="M240" s="29">
        <v>54730</v>
      </c>
      <c r="N240" s="29">
        <v>2500</v>
      </c>
      <c r="O240" s="28">
        <v>75305</v>
      </c>
      <c r="P240" s="28">
        <v>383069</v>
      </c>
      <c r="Q240" s="29">
        <v>311111</v>
      </c>
      <c r="R240" s="29">
        <v>161540</v>
      </c>
      <c r="S240" s="28">
        <v>855720</v>
      </c>
      <c r="T240" s="28">
        <v>0</v>
      </c>
      <c r="U240" s="29">
        <v>0</v>
      </c>
      <c r="V240" s="42">
        <v>0</v>
      </c>
      <c r="W240" s="43">
        <v>0</v>
      </c>
    </row>
    <row r="241" spans="1:23" ht="12.75" customHeight="1">
      <c r="A241" s="18" t="s">
        <v>28</v>
      </c>
      <c r="B241" s="19" t="s">
        <v>433</v>
      </c>
      <c r="C241" s="19" t="s">
        <v>434</v>
      </c>
      <c r="D241" s="28">
        <v>48450316</v>
      </c>
      <c r="E241" s="29">
        <v>31629000</v>
      </c>
      <c r="F241" s="29">
        <v>3774965</v>
      </c>
      <c r="G241" s="37">
        <f t="shared" si="47"/>
        <v>0.11935138638591167</v>
      </c>
      <c r="H241" s="28">
        <v>0</v>
      </c>
      <c r="I241" s="29">
        <v>0</v>
      </c>
      <c r="J241" s="29">
        <v>0</v>
      </c>
      <c r="K241" s="28">
        <v>0</v>
      </c>
      <c r="L241" s="28">
        <v>1143000</v>
      </c>
      <c r="M241" s="29">
        <v>97000</v>
      </c>
      <c r="N241" s="29">
        <v>1892000</v>
      </c>
      <c r="O241" s="28">
        <v>3132000</v>
      </c>
      <c r="P241" s="28">
        <v>0</v>
      </c>
      <c r="Q241" s="29">
        <v>0</v>
      </c>
      <c r="R241" s="29">
        <v>642965</v>
      </c>
      <c r="S241" s="28">
        <v>642965</v>
      </c>
      <c r="T241" s="28">
        <v>0</v>
      </c>
      <c r="U241" s="29">
        <v>0</v>
      </c>
      <c r="V241" s="42">
        <v>0</v>
      </c>
      <c r="W241" s="43">
        <v>0</v>
      </c>
    </row>
    <row r="242" spans="1:23" ht="12.75" customHeight="1">
      <c r="A242" s="18" t="s">
        <v>28</v>
      </c>
      <c r="B242" s="19" t="s">
        <v>435</v>
      </c>
      <c r="C242" s="19" t="s">
        <v>436</v>
      </c>
      <c r="D242" s="28">
        <v>34150627</v>
      </c>
      <c r="E242" s="29">
        <v>34151000</v>
      </c>
      <c r="F242" s="29">
        <v>0</v>
      </c>
      <c r="G242" s="37">
        <f t="shared" si="47"/>
        <v>0</v>
      </c>
      <c r="H242" s="28">
        <v>0</v>
      </c>
      <c r="I242" s="29">
        <v>0</v>
      </c>
      <c r="J242" s="29">
        <v>0</v>
      </c>
      <c r="K242" s="28">
        <v>0</v>
      </c>
      <c r="L242" s="28">
        <v>0</v>
      </c>
      <c r="M242" s="29">
        <v>0</v>
      </c>
      <c r="N242" s="29">
        <v>0</v>
      </c>
      <c r="O242" s="28">
        <v>0</v>
      </c>
      <c r="P242" s="28">
        <v>0</v>
      </c>
      <c r="Q242" s="29">
        <v>0</v>
      </c>
      <c r="R242" s="29">
        <v>0</v>
      </c>
      <c r="S242" s="28">
        <v>0</v>
      </c>
      <c r="T242" s="28">
        <v>0</v>
      </c>
      <c r="U242" s="29">
        <v>0</v>
      </c>
      <c r="V242" s="42">
        <v>0</v>
      </c>
      <c r="W242" s="43">
        <v>0</v>
      </c>
    </row>
    <row r="243" spans="1:23" ht="12.75" customHeight="1">
      <c r="A243" s="18" t="s">
        <v>28</v>
      </c>
      <c r="B243" s="19" t="s">
        <v>437</v>
      </c>
      <c r="C243" s="19" t="s">
        <v>438</v>
      </c>
      <c r="D243" s="28">
        <v>21226625</v>
      </c>
      <c r="E243" s="29">
        <v>14699125</v>
      </c>
      <c r="F243" s="29">
        <v>2855143</v>
      </c>
      <c r="G243" s="37">
        <f t="shared" si="47"/>
        <v>0.19423897680984412</v>
      </c>
      <c r="H243" s="28">
        <v>6479</v>
      </c>
      <c r="I243" s="29">
        <v>225216</v>
      </c>
      <c r="J243" s="29">
        <v>447741</v>
      </c>
      <c r="K243" s="28">
        <v>679436</v>
      </c>
      <c r="L243" s="28">
        <v>305445</v>
      </c>
      <c r="M243" s="29">
        <v>102120</v>
      </c>
      <c r="N243" s="29">
        <v>26066</v>
      </c>
      <c r="O243" s="28">
        <v>433631</v>
      </c>
      <c r="P243" s="28">
        <v>384668</v>
      </c>
      <c r="Q243" s="29">
        <v>218451</v>
      </c>
      <c r="R243" s="29">
        <v>1138957</v>
      </c>
      <c r="S243" s="28">
        <v>1742076</v>
      </c>
      <c r="T243" s="28">
        <v>0</v>
      </c>
      <c r="U243" s="29">
        <v>0</v>
      </c>
      <c r="V243" s="42">
        <v>0</v>
      </c>
      <c r="W243" s="43">
        <v>0</v>
      </c>
    </row>
    <row r="244" spans="1:23" ht="12.75" customHeight="1">
      <c r="A244" s="18" t="s">
        <v>43</v>
      </c>
      <c r="B244" s="19" t="s">
        <v>439</v>
      </c>
      <c r="C244" s="19" t="s">
        <v>440</v>
      </c>
      <c r="D244" s="28">
        <v>17080000</v>
      </c>
      <c r="E244" s="29">
        <v>19230200</v>
      </c>
      <c r="F244" s="29">
        <v>0</v>
      </c>
      <c r="G244" s="37">
        <f t="shared" si="47"/>
        <v>0</v>
      </c>
      <c r="H244" s="28">
        <v>0</v>
      </c>
      <c r="I244" s="29">
        <v>0</v>
      </c>
      <c r="J244" s="29">
        <v>0</v>
      </c>
      <c r="K244" s="28">
        <v>0</v>
      </c>
      <c r="L244" s="28">
        <v>0</v>
      </c>
      <c r="M244" s="29">
        <v>0</v>
      </c>
      <c r="N244" s="29">
        <v>0</v>
      </c>
      <c r="O244" s="28">
        <v>0</v>
      </c>
      <c r="P244" s="28">
        <v>0</v>
      </c>
      <c r="Q244" s="29">
        <v>0</v>
      </c>
      <c r="R244" s="29">
        <v>0</v>
      </c>
      <c r="S244" s="28">
        <v>0</v>
      </c>
      <c r="T244" s="28">
        <v>0</v>
      </c>
      <c r="U244" s="29">
        <v>0</v>
      </c>
      <c r="V244" s="42">
        <v>0</v>
      </c>
      <c r="W244" s="43">
        <v>0</v>
      </c>
    </row>
    <row r="245" spans="1:23" ht="12.75" customHeight="1">
      <c r="A245" s="20"/>
      <c r="B245" s="21" t="s">
        <v>441</v>
      </c>
      <c r="C245" s="22"/>
      <c r="D245" s="30">
        <f>SUM(D239:D244)</f>
        <v>127551904</v>
      </c>
      <c r="E245" s="31">
        <f>SUM(E239:E244)</f>
        <v>106353661</v>
      </c>
      <c r="F245" s="31">
        <f>SUM(F239:F244)</f>
        <v>7608238</v>
      </c>
      <c r="G245" s="38">
        <f t="shared" si="47"/>
        <v>0.07153715188046042</v>
      </c>
      <c r="H245" s="30">
        <f aca="true" t="shared" si="49" ref="H245:W245">SUM(H239:H244)</f>
        <v>6479</v>
      </c>
      <c r="I245" s="31">
        <f t="shared" si="49"/>
        <v>235381</v>
      </c>
      <c r="J245" s="31">
        <f t="shared" si="49"/>
        <v>484681</v>
      </c>
      <c r="K245" s="30">
        <f t="shared" si="49"/>
        <v>726541</v>
      </c>
      <c r="L245" s="30">
        <f t="shared" si="49"/>
        <v>1466520</v>
      </c>
      <c r="M245" s="31">
        <f t="shared" si="49"/>
        <v>253850</v>
      </c>
      <c r="N245" s="31">
        <f t="shared" si="49"/>
        <v>1920566</v>
      </c>
      <c r="O245" s="30">
        <f t="shared" si="49"/>
        <v>3640936</v>
      </c>
      <c r="P245" s="30">
        <f t="shared" si="49"/>
        <v>767737</v>
      </c>
      <c r="Q245" s="31">
        <f t="shared" si="49"/>
        <v>529562</v>
      </c>
      <c r="R245" s="31">
        <f t="shared" si="49"/>
        <v>1943462</v>
      </c>
      <c r="S245" s="30">
        <f t="shared" si="49"/>
        <v>3240761</v>
      </c>
      <c r="T245" s="30">
        <f t="shared" si="49"/>
        <v>0</v>
      </c>
      <c r="U245" s="31">
        <f t="shared" si="49"/>
        <v>0</v>
      </c>
      <c r="V245" s="44">
        <f t="shared" si="49"/>
        <v>0</v>
      </c>
      <c r="W245" s="45">
        <f t="shared" si="49"/>
        <v>0</v>
      </c>
    </row>
    <row r="246" spans="1:23" ht="12.75" customHeight="1">
      <c r="A246" s="18" t="s">
        <v>28</v>
      </c>
      <c r="B246" s="19" t="s">
        <v>442</v>
      </c>
      <c r="C246" s="19" t="s">
        <v>443</v>
      </c>
      <c r="D246" s="28">
        <v>10093506</v>
      </c>
      <c r="E246" s="29">
        <v>0</v>
      </c>
      <c r="F246" s="29">
        <v>62084</v>
      </c>
      <c r="G246" s="37">
        <f t="shared" si="47"/>
        <v>0</v>
      </c>
      <c r="H246" s="28">
        <v>0</v>
      </c>
      <c r="I246" s="29">
        <v>0</v>
      </c>
      <c r="J246" s="29">
        <v>1732</v>
      </c>
      <c r="K246" s="28">
        <v>1732</v>
      </c>
      <c r="L246" s="28">
        <v>32261</v>
      </c>
      <c r="M246" s="29">
        <v>66</v>
      </c>
      <c r="N246" s="29">
        <v>0</v>
      </c>
      <c r="O246" s="28">
        <v>32327</v>
      </c>
      <c r="P246" s="28">
        <v>0</v>
      </c>
      <c r="Q246" s="29">
        <v>0</v>
      </c>
      <c r="R246" s="29">
        <v>28025</v>
      </c>
      <c r="S246" s="28">
        <v>28025</v>
      </c>
      <c r="T246" s="28">
        <v>0</v>
      </c>
      <c r="U246" s="29">
        <v>0</v>
      </c>
      <c r="V246" s="42">
        <v>0</v>
      </c>
      <c r="W246" s="43">
        <v>0</v>
      </c>
    </row>
    <row r="247" spans="1:23" ht="12.75" customHeight="1">
      <c r="A247" s="18" t="s">
        <v>28</v>
      </c>
      <c r="B247" s="19" t="s">
        <v>444</v>
      </c>
      <c r="C247" s="19" t="s">
        <v>445</v>
      </c>
      <c r="D247" s="28">
        <v>6312000</v>
      </c>
      <c r="E247" s="29">
        <v>0</v>
      </c>
      <c r="F247" s="29">
        <v>15745791</v>
      </c>
      <c r="G247" s="37">
        <f t="shared" si="47"/>
        <v>0</v>
      </c>
      <c r="H247" s="28">
        <v>0</v>
      </c>
      <c r="I247" s="29">
        <v>0</v>
      </c>
      <c r="J247" s="29">
        <v>0</v>
      </c>
      <c r="K247" s="28">
        <v>0</v>
      </c>
      <c r="L247" s="28">
        <v>6955474</v>
      </c>
      <c r="M247" s="29">
        <v>8790317</v>
      </c>
      <c r="N247" s="29">
        <v>0</v>
      </c>
      <c r="O247" s="28">
        <v>15745791</v>
      </c>
      <c r="P247" s="28">
        <v>0</v>
      </c>
      <c r="Q247" s="29">
        <v>0</v>
      </c>
      <c r="R247" s="29">
        <v>0</v>
      </c>
      <c r="S247" s="28">
        <v>0</v>
      </c>
      <c r="T247" s="28">
        <v>0</v>
      </c>
      <c r="U247" s="29">
        <v>0</v>
      </c>
      <c r="V247" s="42">
        <v>0</v>
      </c>
      <c r="W247" s="43">
        <v>0</v>
      </c>
    </row>
    <row r="248" spans="1:23" ht="12.75" customHeight="1">
      <c r="A248" s="18" t="s">
        <v>28</v>
      </c>
      <c r="B248" s="19" t="s">
        <v>446</v>
      </c>
      <c r="C248" s="19" t="s">
        <v>447</v>
      </c>
      <c r="D248" s="28">
        <v>23718000</v>
      </c>
      <c r="E248" s="29">
        <v>22387046</v>
      </c>
      <c r="F248" s="29">
        <v>10013452</v>
      </c>
      <c r="G248" s="37">
        <f t="shared" si="47"/>
        <v>0.44728777526074676</v>
      </c>
      <c r="H248" s="28">
        <v>2137696</v>
      </c>
      <c r="I248" s="29">
        <v>2415895</v>
      </c>
      <c r="J248" s="29">
        <v>1880464</v>
      </c>
      <c r="K248" s="28">
        <v>6434055</v>
      </c>
      <c r="L248" s="28">
        <v>867074</v>
      </c>
      <c r="M248" s="29">
        <v>37146</v>
      </c>
      <c r="N248" s="29">
        <v>1367840</v>
      </c>
      <c r="O248" s="28">
        <v>2272060</v>
      </c>
      <c r="P248" s="28">
        <v>1307337</v>
      </c>
      <c r="Q248" s="29">
        <v>0</v>
      </c>
      <c r="R248" s="29">
        <v>0</v>
      </c>
      <c r="S248" s="28">
        <v>1307337</v>
      </c>
      <c r="T248" s="28">
        <v>0</v>
      </c>
      <c r="U248" s="29">
        <v>0</v>
      </c>
      <c r="V248" s="42">
        <v>0</v>
      </c>
      <c r="W248" s="43">
        <v>0</v>
      </c>
    </row>
    <row r="249" spans="1:23" ht="12.75" customHeight="1">
      <c r="A249" s="18" t="s">
        <v>28</v>
      </c>
      <c r="B249" s="19" t="s">
        <v>448</v>
      </c>
      <c r="C249" s="19" t="s">
        <v>449</v>
      </c>
      <c r="D249" s="28">
        <v>14364461</v>
      </c>
      <c r="E249" s="29">
        <v>304643</v>
      </c>
      <c r="F249" s="29">
        <v>0</v>
      </c>
      <c r="G249" s="37">
        <f t="shared" si="47"/>
        <v>0</v>
      </c>
      <c r="H249" s="28">
        <v>0</v>
      </c>
      <c r="I249" s="29">
        <v>0</v>
      </c>
      <c r="J249" s="29">
        <v>0</v>
      </c>
      <c r="K249" s="28">
        <v>0</v>
      </c>
      <c r="L249" s="28">
        <v>0</v>
      </c>
      <c r="M249" s="29">
        <v>0</v>
      </c>
      <c r="N249" s="29">
        <v>0</v>
      </c>
      <c r="O249" s="28">
        <v>0</v>
      </c>
      <c r="P249" s="28">
        <v>0</v>
      </c>
      <c r="Q249" s="29">
        <v>0</v>
      </c>
      <c r="R249" s="29">
        <v>0</v>
      </c>
      <c r="S249" s="28">
        <v>0</v>
      </c>
      <c r="T249" s="28">
        <v>0</v>
      </c>
      <c r="U249" s="29">
        <v>0</v>
      </c>
      <c r="V249" s="42">
        <v>0</v>
      </c>
      <c r="W249" s="43">
        <v>0</v>
      </c>
    </row>
    <row r="250" spans="1:23" ht="12.75" customHeight="1">
      <c r="A250" s="18" t="s">
        <v>28</v>
      </c>
      <c r="B250" s="19" t="s">
        <v>450</v>
      </c>
      <c r="C250" s="19" t="s">
        <v>451</v>
      </c>
      <c r="D250" s="28">
        <v>8080000</v>
      </c>
      <c r="E250" s="29">
        <v>8080000</v>
      </c>
      <c r="F250" s="29">
        <v>931584</v>
      </c>
      <c r="G250" s="37">
        <f t="shared" si="47"/>
        <v>0.1152950495049505</v>
      </c>
      <c r="H250" s="28">
        <v>105439</v>
      </c>
      <c r="I250" s="29">
        <v>107095</v>
      </c>
      <c r="J250" s="29">
        <v>16400</v>
      </c>
      <c r="K250" s="28">
        <v>228934</v>
      </c>
      <c r="L250" s="28">
        <v>31296</v>
      </c>
      <c r="M250" s="29">
        <v>88672</v>
      </c>
      <c r="N250" s="29">
        <v>27176</v>
      </c>
      <c r="O250" s="28">
        <v>147144</v>
      </c>
      <c r="P250" s="28">
        <v>290063</v>
      </c>
      <c r="Q250" s="29">
        <v>98345</v>
      </c>
      <c r="R250" s="29">
        <v>167098</v>
      </c>
      <c r="S250" s="28">
        <v>555506</v>
      </c>
      <c r="T250" s="28">
        <v>0</v>
      </c>
      <c r="U250" s="29">
        <v>0</v>
      </c>
      <c r="V250" s="42">
        <v>0</v>
      </c>
      <c r="W250" s="43">
        <v>0</v>
      </c>
    </row>
    <row r="251" spans="1:23" ht="12.75" customHeight="1">
      <c r="A251" s="18" t="s">
        <v>43</v>
      </c>
      <c r="B251" s="19" t="s">
        <v>452</v>
      </c>
      <c r="C251" s="19" t="s">
        <v>453</v>
      </c>
      <c r="D251" s="28">
        <v>1460000</v>
      </c>
      <c r="E251" s="29">
        <v>0</v>
      </c>
      <c r="F251" s="29">
        <v>0</v>
      </c>
      <c r="G251" s="37">
        <f t="shared" si="47"/>
        <v>0</v>
      </c>
      <c r="H251" s="28">
        <v>0</v>
      </c>
      <c r="I251" s="29">
        <v>0</v>
      </c>
      <c r="J251" s="29">
        <v>0</v>
      </c>
      <c r="K251" s="28">
        <v>0</v>
      </c>
      <c r="L251" s="28">
        <v>0</v>
      </c>
      <c r="M251" s="29">
        <v>0</v>
      </c>
      <c r="N251" s="29">
        <v>0</v>
      </c>
      <c r="O251" s="28">
        <v>0</v>
      </c>
      <c r="P251" s="28">
        <v>0</v>
      </c>
      <c r="Q251" s="29">
        <v>0</v>
      </c>
      <c r="R251" s="29">
        <v>0</v>
      </c>
      <c r="S251" s="28">
        <v>0</v>
      </c>
      <c r="T251" s="28">
        <v>0</v>
      </c>
      <c r="U251" s="29">
        <v>0</v>
      </c>
      <c r="V251" s="42">
        <v>0</v>
      </c>
      <c r="W251" s="43">
        <v>0</v>
      </c>
    </row>
    <row r="252" spans="1:23" ht="12.75" customHeight="1">
      <c r="A252" s="20"/>
      <c r="B252" s="21" t="s">
        <v>454</v>
      </c>
      <c r="C252" s="22"/>
      <c r="D252" s="30">
        <f>SUM(D246:D251)</f>
        <v>64027967</v>
      </c>
      <c r="E252" s="31">
        <f>SUM(E246:E251)</f>
        <v>30771689</v>
      </c>
      <c r="F252" s="31">
        <f>SUM(F246:F251)</f>
        <v>26752911</v>
      </c>
      <c r="G252" s="38">
        <f t="shared" si="47"/>
        <v>0.8694001489486001</v>
      </c>
      <c r="H252" s="30">
        <f aca="true" t="shared" si="50" ref="H252:W252">SUM(H246:H251)</f>
        <v>2243135</v>
      </c>
      <c r="I252" s="31">
        <f t="shared" si="50"/>
        <v>2522990</v>
      </c>
      <c r="J252" s="31">
        <f t="shared" si="50"/>
        <v>1898596</v>
      </c>
      <c r="K252" s="30">
        <f t="shared" si="50"/>
        <v>6664721</v>
      </c>
      <c r="L252" s="30">
        <f t="shared" si="50"/>
        <v>7886105</v>
      </c>
      <c r="M252" s="31">
        <f t="shared" si="50"/>
        <v>8916201</v>
      </c>
      <c r="N252" s="31">
        <f t="shared" si="50"/>
        <v>1395016</v>
      </c>
      <c r="O252" s="30">
        <f t="shared" si="50"/>
        <v>18197322</v>
      </c>
      <c r="P252" s="30">
        <f t="shared" si="50"/>
        <v>1597400</v>
      </c>
      <c r="Q252" s="31">
        <f t="shared" si="50"/>
        <v>98345</v>
      </c>
      <c r="R252" s="31">
        <f t="shared" si="50"/>
        <v>195123</v>
      </c>
      <c r="S252" s="30">
        <f t="shared" si="50"/>
        <v>1890868</v>
      </c>
      <c r="T252" s="30">
        <f t="shared" si="50"/>
        <v>0</v>
      </c>
      <c r="U252" s="31">
        <f t="shared" si="50"/>
        <v>0</v>
      </c>
      <c r="V252" s="44">
        <f t="shared" si="50"/>
        <v>0</v>
      </c>
      <c r="W252" s="45">
        <f t="shared" si="50"/>
        <v>0</v>
      </c>
    </row>
    <row r="253" spans="1:23" ht="12.75" customHeight="1">
      <c r="A253" s="18" t="s">
        <v>28</v>
      </c>
      <c r="B253" s="19" t="s">
        <v>455</v>
      </c>
      <c r="C253" s="19" t="s">
        <v>456</v>
      </c>
      <c r="D253" s="28">
        <v>153814920</v>
      </c>
      <c r="E253" s="29">
        <v>166995678</v>
      </c>
      <c r="F253" s="29">
        <v>37714791</v>
      </c>
      <c r="G253" s="37">
        <f t="shared" si="47"/>
        <v>0.22584291672506637</v>
      </c>
      <c r="H253" s="28">
        <v>95176</v>
      </c>
      <c r="I253" s="29">
        <v>972528</v>
      </c>
      <c r="J253" s="29">
        <v>5558991</v>
      </c>
      <c r="K253" s="28">
        <v>6626695</v>
      </c>
      <c r="L253" s="28">
        <v>2761642</v>
      </c>
      <c r="M253" s="29">
        <v>6166120</v>
      </c>
      <c r="N253" s="29">
        <v>11647292</v>
      </c>
      <c r="O253" s="28">
        <v>20575054</v>
      </c>
      <c r="P253" s="28">
        <v>3113181</v>
      </c>
      <c r="Q253" s="29">
        <v>3638111</v>
      </c>
      <c r="R253" s="29">
        <v>3761750</v>
      </c>
      <c r="S253" s="28">
        <v>10513042</v>
      </c>
      <c r="T253" s="28">
        <v>0</v>
      </c>
      <c r="U253" s="29">
        <v>0</v>
      </c>
      <c r="V253" s="42">
        <v>0</v>
      </c>
      <c r="W253" s="43">
        <v>0</v>
      </c>
    </row>
    <row r="254" spans="1:23" ht="12.75" customHeight="1">
      <c r="A254" s="18" t="s">
        <v>28</v>
      </c>
      <c r="B254" s="19" t="s">
        <v>457</v>
      </c>
      <c r="C254" s="19" t="s">
        <v>458</v>
      </c>
      <c r="D254" s="28">
        <v>22936000</v>
      </c>
      <c r="E254" s="29">
        <v>22936000</v>
      </c>
      <c r="F254" s="29">
        <v>0</v>
      </c>
      <c r="G254" s="37">
        <f t="shared" si="47"/>
        <v>0</v>
      </c>
      <c r="H254" s="28">
        <v>0</v>
      </c>
      <c r="I254" s="29">
        <v>0</v>
      </c>
      <c r="J254" s="29">
        <v>0</v>
      </c>
      <c r="K254" s="28">
        <v>0</v>
      </c>
      <c r="L254" s="28">
        <v>0</v>
      </c>
      <c r="M254" s="29">
        <v>0</v>
      </c>
      <c r="N254" s="29">
        <v>0</v>
      </c>
      <c r="O254" s="28">
        <v>0</v>
      </c>
      <c r="P254" s="28">
        <v>0</v>
      </c>
      <c r="Q254" s="29">
        <v>0</v>
      </c>
      <c r="R254" s="29">
        <v>0</v>
      </c>
      <c r="S254" s="28">
        <v>0</v>
      </c>
      <c r="T254" s="28">
        <v>0</v>
      </c>
      <c r="U254" s="29">
        <v>0</v>
      </c>
      <c r="V254" s="42">
        <v>0</v>
      </c>
      <c r="W254" s="43">
        <v>0</v>
      </c>
    </row>
    <row r="255" spans="1:23" ht="12.75" customHeight="1">
      <c r="A255" s="18" t="s">
        <v>28</v>
      </c>
      <c r="B255" s="19" t="s">
        <v>459</v>
      </c>
      <c r="C255" s="19" t="s">
        <v>460</v>
      </c>
      <c r="D255" s="28">
        <v>119358584</v>
      </c>
      <c r="E255" s="29">
        <v>0</v>
      </c>
      <c r="F255" s="29">
        <v>32467722</v>
      </c>
      <c r="G255" s="37">
        <f t="shared" si="47"/>
        <v>0</v>
      </c>
      <c r="H255" s="28">
        <v>365335</v>
      </c>
      <c r="I255" s="29">
        <v>557526</v>
      </c>
      <c r="J255" s="29">
        <v>3136714</v>
      </c>
      <c r="K255" s="28">
        <v>4059575</v>
      </c>
      <c r="L255" s="28">
        <v>2449306</v>
      </c>
      <c r="M255" s="29">
        <v>1845894</v>
      </c>
      <c r="N255" s="29">
        <v>7491403</v>
      </c>
      <c r="O255" s="28">
        <v>11786603</v>
      </c>
      <c r="P255" s="28">
        <v>6593133</v>
      </c>
      <c r="Q255" s="29">
        <v>6280433</v>
      </c>
      <c r="R255" s="29">
        <v>3747978</v>
      </c>
      <c r="S255" s="28">
        <v>16621544</v>
      </c>
      <c r="T255" s="28">
        <v>0</v>
      </c>
      <c r="U255" s="29">
        <v>0</v>
      </c>
      <c r="V255" s="42">
        <v>0</v>
      </c>
      <c r="W255" s="43">
        <v>0</v>
      </c>
    </row>
    <row r="256" spans="1:23" ht="12.75" customHeight="1">
      <c r="A256" s="18" t="s">
        <v>43</v>
      </c>
      <c r="B256" s="19" t="s">
        <v>461</v>
      </c>
      <c r="C256" s="19" t="s">
        <v>462</v>
      </c>
      <c r="D256" s="28">
        <v>1447000</v>
      </c>
      <c r="E256" s="29">
        <v>0</v>
      </c>
      <c r="F256" s="29">
        <v>412496</v>
      </c>
      <c r="G256" s="37">
        <f t="shared" si="47"/>
        <v>0</v>
      </c>
      <c r="H256" s="28">
        <v>0</v>
      </c>
      <c r="I256" s="29">
        <v>5985</v>
      </c>
      <c r="J256" s="29">
        <v>79878</v>
      </c>
      <c r="K256" s="28">
        <v>85863</v>
      </c>
      <c r="L256" s="28">
        <v>7919</v>
      </c>
      <c r="M256" s="29">
        <v>41686</v>
      </c>
      <c r="N256" s="29">
        <v>69292</v>
      </c>
      <c r="O256" s="28">
        <v>118897</v>
      </c>
      <c r="P256" s="28">
        <v>16242</v>
      </c>
      <c r="Q256" s="29">
        <v>121804</v>
      </c>
      <c r="R256" s="29">
        <v>69690</v>
      </c>
      <c r="S256" s="28">
        <v>207736</v>
      </c>
      <c r="T256" s="28">
        <v>0</v>
      </c>
      <c r="U256" s="29">
        <v>0</v>
      </c>
      <c r="V256" s="42">
        <v>0</v>
      </c>
      <c r="W256" s="43">
        <v>0</v>
      </c>
    </row>
    <row r="257" spans="1:23" ht="12.75" customHeight="1">
      <c r="A257" s="20"/>
      <c r="B257" s="21" t="s">
        <v>463</v>
      </c>
      <c r="C257" s="22"/>
      <c r="D257" s="30">
        <f>SUM(D253:D256)</f>
        <v>297556504</v>
      </c>
      <c r="E257" s="31">
        <f>SUM(E253:E256)</f>
        <v>189931678</v>
      </c>
      <c r="F257" s="31">
        <f>SUM(F253:F256)</f>
        <v>70595009</v>
      </c>
      <c r="G257" s="38">
        <f t="shared" si="47"/>
        <v>0.3716863334403859</v>
      </c>
      <c r="H257" s="30">
        <f aca="true" t="shared" si="51" ref="H257:W257">SUM(H253:H256)</f>
        <v>460511</v>
      </c>
      <c r="I257" s="31">
        <f t="shared" si="51"/>
        <v>1536039</v>
      </c>
      <c r="J257" s="31">
        <f t="shared" si="51"/>
        <v>8775583</v>
      </c>
      <c r="K257" s="30">
        <f t="shared" si="51"/>
        <v>10772133</v>
      </c>
      <c r="L257" s="30">
        <f t="shared" si="51"/>
        <v>5218867</v>
      </c>
      <c r="M257" s="31">
        <f t="shared" si="51"/>
        <v>8053700</v>
      </c>
      <c r="N257" s="31">
        <f t="shared" si="51"/>
        <v>19207987</v>
      </c>
      <c r="O257" s="30">
        <f t="shared" si="51"/>
        <v>32480554</v>
      </c>
      <c r="P257" s="30">
        <f t="shared" si="51"/>
        <v>9722556</v>
      </c>
      <c r="Q257" s="31">
        <f t="shared" si="51"/>
        <v>10040348</v>
      </c>
      <c r="R257" s="31">
        <f t="shared" si="51"/>
        <v>7579418</v>
      </c>
      <c r="S257" s="30">
        <f t="shared" si="51"/>
        <v>27342322</v>
      </c>
      <c r="T257" s="30">
        <f t="shared" si="51"/>
        <v>0</v>
      </c>
      <c r="U257" s="31">
        <f t="shared" si="51"/>
        <v>0</v>
      </c>
      <c r="V257" s="44">
        <f t="shared" si="51"/>
        <v>0</v>
      </c>
      <c r="W257" s="45">
        <f t="shared" si="51"/>
        <v>0</v>
      </c>
    </row>
    <row r="258" spans="1:23" ht="12.75" customHeight="1">
      <c r="A258" s="20"/>
      <c r="B258" s="21" t="s">
        <v>464</v>
      </c>
      <c r="C258" s="22"/>
      <c r="D258" s="30">
        <f>SUM(D232:D237,D239:D244,D246:D251,D253:D256)</f>
        <v>940520628</v>
      </c>
      <c r="E258" s="31">
        <f>SUM(E232:E237,E239:E244,E246:E251,E253:E256)</f>
        <v>698214386</v>
      </c>
      <c r="F258" s="31">
        <f>SUM(F232:F237,F239:F244,F246:F251,F253:F256)</f>
        <v>326541889</v>
      </c>
      <c r="G258" s="38">
        <f t="shared" si="47"/>
        <v>0.46768141067777996</v>
      </c>
      <c r="H258" s="30">
        <f aca="true" t="shared" si="52" ref="H258:W258">SUM(H232:H237,H239:H244,H246:H251,H253:H256)</f>
        <v>29444318</v>
      </c>
      <c r="I258" s="31">
        <f t="shared" si="52"/>
        <v>18069014</v>
      </c>
      <c r="J258" s="31">
        <f t="shared" si="52"/>
        <v>24326423</v>
      </c>
      <c r="K258" s="30">
        <f t="shared" si="52"/>
        <v>71839755</v>
      </c>
      <c r="L258" s="30">
        <f t="shared" si="52"/>
        <v>21731416</v>
      </c>
      <c r="M258" s="31">
        <f t="shared" si="52"/>
        <v>50610932</v>
      </c>
      <c r="N258" s="31">
        <f t="shared" si="52"/>
        <v>37877525</v>
      </c>
      <c r="O258" s="30">
        <f t="shared" si="52"/>
        <v>110219873</v>
      </c>
      <c r="P258" s="30">
        <f t="shared" si="52"/>
        <v>72841779</v>
      </c>
      <c r="Q258" s="31">
        <f t="shared" si="52"/>
        <v>36544317</v>
      </c>
      <c r="R258" s="31">
        <f t="shared" si="52"/>
        <v>35096165</v>
      </c>
      <c r="S258" s="30">
        <f t="shared" si="52"/>
        <v>144482261</v>
      </c>
      <c r="T258" s="30">
        <f t="shared" si="52"/>
        <v>0</v>
      </c>
      <c r="U258" s="31">
        <f t="shared" si="52"/>
        <v>0</v>
      </c>
      <c r="V258" s="44">
        <f t="shared" si="52"/>
        <v>0</v>
      </c>
      <c r="W258" s="45">
        <f t="shared" si="52"/>
        <v>0</v>
      </c>
    </row>
    <row r="259" spans="1:23" ht="12.75" customHeight="1">
      <c r="A259" s="11"/>
      <c r="B259" s="12" t="s">
        <v>603</v>
      </c>
      <c r="C259" s="13"/>
      <c r="D259" s="32"/>
      <c r="E259" s="33"/>
      <c r="F259" s="33"/>
      <c r="G259" s="39"/>
      <c r="H259" s="32"/>
      <c r="I259" s="33"/>
      <c r="J259" s="33"/>
      <c r="K259" s="32"/>
      <c r="L259" s="32"/>
      <c r="M259" s="33"/>
      <c r="N259" s="33"/>
      <c r="O259" s="32"/>
      <c r="P259" s="32"/>
      <c r="Q259" s="33"/>
      <c r="R259" s="33"/>
      <c r="S259" s="32"/>
      <c r="T259" s="32"/>
      <c r="U259" s="33"/>
      <c r="V259" s="46"/>
      <c r="W259" s="47"/>
    </row>
    <row r="260" spans="1:23" ht="12.75" customHeight="1">
      <c r="A260" s="17"/>
      <c r="B260" s="12" t="s">
        <v>465</v>
      </c>
      <c r="C260" s="13"/>
      <c r="D260" s="32"/>
      <c r="E260" s="33"/>
      <c r="F260" s="33"/>
      <c r="G260" s="39"/>
      <c r="H260" s="32"/>
      <c r="I260" s="33"/>
      <c r="J260" s="33"/>
      <c r="K260" s="32"/>
      <c r="L260" s="32"/>
      <c r="M260" s="33"/>
      <c r="N260" s="33"/>
      <c r="O260" s="32"/>
      <c r="P260" s="32"/>
      <c r="Q260" s="33"/>
      <c r="R260" s="33"/>
      <c r="S260" s="32"/>
      <c r="T260" s="32"/>
      <c r="U260" s="33"/>
      <c r="V260" s="46"/>
      <c r="W260" s="47"/>
    </row>
    <row r="261" spans="1:23" ht="12.75" customHeight="1">
      <c r="A261" s="18" t="s">
        <v>28</v>
      </c>
      <c r="B261" s="19" t="s">
        <v>466</v>
      </c>
      <c r="C261" s="19" t="s">
        <v>467</v>
      </c>
      <c r="D261" s="28">
        <v>4490806</v>
      </c>
      <c r="E261" s="29">
        <v>4490806</v>
      </c>
      <c r="F261" s="29">
        <v>16295280</v>
      </c>
      <c r="G261" s="37">
        <f aca="true" t="shared" si="53" ref="G261:G297">IF($E261=0,0,$F261/$E261)</f>
        <v>3.6285869396273185</v>
      </c>
      <c r="H261" s="28">
        <v>0</v>
      </c>
      <c r="I261" s="29">
        <v>43011</v>
      </c>
      <c r="J261" s="29">
        <v>812399</v>
      </c>
      <c r="K261" s="28">
        <v>855410</v>
      </c>
      <c r="L261" s="28">
        <v>4130458</v>
      </c>
      <c r="M261" s="29">
        <v>4177625</v>
      </c>
      <c r="N261" s="29">
        <v>1542506</v>
      </c>
      <c r="O261" s="28">
        <v>9850589</v>
      </c>
      <c r="P261" s="28">
        <v>1719388</v>
      </c>
      <c r="Q261" s="29">
        <v>1104530</v>
      </c>
      <c r="R261" s="29">
        <v>2765363</v>
      </c>
      <c r="S261" s="28">
        <v>5589281</v>
      </c>
      <c r="T261" s="28">
        <v>0</v>
      </c>
      <c r="U261" s="29">
        <v>0</v>
      </c>
      <c r="V261" s="42">
        <v>0</v>
      </c>
      <c r="W261" s="43">
        <v>0</v>
      </c>
    </row>
    <row r="262" spans="1:23" ht="12.75" customHeight="1">
      <c r="A262" s="18" t="s">
        <v>28</v>
      </c>
      <c r="B262" s="19" t="s">
        <v>468</v>
      </c>
      <c r="C262" s="19" t="s">
        <v>469</v>
      </c>
      <c r="D262" s="28">
        <v>9333189</v>
      </c>
      <c r="E262" s="29">
        <v>5611464</v>
      </c>
      <c r="F262" s="29">
        <v>4104177</v>
      </c>
      <c r="G262" s="37">
        <f t="shared" si="53"/>
        <v>0.7313914871413235</v>
      </c>
      <c r="H262" s="28">
        <v>17600</v>
      </c>
      <c r="I262" s="29">
        <v>75478</v>
      </c>
      <c r="J262" s="29">
        <v>587003</v>
      </c>
      <c r="K262" s="28">
        <v>680081</v>
      </c>
      <c r="L262" s="28">
        <v>504548</v>
      </c>
      <c r="M262" s="29">
        <v>41388</v>
      </c>
      <c r="N262" s="29">
        <v>296515</v>
      </c>
      <c r="O262" s="28">
        <v>842451</v>
      </c>
      <c r="P262" s="28">
        <v>1868</v>
      </c>
      <c r="Q262" s="29">
        <v>2200372</v>
      </c>
      <c r="R262" s="29">
        <v>379405</v>
      </c>
      <c r="S262" s="28">
        <v>2581645</v>
      </c>
      <c r="T262" s="28">
        <v>0</v>
      </c>
      <c r="U262" s="29">
        <v>0</v>
      </c>
      <c r="V262" s="42">
        <v>0</v>
      </c>
      <c r="W262" s="43">
        <v>0</v>
      </c>
    </row>
    <row r="263" spans="1:23" ht="12.75" customHeight="1">
      <c r="A263" s="18" t="s">
        <v>28</v>
      </c>
      <c r="B263" s="19" t="s">
        <v>470</v>
      </c>
      <c r="C263" s="19" t="s">
        <v>471</v>
      </c>
      <c r="D263" s="28">
        <v>13939130</v>
      </c>
      <c r="E263" s="29">
        <v>13939130</v>
      </c>
      <c r="F263" s="29">
        <v>3323324</v>
      </c>
      <c r="G263" s="37">
        <f t="shared" si="53"/>
        <v>0.23841688828499338</v>
      </c>
      <c r="H263" s="28">
        <v>0</v>
      </c>
      <c r="I263" s="29">
        <v>490376</v>
      </c>
      <c r="J263" s="29">
        <v>490376</v>
      </c>
      <c r="K263" s="28">
        <v>980752</v>
      </c>
      <c r="L263" s="28">
        <v>209221</v>
      </c>
      <c r="M263" s="29">
        <v>0</v>
      </c>
      <c r="N263" s="29">
        <v>0</v>
      </c>
      <c r="O263" s="28">
        <v>209221</v>
      </c>
      <c r="P263" s="28">
        <v>536307</v>
      </c>
      <c r="Q263" s="29">
        <v>228160</v>
      </c>
      <c r="R263" s="29">
        <v>1368884</v>
      </c>
      <c r="S263" s="28">
        <v>2133351</v>
      </c>
      <c r="T263" s="28">
        <v>0</v>
      </c>
      <c r="U263" s="29">
        <v>0</v>
      </c>
      <c r="V263" s="42">
        <v>0</v>
      </c>
      <c r="W263" s="43">
        <v>0</v>
      </c>
    </row>
    <row r="264" spans="1:23" ht="12.75" customHeight="1">
      <c r="A264" s="18" t="s">
        <v>43</v>
      </c>
      <c r="B264" s="19" t="s">
        <v>472</v>
      </c>
      <c r="C264" s="19" t="s">
        <v>473</v>
      </c>
      <c r="D264" s="28">
        <v>0</v>
      </c>
      <c r="E264" s="29">
        <v>0</v>
      </c>
      <c r="F264" s="29">
        <v>5928610</v>
      </c>
      <c r="G264" s="37">
        <f t="shared" si="53"/>
        <v>0</v>
      </c>
      <c r="H264" s="28">
        <v>243940</v>
      </c>
      <c r="I264" s="29">
        <v>887647</v>
      </c>
      <c r="J264" s="29">
        <v>1207178</v>
      </c>
      <c r="K264" s="28">
        <v>2338765</v>
      </c>
      <c r="L264" s="28">
        <v>350431</v>
      </c>
      <c r="M264" s="29">
        <v>1233591</v>
      </c>
      <c r="N264" s="29">
        <v>727274</v>
      </c>
      <c r="O264" s="28">
        <v>2311296</v>
      </c>
      <c r="P264" s="28">
        <v>1278549</v>
      </c>
      <c r="Q264" s="29">
        <v>0</v>
      </c>
      <c r="R264" s="29">
        <v>0</v>
      </c>
      <c r="S264" s="28">
        <v>1278549</v>
      </c>
      <c r="T264" s="28">
        <v>0</v>
      </c>
      <c r="U264" s="29">
        <v>0</v>
      </c>
      <c r="V264" s="42">
        <v>0</v>
      </c>
      <c r="W264" s="43">
        <v>0</v>
      </c>
    </row>
    <row r="265" spans="1:23" ht="12.75" customHeight="1">
      <c r="A265" s="20"/>
      <c r="B265" s="21" t="s">
        <v>474</v>
      </c>
      <c r="C265" s="22"/>
      <c r="D265" s="30">
        <f>SUM(D261:D264)</f>
        <v>27763125</v>
      </c>
      <c r="E265" s="31">
        <f>SUM(E261:E264)</f>
        <v>24041400</v>
      </c>
      <c r="F265" s="31">
        <f>SUM(F261:F264)</f>
        <v>29651391</v>
      </c>
      <c r="G265" s="38">
        <f t="shared" si="53"/>
        <v>1.2333471012503432</v>
      </c>
      <c r="H265" s="30">
        <f aca="true" t="shared" si="54" ref="H265:W265">SUM(H261:H264)</f>
        <v>261540</v>
      </c>
      <c r="I265" s="31">
        <f t="shared" si="54"/>
        <v>1496512</v>
      </c>
      <c r="J265" s="31">
        <f t="shared" si="54"/>
        <v>3096956</v>
      </c>
      <c r="K265" s="30">
        <f t="shared" si="54"/>
        <v>4855008</v>
      </c>
      <c r="L265" s="30">
        <f t="shared" si="54"/>
        <v>5194658</v>
      </c>
      <c r="M265" s="31">
        <f t="shared" si="54"/>
        <v>5452604</v>
      </c>
      <c r="N265" s="31">
        <f t="shared" si="54"/>
        <v>2566295</v>
      </c>
      <c r="O265" s="30">
        <f t="shared" si="54"/>
        <v>13213557</v>
      </c>
      <c r="P265" s="30">
        <f t="shared" si="54"/>
        <v>3536112</v>
      </c>
      <c r="Q265" s="31">
        <f t="shared" si="54"/>
        <v>3533062</v>
      </c>
      <c r="R265" s="31">
        <f t="shared" si="54"/>
        <v>4513652</v>
      </c>
      <c r="S265" s="30">
        <f t="shared" si="54"/>
        <v>11582826</v>
      </c>
      <c r="T265" s="30">
        <f t="shared" si="54"/>
        <v>0</v>
      </c>
      <c r="U265" s="31">
        <f t="shared" si="54"/>
        <v>0</v>
      </c>
      <c r="V265" s="44">
        <f t="shared" si="54"/>
        <v>0</v>
      </c>
      <c r="W265" s="45">
        <f t="shared" si="54"/>
        <v>0</v>
      </c>
    </row>
    <row r="266" spans="1:23" ht="12.75" customHeight="1">
      <c r="A266" s="18" t="s">
        <v>28</v>
      </c>
      <c r="B266" s="19" t="s">
        <v>475</v>
      </c>
      <c r="C266" s="19" t="s">
        <v>476</v>
      </c>
      <c r="D266" s="28">
        <v>2565040</v>
      </c>
      <c r="E266" s="29">
        <v>0</v>
      </c>
      <c r="F266" s="29">
        <v>446071</v>
      </c>
      <c r="G266" s="37">
        <f t="shared" si="53"/>
        <v>0</v>
      </c>
      <c r="H266" s="28">
        <v>72018</v>
      </c>
      <c r="I266" s="29">
        <v>48219</v>
      </c>
      <c r="J266" s="29">
        <v>41872</v>
      </c>
      <c r="K266" s="28">
        <v>162109</v>
      </c>
      <c r="L266" s="28">
        <v>153939</v>
      </c>
      <c r="M266" s="29">
        <v>69974</v>
      </c>
      <c r="N266" s="29">
        <v>19932</v>
      </c>
      <c r="O266" s="28">
        <v>243845</v>
      </c>
      <c r="P266" s="28">
        <v>4043</v>
      </c>
      <c r="Q266" s="29">
        <v>4188</v>
      </c>
      <c r="R266" s="29">
        <v>31886</v>
      </c>
      <c r="S266" s="28">
        <v>40117</v>
      </c>
      <c r="T266" s="28">
        <v>0</v>
      </c>
      <c r="U266" s="29">
        <v>0</v>
      </c>
      <c r="V266" s="42">
        <v>0</v>
      </c>
      <c r="W266" s="43">
        <v>0</v>
      </c>
    </row>
    <row r="267" spans="1:23" ht="12.75" customHeight="1">
      <c r="A267" s="18" t="s">
        <v>28</v>
      </c>
      <c r="B267" s="19" t="s">
        <v>477</v>
      </c>
      <c r="C267" s="19" t="s">
        <v>478</v>
      </c>
      <c r="D267" s="28">
        <v>16632017</v>
      </c>
      <c r="E267" s="29">
        <v>16970017</v>
      </c>
      <c r="F267" s="29">
        <v>4824319</v>
      </c>
      <c r="G267" s="37">
        <f t="shared" si="53"/>
        <v>0.2842848654777423</v>
      </c>
      <c r="H267" s="28">
        <v>53431</v>
      </c>
      <c r="I267" s="29">
        <v>635361</v>
      </c>
      <c r="J267" s="29">
        <v>431312</v>
      </c>
      <c r="K267" s="28">
        <v>1120104</v>
      </c>
      <c r="L267" s="28">
        <v>726470</v>
      </c>
      <c r="M267" s="29">
        <v>683391</v>
      </c>
      <c r="N267" s="29">
        <v>396112</v>
      </c>
      <c r="O267" s="28">
        <v>1805973</v>
      </c>
      <c r="P267" s="28">
        <v>876937</v>
      </c>
      <c r="Q267" s="29">
        <v>547481</v>
      </c>
      <c r="R267" s="29">
        <v>473824</v>
      </c>
      <c r="S267" s="28">
        <v>1898242</v>
      </c>
      <c r="T267" s="28">
        <v>0</v>
      </c>
      <c r="U267" s="29">
        <v>0</v>
      </c>
      <c r="V267" s="42">
        <v>0</v>
      </c>
      <c r="W267" s="43">
        <v>0</v>
      </c>
    </row>
    <row r="268" spans="1:23" ht="12.75" customHeight="1">
      <c r="A268" s="18" t="s">
        <v>28</v>
      </c>
      <c r="B268" s="19" t="s">
        <v>479</v>
      </c>
      <c r="C268" s="19" t="s">
        <v>480</v>
      </c>
      <c r="D268" s="28">
        <v>0</v>
      </c>
      <c r="E268" s="29">
        <v>3749000</v>
      </c>
      <c r="F268" s="29">
        <v>218128</v>
      </c>
      <c r="G268" s="37">
        <f t="shared" si="53"/>
        <v>0.058182982128567616</v>
      </c>
      <c r="H268" s="28">
        <v>67823</v>
      </c>
      <c r="I268" s="29">
        <v>18508</v>
      </c>
      <c r="J268" s="29">
        <v>1760</v>
      </c>
      <c r="K268" s="28">
        <v>88091</v>
      </c>
      <c r="L268" s="28">
        <v>4948</v>
      </c>
      <c r="M268" s="29">
        <v>53363</v>
      </c>
      <c r="N268" s="29">
        <v>0</v>
      </c>
      <c r="O268" s="28">
        <v>58311</v>
      </c>
      <c r="P268" s="28">
        <v>34885</v>
      </c>
      <c r="Q268" s="29">
        <v>32441</v>
      </c>
      <c r="R268" s="29">
        <v>4400</v>
      </c>
      <c r="S268" s="28">
        <v>71726</v>
      </c>
      <c r="T268" s="28">
        <v>0</v>
      </c>
      <c r="U268" s="29">
        <v>0</v>
      </c>
      <c r="V268" s="42">
        <v>0</v>
      </c>
      <c r="W268" s="43">
        <v>0</v>
      </c>
    </row>
    <row r="269" spans="1:23" ht="12.75" customHeight="1">
      <c r="A269" s="18" t="s">
        <v>28</v>
      </c>
      <c r="B269" s="19" t="s">
        <v>481</v>
      </c>
      <c r="C269" s="19" t="s">
        <v>482</v>
      </c>
      <c r="D269" s="28">
        <v>6424279</v>
      </c>
      <c r="E269" s="29">
        <v>5705015</v>
      </c>
      <c r="F269" s="29">
        <v>8472461</v>
      </c>
      <c r="G269" s="37">
        <f t="shared" si="53"/>
        <v>1.4850900479665698</v>
      </c>
      <c r="H269" s="28">
        <v>266657</v>
      </c>
      <c r="I269" s="29">
        <v>710193</v>
      </c>
      <c r="J269" s="29">
        <v>903445</v>
      </c>
      <c r="K269" s="28">
        <v>1880295</v>
      </c>
      <c r="L269" s="28">
        <v>1169514</v>
      </c>
      <c r="M269" s="29">
        <v>1516040</v>
      </c>
      <c r="N269" s="29">
        <v>1013225</v>
      </c>
      <c r="O269" s="28">
        <v>3698779</v>
      </c>
      <c r="P269" s="28">
        <v>822796</v>
      </c>
      <c r="Q269" s="29">
        <v>643429</v>
      </c>
      <c r="R269" s="29">
        <v>1427162</v>
      </c>
      <c r="S269" s="28">
        <v>2893387</v>
      </c>
      <c r="T269" s="28">
        <v>0</v>
      </c>
      <c r="U269" s="29">
        <v>0</v>
      </c>
      <c r="V269" s="42">
        <v>0</v>
      </c>
      <c r="W269" s="43">
        <v>0</v>
      </c>
    </row>
    <row r="270" spans="1:23" ht="12.75" customHeight="1">
      <c r="A270" s="18" t="s">
        <v>28</v>
      </c>
      <c r="B270" s="19" t="s">
        <v>483</v>
      </c>
      <c r="C270" s="19" t="s">
        <v>484</v>
      </c>
      <c r="D270" s="28">
        <v>1341000</v>
      </c>
      <c r="E270" s="29">
        <v>0</v>
      </c>
      <c r="F270" s="29">
        <v>2884126</v>
      </c>
      <c r="G270" s="37">
        <f t="shared" si="53"/>
        <v>0</v>
      </c>
      <c r="H270" s="28">
        <v>0</v>
      </c>
      <c r="I270" s="29">
        <v>83950</v>
      </c>
      <c r="J270" s="29">
        <v>218195</v>
      </c>
      <c r="K270" s="28">
        <v>302145</v>
      </c>
      <c r="L270" s="28">
        <v>295234</v>
      </c>
      <c r="M270" s="29">
        <v>530195</v>
      </c>
      <c r="N270" s="29">
        <v>615621</v>
      </c>
      <c r="O270" s="28">
        <v>1441050</v>
      </c>
      <c r="P270" s="28">
        <v>780374</v>
      </c>
      <c r="Q270" s="29">
        <v>235121</v>
      </c>
      <c r="R270" s="29">
        <v>125436</v>
      </c>
      <c r="S270" s="28">
        <v>1140931</v>
      </c>
      <c r="T270" s="28">
        <v>0</v>
      </c>
      <c r="U270" s="29">
        <v>0</v>
      </c>
      <c r="V270" s="42">
        <v>0</v>
      </c>
      <c r="W270" s="43">
        <v>0</v>
      </c>
    </row>
    <row r="271" spans="1:23" ht="12.75" customHeight="1">
      <c r="A271" s="18" t="s">
        <v>28</v>
      </c>
      <c r="B271" s="19" t="s">
        <v>485</v>
      </c>
      <c r="C271" s="19" t="s">
        <v>486</v>
      </c>
      <c r="D271" s="28">
        <v>1950909</v>
      </c>
      <c r="E271" s="29">
        <v>2446503</v>
      </c>
      <c r="F271" s="29">
        <v>1273467</v>
      </c>
      <c r="G271" s="37">
        <f t="shared" si="53"/>
        <v>0.5205254193434465</v>
      </c>
      <c r="H271" s="28">
        <v>13472</v>
      </c>
      <c r="I271" s="29">
        <v>12301</v>
      </c>
      <c r="J271" s="29">
        <v>12572</v>
      </c>
      <c r="K271" s="28">
        <v>38345</v>
      </c>
      <c r="L271" s="28">
        <v>95488</v>
      </c>
      <c r="M271" s="29">
        <v>463370</v>
      </c>
      <c r="N271" s="29">
        <v>43185</v>
      </c>
      <c r="O271" s="28">
        <v>602043</v>
      </c>
      <c r="P271" s="28">
        <v>362793</v>
      </c>
      <c r="Q271" s="29">
        <v>8116</v>
      </c>
      <c r="R271" s="29">
        <v>262170</v>
      </c>
      <c r="S271" s="28">
        <v>633079</v>
      </c>
      <c r="T271" s="28">
        <v>0</v>
      </c>
      <c r="U271" s="29">
        <v>0</v>
      </c>
      <c r="V271" s="42">
        <v>0</v>
      </c>
      <c r="W271" s="43">
        <v>0</v>
      </c>
    </row>
    <row r="272" spans="1:23" ht="12.75" customHeight="1">
      <c r="A272" s="18" t="s">
        <v>43</v>
      </c>
      <c r="B272" s="19" t="s">
        <v>487</v>
      </c>
      <c r="C272" s="19" t="s">
        <v>488</v>
      </c>
      <c r="D272" s="28">
        <v>595134</v>
      </c>
      <c r="E272" s="29">
        <v>528731</v>
      </c>
      <c r="F272" s="29">
        <v>365810</v>
      </c>
      <c r="G272" s="37">
        <f t="shared" si="53"/>
        <v>0.6918641048094399</v>
      </c>
      <c r="H272" s="28">
        <v>34139</v>
      </c>
      <c r="I272" s="29">
        <v>51647</v>
      </c>
      <c r="J272" s="29">
        <v>57248</v>
      </c>
      <c r="K272" s="28">
        <v>143034</v>
      </c>
      <c r="L272" s="28">
        <v>36410</v>
      </c>
      <c r="M272" s="29">
        <v>39048</v>
      </c>
      <c r="N272" s="29">
        <v>55318</v>
      </c>
      <c r="O272" s="28">
        <v>130776</v>
      </c>
      <c r="P272" s="28">
        <v>0</v>
      </c>
      <c r="Q272" s="29">
        <v>92000</v>
      </c>
      <c r="R272" s="29">
        <v>0</v>
      </c>
      <c r="S272" s="28">
        <v>92000</v>
      </c>
      <c r="T272" s="28">
        <v>0</v>
      </c>
      <c r="U272" s="29">
        <v>0</v>
      </c>
      <c r="V272" s="42">
        <v>0</v>
      </c>
      <c r="W272" s="43">
        <v>0</v>
      </c>
    </row>
    <row r="273" spans="1:23" ht="12.75" customHeight="1">
      <c r="A273" s="20"/>
      <c r="B273" s="21" t="s">
        <v>489</v>
      </c>
      <c r="C273" s="22"/>
      <c r="D273" s="30">
        <f>SUM(D266:D272)</f>
        <v>29508379</v>
      </c>
      <c r="E273" s="31">
        <f>SUM(E266:E272)</f>
        <v>29399266</v>
      </c>
      <c r="F273" s="31">
        <f>SUM(F266:F272)</f>
        <v>18484382</v>
      </c>
      <c r="G273" s="38">
        <f t="shared" si="53"/>
        <v>0.6287361732092223</v>
      </c>
      <c r="H273" s="30">
        <f aca="true" t="shared" si="55" ref="H273:W273">SUM(H266:H272)</f>
        <v>507540</v>
      </c>
      <c r="I273" s="31">
        <f t="shared" si="55"/>
        <v>1560179</v>
      </c>
      <c r="J273" s="31">
        <f t="shared" si="55"/>
        <v>1666404</v>
      </c>
      <c r="K273" s="30">
        <f t="shared" si="55"/>
        <v>3734123</v>
      </c>
      <c r="L273" s="30">
        <f t="shared" si="55"/>
        <v>2482003</v>
      </c>
      <c r="M273" s="31">
        <f t="shared" si="55"/>
        <v>3355381</v>
      </c>
      <c r="N273" s="31">
        <f t="shared" si="55"/>
        <v>2143393</v>
      </c>
      <c r="O273" s="30">
        <f t="shared" si="55"/>
        <v>7980777</v>
      </c>
      <c r="P273" s="30">
        <f t="shared" si="55"/>
        <v>2881828</v>
      </c>
      <c r="Q273" s="31">
        <f t="shared" si="55"/>
        <v>1562776</v>
      </c>
      <c r="R273" s="31">
        <f t="shared" si="55"/>
        <v>2324878</v>
      </c>
      <c r="S273" s="30">
        <f t="shared" si="55"/>
        <v>6769482</v>
      </c>
      <c r="T273" s="30">
        <f t="shared" si="55"/>
        <v>0</v>
      </c>
      <c r="U273" s="31">
        <f t="shared" si="55"/>
        <v>0</v>
      </c>
      <c r="V273" s="44">
        <f t="shared" si="55"/>
        <v>0</v>
      </c>
      <c r="W273" s="45">
        <f t="shared" si="55"/>
        <v>0</v>
      </c>
    </row>
    <row r="274" spans="1:23" ht="12.75" customHeight="1">
      <c r="A274" s="18" t="s">
        <v>28</v>
      </c>
      <c r="B274" s="19" t="s">
        <v>490</v>
      </c>
      <c r="C274" s="19" t="s">
        <v>491</v>
      </c>
      <c r="D274" s="28">
        <v>0</v>
      </c>
      <c r="E274" s="29">
        <v>0</v>
      </c>
      <c r="F274" s="29">
        <v>3694945</v>
      </c>
      <c r="G274" s="37">
        <f t="shared" si="53"/>
        <v>0</v>
      </c>
      <c r="H274" s="28">
        <v>30404</v>
      </c>
      <c r="I274" s="29">
        <v>95329</v>
      </c>
      <c r="J274" s="29">
        <v>16248</v>
      </c>
      <c r="K274" s="28">
        <v>141981</v>
      </c>
      <c r="L274" s="28">
        <v>36637</v>
      </c>
      <c r="M274" s="29">
        <v>1332236</v>
      </c>
      <c r="N274" s="29">
        <v>1109781</v>
      </c>
      <c r="O274" s="28">
        <v>2478654</v>
      </c>
      <c r="P274" s="28">
        <v>84965</v>
      </c>
      <c r="Q274" s="29">
        <v>85993</v>
      </c>
      <c r="R274" s="29">
        <v>903352</v>
      </c>
      <c r="S274" s="28">
        <v>1074310</v>
      </c>
      <c r="T274" s="28">
        <v>0</v>
      </c>
      <c r="U274" s="29">
        <v>0</v>
      </c>
      <c r="V274" s="42">
        <v>0</v>
      </c>
      <c r="W274" s="43">
        <v>0</v>
      </c>
    </row>
    <row r="275" spans="1:23" ht="12.75" customHeight="1">
      <c r="A275" s="18" t="s">
        <v>28</v>
      </c>
      <c r="B275" s="19" t="s">
        <v>492</v>
      </c>
      <c r="C275" s="19" t="s">
        <v>493</v>
      </c>
      <c r="D275" s="28">
        <v>3320100</v>
      </c>
      <c r="E275" s="29">
        <v>3874700</v>
      </c>
      <c r="F275" s="29">
        <v>0</v>
      </c>
      <c r="G275" s="37">
        <f t="shared" si="53"/>
        <v>0</v>
      </c>
      <c r="H275" s="28">
        <v>0</v>
      </c>
      <c r="I275" s="29">
        <v>0</v>
      </c>
      <c r="J275" s="29">
        <v>0</v>
      </c>
      <c r="K275" s="28">
        <v>0</v>
      </c>
      <c r="L275" s="28">
        <v>0</v>
      </c>
      <c r="M275" s="29">
        <v>0</v>
      </c>
      <c r="N275" s="29">
        <v>0</v>
      </c>
      <c r="O275" s="28">
        <v>0</v>
      </c>
      <c r="P275" s="28">
        <v>0</v>
      </c>
      <c r="Q275" s="29">
        <v>0</v>
      </c>
      <c r="R275" s="29">
        <v>0</v>
      </c>
      <c r="S275" s="28">
        <v>0</v>
      </c>
      <c r="T275" s="28">
        <v>0</v>
      </c>
      <c r="U275" s="29">
        <v>0</v>
      </c>
      <c r="V275" s="42">
        <v>0</v>
      </c>
      <c r="W275" s="43">
        <v>0</v>
      </c>
    </row>
    <row r="276" spans="1:23" ht="12.75" customHeight="1">
      <c r="A276" s="18" t="s">
        <v>28</v>
      </c>
      <c r="B276" s="19" t="s">
        <v>494</v>
      </c>
      <c r="C276" s="19" t="s">
        <v>495</v>
      </c>
      <c r="D276" s="28">
        <v>21104354</v>
      </c>
      <c r="E276" s="29">
        <v>21104354</v>
      </c>
      <c r="F276" s="29">
        <v>7961023</v>
      </c>
      <c r="G276" s="37">
        <f t="shared" si="53"/>
        <v>0.3772218282540181</v>
      </c>
      <c r="H276" s="28">
        <v>308088</v>
      </c>
      <c r="I276" s="29">
        <v>1356692</v>
      </c>
      <c r="J276" s="29">
        <v>369630</v>
      </c>
      <c r="K276" s="28">
        <v>2034410</v>
      </c>
      <c r="L276" s="28">
        <v>1400856</v>
      </c>
      <c r="M276" s="29">
        <v>1593454</v>
      </c>
      <c r="N276" s="29">
        <v>747506</v>
      </c>
      <c r="O276" s="28">
        <v>3741816</v>
      </c>
      <c r="P276" s="28">
        <v>1172215</v>
      </c>
      <c r="Q276" s="29">
        <v>0</v>
      </c>
      <c r="R276" s="29">
        <v>1012582</v>
      </c>
      <c r="S276" s="28">
        <v>2184797</v>
      </c>
      <c r="T276" s="28">
        <v>0</v>
      </c>
      <c r="U276" s="29">
        <v>0</v>
      </c>
      <c r="V276" s="42">
        <v>0</v>
      </c>
      <c r="W276" s="43">
        <v>0</v>
      </c>
    </row>
    <row r="277" spans="1:23" ht="12.75" customHeight="1">
      <c r="A277" s="18" t="s">
        <v>28</v>
      </c>
      <c r="B277" s="19" t="s">
        <v>496</v>
      </c>
      <c r="C277" s="19" t="s">
        <v>497</v>
      </c>
      <c r="D277" s="28">
        <v>1228190</v>
      </c>
      <c r="E277" s="29">
        <v>0</v>
      </c>
      <c r="F277" s="29">
        <v>3503865</v>
      </c>
      <c r="G277" s="37">
        <f t="shared" si="53"/>
        <v>0</v>
      </c>
      <c r="H277" s="28">
        <v>70091</v>
      </c>
      <c r="I277" s="29">
        <v>295636</v>
      </c>
      <c r="J277" s="29">
        <v>643108</v>
      </c>
      <c r="K277" s="28">
        <v>1008835</v>
      </c>
      <c r="L277" s="28">
        <v>1560480</v>
      </c>
      <c r="M277" s="29">
        <v>158757</v>
      </c>
      <c r="N277" s="29">
        <v>296360</v>
      </c>
      <c r="O277" s="28">
        <v>2015597</v>
      </c>
      <c r="P277" s="28">
        <v>113384</v>
      </c>
      <c r="Q277" s="29">
        <v>211678</v>
      </c>
      <c r="R277" s="29">
        <v>154371</v>
      </c>
      <c r="S277" s="28">
        <v>479433</v>
      </c>
      <c r="T277" s="28">
        <v>0</v>
      </c>
      <c r="U277" s="29">
        <v>0</v>
      </c>
      <c r="V277" s="42">
        <v>0</v>
      </c>
      <c r="W277" s="43">
        <v>0</v>
      </c>
    </row>
    <row r="278" spans="1:23" ht="12.75" customHeight="1">
      <c r="A278" s="18" t="s">
        <v>28</v>
      </c>
      <c r="B278" s="19" t="s">
        <v>498</v>
      </c>
      <c r="C278" s="19" t="s">
        <v>499</v>
      </c>
      <c r="D278" s="28">
        <v>0</v>
      </c>
      <c r="E278" s="29">
        <v>0</v>
      </c>
      <c r="F278" s="29">
        <v>1388627</v>
      </c>
      <c r="G278" s="37">
        <f t="shared" si="53"/>
        <v>0</v>
      </c>
      <c r="H278" s="28">
        <v>466796</v>
      </c>
      <c r="I278" s="29">
        <v>0</v>
      </c>
      <c r="J278" s="29">
        <v>0</v>
      </c>
      <c r="K278" s="28">
        <v>466796</v>
      </c>
      <c r="L278" s="28">
        <v>371946</v>
      </c>
      <c r="M278" s="29">
        <v>174231</v>
      </c>
      <c r="N278" s="29">
        <v>0</v>
      </c>
      <c r="O278" s="28">
        <v>546177</v>
      </c>
      <c r="P278" s="28">
        <v>80448</v>
      </c>
      <c r="Q278" s="29">
        <v>80448</v>
      </c>
      <c r="R278" s="29">
        <v>214758</v>
      </c>
      <c r="S278" s="28">
        <v>375654</v>
      </c>
      <c r="T278" s="28">
        <v>0</v>
      </c>
      <c r="U278" s="29">
        <v>0</v>
      </c>
      <c r="V278" s="42">
        <v>0</v>
      </c>
      <c r="W278" s="43">
        <v>0</v>
      </c>
    </row>
    <row r="279" spans="1:23" ht="12.75" customHeight="1">
      <c r="A279" s="18" t="s">
        <v>28</v>
      </c>
      <c r="B279" s="19" t="s">
        <v>500</v>
      </c>
      <c r="C279" s="19" t="s">
        <v>501</v>
      </c>
      <c r="D279" s="28">
        <v>923693</v>
      </c>
      <c r="E279" s="29">
        <v>0</v>
      </c>
      <c r="F279" s="29">
        <v>273244</v>
      </c>
      <c r="G279" s="37">
        <f t="shared" si="53"/>
        <v>0</v>
      </c>
      <c r="H279" s="28">
        <v>3365</v>
      </c>
      <c r="I279" s="29">
        <v>22340</v>
      </c>
      <c r="J279" s="29">
        <v>32699</v>
      </c>
      <c r="K279" s="28">
        <v>58404</v>
      </c>
      <c r="L279" s="28">
        <v>77944</v>
      </c>
      <c r="M279" s="29">
        <v>28756</v>
      </c>
      <c r="N279" s="29">
        <v>14197</v>
      </c>
      <c r="O279" s="28">
        <v>120897</v>
      </c>
      <c r="P279" s="28">
        <v>14197</v>
      </c>
      <c r="Q279" s="29">
        <v>79746</v>
      </c>
      <c r="R279" s="29">
        <v>0</v>
      </c>
      <c r="S279" s="28">
        <v>93943</v>
      </c>
      <c r="T279" s="28">
        <v>0</v>
      </c>
      <c r="U279" s="29">
        <v>0</v>
      </c>
      <c r="V279" s="42">
        <v>0</v>
      </c>
      <c r="W279" s="43">
        <v>0</v>
      </c>
    </row>
    <row r="280" spans="1:23" ht="12.75" customHeight="1">
      <c r="A280" s="18" t="s">
        <v>28</v>
      </c>
      <c r="B280" s="19" t="s">
        <v>502</v>
      </c>
      <c r="C280" s="19" t="s">
        <v>503</v>
      </c>
      <c r="D280" s="28">
        <v>0</v>
      </c>
      <c r="E280" s="29">
        <v>0</v>
      </c>
      <c r="F280" s="29">
        <v>32719481</v>
      </c>
      <c r="G280" s="37">
        <f t="shared" si="53"/>
        <v>0</v>
      </c>
      <c r="H280" s="28">
        <v>4750536</v>
      </c>
      <c r="I280" s="29">
        <v>4825934</v>
      </c>
      <c r="J280" s="29">
        <v>4807297</v>
      </c>
      <c r="K280" s="28">
        <v>14383767</v>
      </c>
      <c r="L280" s="28">
        <v>5193674</v>
      </c>
      <c r="M280" s="29">
        <v>4564421</v>
      </c>
      <c r="N280" s="29">
        <v>0</v>
      </c>
      <c r="O280" s="28">
        <v>9758095</v>
      </c>
      <c r="P280" s="28">
        <v>4022186</v>
      </c>
      <c r="Q280" s="29">
        <v>4555433</v>
      </c>
      <c r="R280" s="29">
        <v>0</v>
      </c>
      <c r="S280" s="28">
        <v>8577619</v>
      </c>
      <c r="T280" s="28">
        <v>0</v>
      </c>
      <c r="U280" s="29">
        <v>0</v>
      </c>
      <c r="V280" s="42">
        <v>0</v>
      </c>
      <c r="W280" s="43">
        <v>0</v>
      </c>
    </row>
    <row r="281" spans="1:23" ht="12.75" customHeight="1">
      <c r="A281" s="18" t="s">
        <v>28</v>
      </c>
      <c r="B281" s="19" t="s">
        <v>504</v>
      </c>
      <c r="C281" s="19" t="s">
        <v>505</v>
      </c>
      <c r="D281" s="28">
        <v>0</v>
      </c>
      <c r="E281" s="29">
        <v>5136999</v>
      </c>
      <c r="F281" s="29">
        <v>892980</v>
      </c>
      <c r="G281" s="37">
        <f t="shared" si="53"/>
        <v>0.17383301028479858</v>
      </c>
      <c r="H281" s="28">
        <v>80540</v>
      </c>
      <c r="I281" s="29">
        <v>167660</v>
      </c>
      <c r="J281" s="29">
        <v>37190</v>
      </c>
      <c r="K281" s="28">
        <v>285390</v>
      </c>
      <c r="L281" s="28">
        <v>118889</v>
      </c>
      <c r="M281" s="29">
        <v>147533</v>
      </c>
      <c r="N281" s="29">
        <v>100965</v>
      </c>
      <c r="O281" s="28">
        <v>367387</v>
      </c>
      <c r="P281" s="28">
        <v>134769</v>
      </c>
      <c r="Q281" s="29">
        <v>36228</v>
      </c>
      <c r="R281" s="29">
        <v>69206</v>
      </c>
      <c r="S281" s="28">
        <v>240203</v>
      </c>
      <c r="T281" s="28">
        <v>0</v>
      </c>
      <c r="U281" s="29">
        <v>0</v>
      </c>
      <c r="V281" s="42">
        <v>0</v>
      </c>
      <c r="W281" s="43">
        <v>0</v>
      </c>
    </row>
    <row r="282" spans="1:23" ht="12.75" customHeight="1">
      <c r="A282" s="18" t="s">
        <v>43</v>
      </c>
      <c r="B282" s="19" t="s">
        <v>506</v>
      </c>
      <c r="C282" s="19" t="s">
        <v>507</v>
      </c>
      <c r="D282" s="28">
        <v>895000</v>
      </c>
      <c r="E282" s="29">
        <v>0</v>
      </c>
      <c r="F282" s="29">
        <v>931483</v>
      </c>
      <c r="G282" s="37">
        <f t="shared" si="53"/>
        <v>0</v>
      </c>
      <c r="H282" s="28">
        <v>110875</v>
      </c>
      <c r="I282" s="29">
        <v>0</v>
      </c>
      <c r="J282" s="29">
        <v>0</v>
      </c>
      <c r="K282" s="28">
        <v>110875</v>
      </c>
      <c r="L282" s="28">
        <v>154001</v>
      </c>
      <c r="M282" s="29">
        <v>169286</v>
      </c>
      <c r="N282" s="29">
        <v>154001</v>
      </c>
      <c r="O282" s="28">
        <v>477288</v>
      </c>
      <c r="P282" s="28">
        <v>59854</v>
      </c>
      <c r="Q282" s="29">
        <v>0</v>
      </c>
      <c r="R282" s="29">
        <v>283466</v>
      </c>
      <c r="S282" s="28">
        <v>343320</v>
      </c>
      <c r="T282" s="28">
        <v>0</v>
      </c>
      <c r="U282" s="29">
        <v>0</v>
      </c>
      <c r="V282" s="42">
        <v>0</v>
      </c>
      <c r="W282" s="43">
        <v>0</v>
      </c>
    </row>
    <row r="283" spans="1:23" ht="12.75" customHeight="1">
      <c r="A283" s="20"/>
      <c r="B283" s="21" t="s">
        <v>508</v>
      </c>
      <c r="C283" s="22"/>
      <c r="D283" s="30">
        <f>SUM(D274:D282)</f>
        <v>27471337</v>
      </c>
      <c r="E283" s="31">
        <f>SUM(E274:E282)</f>
        <v>30116053</v>
      </c>
      <c r="F283" s="31">
        <f>SUM(F274:F282)</f>
        <v>51365648</v>
      </c>
      <c r="G283" s="38">
        <f t="shared" si="53"/>
        <v>1.7055903042805776</v>
      </c>
      <c r="H283" s="30">
        <f aca="true" t="shared" si="56" ref="H283:W283">SUM(H274:H282)</f>
        <v>5820695</v>
      </c>
      <c r="I283" s="31">
        <f t="shared" si="56"/>
        <v>6763591</v>
      </c>
      <c r="J283" s="31">
        <f t="shared" si="56"/>
        <v>5906172</v>
      </c>
      <c r="K283" s="30">
        <f t="shared" si="56"/>
        <v>18490458</v>
      </c>
      <c r="L283" s="30">
        <f t="shared" si="56"/>
        <v>8914427</v>
      </c>
      <c r="M283" s="31">
        <f t="shared" si="56"/>
        <v>8168674</v>
      </c>
      <c r="N283" s="31">
        <f t="shared" si="56"/>
        <v>2422810</v>
      </c>
      <c r="O283" s="30">
        <f t="shared" si="56"/>
        <v>19505911</v>
      </c>
      <c r="P283" s="30">
        <f t="shared" si="56"/>
        <v>5682018</v>
      </c>
      <c r="Q283" s="31">
        <f t="shared" si="56"/>
        <v>5049526</v>
      </c>
      <c r="R283" s="31">
        <f t="shared" si="56"/>
        <v>2637735</v>
      </c>
      <c r="S283" s="30">
        <f t="shared" si="56"/>
        <v>13369279</v>
      </c>
      <c r="T283" s="30">
        <f t="shared" si="56"/>
        <v>0</v>
      </c>
      <c r="U283" s="31">
        <f t="shared" si="56"/>
        <v>0</v>
      </c>
      <c r="V283" s="44">
        <f t="shared" si="56"/>
        <v>0</v>
      </c>
      <c r="W283" s="45">
        <f t="shared" si="56"/>
        <v>0</v>
      </c>
    </row>
    <row r="284" spans="1:23" ht="12.75" customHeight="1">
      <c r="A284" s="18" t="s">
        <v>28</v>
      </c>
      <c r="B284" s="19" t="s">
        <v>509</v>
      </c>
      <c r="C284" s="19" t="s">
        <v>510</v>
      </c>
      <c r="D284" s="28">
        <v>3166342</v>
      </c>
      <c r="E284" s="29">
        <v>3166342</v>
      </c>
      <c r="F284" s="29">
        <v>6054134</v>
      </c>
      <c r="G284" s="37">
        <f t="shared" si="53"/>
        <v>1.9120278226420266</v>
      </c>
      <c r="H284" s="28">
        <v>196364</v>
      </c>
      <c r="I284" s="29">
        <v>506409</v>
      </c>
      <c r="J284" s="29">
        <v>1011685</v>
      </c>
      <c r="K284" s="28">
        <v>1714458</v>
      </c>
      <c r="L284" s="28">
        <v>506924</v>
      </c>
      <c r="M284" s="29">
        <v>861826</v>
      </c>
      <c r="N284" s="29">
        <v>913004</v>
      </c>
      <c r="O284" s="28">
        <v>2281754</v>
      </c>
      <c r="P284" s="28">
        <v>2057922</v>
      </c>
      <c r="Q284" s="29">
        <v>0</v>
      </c>
      <c r="R284" s="29">
        <v>0</v>
      </c>
      <c r="S284" s="28">
        <v>2057922</v>
      </c>
      <c r="T284" s="28">
        <v>0</v>
      </c>
      <c r="U284" s="29">
        <v>0</v>
      </c>
      <c r="V284" s="42">
        <v>0</v>
      </c>
      <c r="W284" s="43">
        <v>0</v>
      </c>
    </row>
    <row r="285" spans="1:23" ht="12.75" customHeight="1">
      <c r="A285" s="18" t="s">
        <v>28</v>
      </c>
      <c r="B285" s="19" t="s">
        <v>511</v>
      </c>
      <c r="C285" s="19" t="s">
        <v>512</v>
      </c>
      <c r="D285" s="28">
        <v>2086000</v>
      </c>
      <c r="E285" s="29">
        <v>2086000</v>
      </c>
      <c r="F285" s="29">
        <v>416411</v>
      </c>
      <c r="G285" s="37">
        <f t="shared" si="53"/>
        <v>0.19962176414189836</v>
      </c>
      <c r="H285" s="28">
        <v>59839</v>
      </c>
      <c r="I285" s="29">
        <v>5227</v>
      </c>
      <c r="J285" s="29">
        <v>23466</v>
      </c>
      <c r="K285" s="28">
        <v>88532</v>
      </c>
      <c r="L285" s="28">
        <v>85286</v>
      </c>
      <c r="M285" s="29">
        <v>50647</v>
      </c>
      <c r="N285" s="29">
        <v>58238</v>
      </c>
      <c r="O285" s="28">
        <v>194171</v>
      </c>
      <c r="P285" s="28">
        <v>63896</v>
      </c>
      <c r="Q285" s="29">
        <v>34858</v>
      </c>
      <c r="R285" s="29">
        <v>34954</v>
      </c>
      <c r="S285" s="28">
        <v>133708</v>
      </c>
      <c r="T285" s="28">
        <v>0</v>
      </c>
      <c r="U285" s="29">
        <v>0</v>
      </c>
      <c r="V285" s="42">
        <v>0</v>
      </c>
      <c r="W285" s="43">
        <v>0</v>
      </c>
    </row>
    <row r="286" spans="1:23" ht="12.75" customHeight="1">
      <c r="A286" s="18" t="s">
        <v>28</v>
      </c>
      <c r="B286" s="19" t="s">
        <v>513</v>
      </c>
      <c r="C286" s="19" t="s">
        <v>514</v>
      </c>
      <c r="D286" s="28">
        <v>7562505</v>
      </c>
      <c r="E286" s="29">
        <v>7562505</v>
      </c>
      <c r="F286" s="29">
        <v>2018245</v>
      </c>
      <c r="G286" s="37">
        <f t="shared" si="53"/>
        <v>0.26687519545441624</v>
      </c>
      <c r="H286" s="28">
        <v>731054</v>
      </c>
      <c r="I286" s="29">
        <v>140502</v>
      </c>
      <c r="J286" s="29">
        <v>185566</v>
      </c>
      <c r="K286" s="28">
        <v>1057122</v>
      </c>
      <c r="L286" s="28">
        <v>691309</v>
      </c>
      <c r="M286" s="29">
        <v>269814</v>
      </c>
      <c r="N286" s="29">
        <v>0</v>
      </c>
      <c r="O286" s="28">
        <v>961123</v>
      </c>
      <c r="P286" s="28">
        <v>0</v>
      </c>
      <c r="Q286" s="29">
        <v>0</v>
      </c>
      <c r="R286" s="29">
        <v>0</v>
      </c>
      <c r="S286" s="28">
        <v>0</v>
      </c>
      <c r="T286" s="28">
        <v>0</v>
      </c>
      <c r="U286" s="29">
        <v>0</v>
      </c>
      <c r="V286" s="42">
        <v>0</v>
      </c>
      <c r="W286" s="43">
        <v>0</v>
      </c>
    </row>
    <row r="287" spans="1:23" ht="12.75" customHeight="1">
      <c r="A287" s="18" t="s">
        <v>28</v>
      </c>
      <c r="B287" s="19" t="s">
        <v>515</v>
      </c>
      <c r="C287" s="19" t="s">
        <v>516</v>
      </c>
      <c r="D287" s="28">
        <v>5026907</v>
      </c>
      <c r="E287" s="29">
        <v>5028000</v>
      </c>
      <c r="F287" s="29">
        <v>293847</v>
      </c>
      <c r="G287" s="37">
        <f t="shared" si="53"/>
        <v>0.058442124105011935</v>
      </c>
      <c r="H287" s="28">
        <v>1461</v>
      </c>
      <c r="I287" s="29">
        <v>630</v>
      </c>
      <c r="J287" s="29">
        <v>34966</v>
      </c>
      <c r="K287" s="28">
        <v>37057</v>
      </c>
      <c r="L287" s="28">
        <v>10828</v>
      </c>
      <c r="M287" s="29">
        <v>4853</v>
      </c>
      <c r="N287" s="29">
        <v>13373</v>
      </c>
      <c r="O287" s="28">
        <v>29054</v>
      </c>
      <c r="P287" s="28">
        <v>80561</v>
      </c>
      <c r="Q287" s="29">
        <v>147175</v>
      </c>
      <c r="R287" s="29">
        <v>0</v>
      </c>
      <c r="S287" s="28">
        <v>227736</v>
      </c>
      <c r="T287" s="28">
        <v>0</v>
      </c>
      <c r="U287" s="29">
        <v>0</v>
      </c>
      <c r="V287" s="42">
        <v>0</v>
      </c>
      <c r="W287" s="43">
        <v>0</v>
      </c>
    </row>
    <row r="288" spans="1:23" ht="12.75" customHeight="1">
      <c r="A288" s="18" t="s">
        <v>28</v>
      </c>
      <c r="B288" s="19" t="s">
        <v>517</v>
      </c>
      <c r="C288" s="19" t="s">
        <v>518</v>
      </c>
      <c r="D288" s="28">
        <v>15915824</v>
      </c>
      <c r="E288" s="29">
        <v>19207238</v>
      </c>
      <c r="F288" s="29">
        <v>9897657</v>
      </c>
      <c r="G288" s="37">
        <f t="shared" si="53"/>
        <v>0.5153087081026434</v>
      </c>
      <c r="H288" s="28">
        <v>577647</v>
      </c>
      <c r="I288" s="29">
        <v>982758</v>
      </c>
      <c r="J288" s="29">
        <v>896939</v>
      </c>
      <c r="K288" s="28">
        <v>2457344</v>
      </c>
      <c r="L288" s="28">
        <v>785168</v>
      </c>
      <c r="M288" s="29">
        <v>1603182</v>
      </c>
      <c r="N288" s="29">
        <v>1005347</v>
      </c>
      <c r="O288" s="28">
        <v>3393697</v>
      </c>
      <c r="P288" s="28">
        <v>1569269</v>
      </c>
      <c r="Q288" s="29">
        <v>820615</v>
      </c>
      <c r="R288" s="29">
        <v>1656732</v>
      </c>
      <c r="S288" s="28">
        <v>4046616</v>
      </c>
      <c r="T288" s="28">
        <v>0</v>
      </c>
      <c r="U288" s="29">
        <v>0</v>
      </c>
      <c r="V288" s="42">
        <v>0</v>
      </c>
      <c r="W288" s="43">
        <v>0</v>
      </c>
    </row>
    <row r="289" spans="1:23" ht="12.75" customHeight="1">
      <c r="A289" s="18" t="s">
        <v>43</v>
      </c>
      <c r="B289" s="19" t="s">
        <v>519</v>
      </c>
      <c r="C289" s="19" t="s">
        <v>520</v>
      </c>
      <c r="D289" s="28">
        <v>3706352</v>
      </c>
      <c r="E289" s="29">
        <v>3706352</v>
      </c>
      <c r="F289" s="29">
        <v>1829699</v>
      </c>
      <c r="G289" s="37">
        <f t="shared" si="53"/>
        <v>0.49366573924980683</v>
      </c>
      <c r="H289" s="28">
        <v>101134</v>
      </c>
      <c r="I289" s="29">
        <v>105266</v>
      </c>
      <c r="J289" s="29">
        <v>98169</v>
      </c>
      <c r="K289" s="28">
        <v>304569</v>
      </c>
      <c r="L289" s="28">
        <v>106495</v>
      </c>
      <c r="M289" s="29">
        <v>593391</v>
      </c>
      <c r="N289" s="29">
        <v>216378</v>
      </c>
      <c r="O289" s="28">
        <v>916264</v>
      </c>
      <c r="P289" s="28">
        <v>132094</v>
      </c>
      <c r="Q289" s="29">
        <v>205910</v>
      </c>
      <c r="R289" s="29">
        <v>270862</v>
      </c>
      <c r="S289" s="28">
        <v>608866</v>
      </c>
      <c r="T289" s="28">
        <v>0</v>
      </c>
      <c r="U289" s="29">
        <v>0</v>
      </c>
      <c r="V289" s="42">
        <v>0</v>
      </c>
      <c r="W289" s="43">
        <v>0</v>
      </c>
    </row>
    <row r="290" spans="1:23" ht="12.75" customHeight="1">
      <c r="A290" s="20"/>
      <c r="B290" s="21" t="s">
        <v>521</v>
      </c>
      <c r="C290" s="22"/>
      <c r="D290" s="30">
        <f>SUM(D284:D289)</f>
        <v>37463930</v>
      </c>
      <c r="E290" s="31">
        <f>SUM(E284:E289)</f>
        <v>40756437</v>
      </c>
      <c r="F290" s="31">
        <f>SUM(F284:F289)</f>
        <v>20509993</v>
      </c>
      <c r="G290" s="38">
        <f t="shared" si="53"/>
        <v>0.5032332193317095</v>
      </c>
      <c r="H290" s="30">
        <f aca="true" t="shared" si="57" ref="H290:W290">SUM(H284:H289)</f>
        <v>1667499</v>
      </c>
      <c r="I290" s="31">
        <f t="shared" si="57"/>
        <v>1740792</v>
      </c>
      <c r="J290" s="31">
        <f t="shared" si="57"/>
        <v>2250791</v>
      </c>
      <c r="K290" s="30">
        <f t="shared" si="57"/>
        <v>5659082</v>
      </c>
      <c r="L290" s="30">
        <f t="shared" si="57"/>
        <v>2186010</v>
      </c>
      <c r="M290" s="31">
        <f t="shared" si="57"/>
        <v>3383713</v>
      </c>
      <c r="N290" s="31">
        <f t="shared" si="57"/>
        <v>2206340</v>
      </c>
      <c r="O290" s="30">
        <f t="shared" si="57"/>
        <v>7776063</v>
      </c>
      <c r="P290" s="30">
        <f t="shared" si="57"/>
        <v>3903742</v>
      </c>
      <c r="Q290" s="31">
        <f t="shared" si="57"/>
        <v>1208558</v>
      </c>
      <c r="R290" s="31">
        <f t="shared" si="57"/>
        <v>1962548</v>
      </c>
      <c r="S290" s="30">
        <f t="shared" si="57"/>
        <v>7074848</v>
      </c>
      <c r="T290" s="30">
        <f t="shared" si="57"/>
        <v>0</v>
      </c>
      <c r="U290" s="31">
        <f t="shared" si="57"/>
        <v>0</v>
      </c>
      <c r="V290" s="44">
        <f t="shared" si="57"/>
        <v>0</v>
      </c>
      <c r="W290" s="45">
        <f t="shared" si="57"/>
        <v>0</v>
      </c>
    </row>
    <row r="291" spans="1:23" ht="12.75" customHeight="1">
      <c r="A291" s="18" t="s">
        <v>28</v>
      </c>
      <c r="B291" s="19" t="s">
        <v>522</v>
      </c>
      <c r="C291" s="19" t="s">
        <v>523</v>
      </c>
      <c r="D291" s="28">
        <v>141852820</v>
      </c>
      <c r="E291" s="29">
        <v>0</v>
      </c>
      <c r="F291" s="29">
        <v>93974104</v>
      </c>
      <c r="G291" s="37">
        <f t="shared" si="53"/>
        <v>0</v>
      </c>
      <c r="H291" s="28">
        <v>3253269</v>
      </c>
      <c r="I291" s="29">
        <v>13783486</v>
      </c>
      <c r="J291" s="29">
        <v>11623857</v>
      </c>
      <c r="K291" s="28">
        <v>28660612</v>
      </c>
      <c r="L291" s="28">
        <v>11664831</v>
      </c>
      <c r="M291" s="29">
        <v>12797301</v>
      </c>
      <c r="N291" s="29">
        <v>12994646</v>
      </c>
      <c r="O291" s="28">
        <v>37456778</v>
      </c>
      <c r="P291" s="28">
        <v>7367518</v>
      </c>
      <c r="Q291" s="29">
        <v>10683572</v>
      </c>
      <c r="R291" s="29">
        <v>9805624</v>
      </c>
      <c r="S291" s="28">
        <v>27856714</v>
      </c>
      <c r="T291" s="28">
        <v>0</v>
      </c>
      <c r="U291" s="29">
        <v>0</v>
      </c>
      <c r="V291" s="42">
        <v>0</v>
      </c>
      <c r="W291" s="43">
        <v>0</v>
      </c>
    </row>
    <row r="292" spans="1:23" ht="12.75" customHeight="1">
      <c r="A292" s="18" t="s">
        <v>28</v>
      </c>
      <c r="B292" s="19" t="s">
        <v>524</v>
      </c>
      <c r="C292" s="19" t="s">
        <v>525</v>
      </c>
      <c r="D292" s="28">
        <v>0</v>
      </c>
      <c r="E292" s="29">
        <v>0</v>
      </c>
      <c r="F292" s="29">
        <v>1697757</v>
      </c>
      <c r="G292" s="37">
        <f t="shared" si="53"/>
        <v>0</v>
      </c>
      <c r="H292" s="28">
        <v>162877</v>
      </c>
      <c r="I292" s="29">
        <v>41948</v>
      </c>
      <c r="J292" s="29">
        <v>162991</v>
      </c>
      <c r="K292" s="28">
        <v>367816</v>
      </c>
      <c r="L292" s="28">
        <v>124803</v>
      </c>
      <c r="M292" s="29">
        <v>113923</v>
      </c>
      <c r="N292" s="29">
        <v>317605</v>
      </c>
      <c r="O292" s="28">
        <v>556331</v>
      </c>
      <c r="P292" s="28">
        <v>422369</v>
      </c>
      <c r="Q292" s="29">
        <v>351241</v>
      </c>
      <c r="R292" s="29">
        <v>0</v>
      </c>
      <c r="S292" s="28">
        <v>773610</v>
      </c>
      <c r="T292" s="28">
        <v>0</v>
      </c>
      <c r="U292" s="29">
        <v>0</v>
      </c>
      <c r="V292" s="42">
        <v>0</v>
      </c>
      <c r="W292" s="43">
        <v>0</v>
      </c>
    </row>
    <row r="293" spans="1:23" ht="12.75" customHeight="1">
      <c r="A293" s="18" t="s">
        <v>28</v>
      </c>
      <c r="B293" s="19" t="s">
        <v>526</v>
      </c>
      <c r="C293" s="19" t="s">
        <v>527</v>
      </c>
      <c r="D293" s="28">
        <v>5425994</v>
      </c>
      <c r="E293" s="29">
        <v>0</v>
      </c>
      <c r="F293" s="29">
        <v>2304030</v>
      </c>
      <c r="G293" s="37">
        <f t="shared" si="53"/>
        <v>0</v>
      </c>
      <c r="H293" s="28">
        <v>87917</v>
      </c>
      <c r="I293" s="29">
        <v>358931</v>
      </c>
      <c r="J293" s="29">
        <v>197887</v>
      </c>
      <c r="K293" s="28">
        <v>644735</v>
      </c>
      <c r="L293" s="28">
        <v>76623</v>
      </c>
      <c r="M293" s="29">
        <v>392201</v>
      </c>
      <c r="N293" s="29">
        <v>298272</v>
      </c>
      <c r="O293" s="28">
        <v>767096</v>
      </c>
      <c r="P293" s="28">
        <v>268665</v>
      </c>
      <c r="Q293" s="29">
        <v>233736</v>
      </c>
      <c r="R293" s="29">
        <v>389798</v>
      </c>
      <c r="S293" s="28">
        <v>892199</v>
      </c>
      <c r="T293" s="28">
        <v>0</v>
      </c>
      <c r="U293" s="29">
        <v>0</v>
      </c>
      <c r="V293" s="42">
        <v>0</v>
      </c>
      <c r="W293" s="43">
        <v>0</v>
      </c>
    </row>
    <row r="294" spans="1:23" ht="12.75" customHeight="1">
      <c r="A294" s="18" t="s">
        <v>28</v>
      </c>
      <c r="B294" s="19" t="s">
        <v>528</v>
      </c>
      <c r="C294" s="19" t="s">
        <v>529</v>
      </c>
      <c r="D294" s="28">
        <v>11178332</v>
      </c>
      <c r="E294" s="29">
        <v>7240625</v>
      </c>
      <c r="F294" s="29">
        <v>5958909</v>
      </c>
      <c r="G294" s="37">
        <f t="shared" si="53"/>
        <v>0.8229826845058265</v>
      </c>
      <c r="H294" s="28">
        <v>337481</v>
      </c>
      <c r="I294" s="29">
        <v>213539</v>
      </c>
      <c r="J294" s="29">
        <v>399716</v>
      </c>
      <c r="K294" s="28">
        <v>950736</v>
      </c>
      <c r="L294" s="28">
        <v>477979</v>
      </c>
      <c r="M294" s="29">
        <v>760550</v>
      </c>
      <c r="N294" s="29">
        <v>443703</v>
      </c>
      <c r="O294" s="28">
        <v>1682232</v>
      </c>
      <c r="P294" s="28">
        <v>1155645</v>
      </c>
      <c r="Q294" s="29">
        <v>1198076</v>
      </c>
      <c r="R294" s="29">
        <v>972220</v>
      </c>
      <c r="S294" s="28">
        <v>3325941</v>
      </c>
      <c r="T294" s="28">
        <v>0</v>
      </c>
      <c r="U294" s="29">
        <v>0</v>
      </c>
      <c r="V294" s="42">
        <v>0</v>
      </c>
      <c r="W294" s="43">
        <v>0</v>
      </c>
    </row>
    <row r="295" spans="1:23" ht="12.75" customHeight="1">
      <c r="A295" s="18" t="s">
        <v>43</v>
      </c>
      <c r="B295" s="19" t="s">
        <v>530</v>
      </c>
      <c r="C295" s="19" t="s">
        <v>531</v>
      </c>
      <c r="D295" s="28">
        <v>5144770</v>
      </c>
      <c r="E295" s="29">
        <v>5144770</v>
      </c>
      <c r="F295" s="29">
        <v>1210080</v>
      </c>
      <c r="G295" s="37">
        <f t="shared" si="53"/>
        <v>0.2352058498241904</v>
      </c>
      <c r="H295" s="28">
        <v>32571</v>
      </c>
      <c r="I295" s="29">
        <v>35017</v>
      </c>
      <c r="J295" s="29">
        <v>102905</v>
      </c>
      <c r="K295" s="28">
        <v>170493</v>
      </c>
      <c r="L295" s="28">
        <v>218595</v>
      </c>
      <c r="M295" s="29">
        <v>382054</v>
      </c>
      <c r="N295" s="29">
        <v>57089</v>
      </c>
      <c r="O295" s="28">
        <v>657738</v>
      </c>
      <c r="P295" s="28">
        <v>129120</v>
      </c>
      <c r="Q295" s="29">
        <v>35200</v>
      </c>
      <c r="R295" s="29">
        <v>217529</v>
      </c>
      <c r="S295" s="28">
        <v>381849</v>
      </c>
      <c r="T295" s="28">
        <v>0</v>
      </c>
      <c r="U295" s="29">
        <v>0</v>
      </c>
      <c r="V295" s="42">
        <v>0</v>
      </c>
      <c r="W295" s="43">
        <v>0</v>
      </c>
    </row>
    <row r="296" spans="1:23" ht="12.75" customHeight="1">
      <c r="A296" s="20"/>
      <c r="B296" s="21" t="s">
        <v>532</v>
      </c>
      <c r="C296" s="22"/>
      <c r="D296" s="30">
        <f>SUM(D291:D295)</f>
        <v>163601916</v>
      </c>
      <c r="E296" s="31">
        <f>SUM(E291:E295)</f>
        <v>12385395</v>
      </c>
      <c r="F296" s="31">
        <f>SUM(F291:F295)</f>
        <v>105144880</v>
      </c>
      <c r="G296" s="38">
        <f t="shared" si="53"/>
        <v>8.489424842728068</v>
      </c>
      <c r="H296" s="30">
        <f aca="true" t="shared" si="58" ref="H296:W296">SUM(H291:H295)</f>
        <v>3874115</v>
      </c>
      <c r="I296" s="31">
        <f t="shared" si="58"/>
        <v>14432921</v>
      </c>
      <c r="J296" s="31">
        <f t="shared" si="58"/>
        <v>12487356</v>
      </c>
      <c r="K296" s="30">
        <f t="shared" si="58"/>
        <v>30794392</v>
      </c>
      <c r="L296" s="30">
        <f t="shared" si="58"/>
        <v>12562831</v>
      </c>
      <c r="M296" s="31">
        <f t="shared" si="58"/>
        <v>14446029</v>
      </c>
      <c r="N296" s="31">
        <f t="shared" si="58"/>
        <v>14111315</v>
      </c>
      <c r="O296" s="30">
        <f t="shared" si="58"/>
        <v>41120175</v>
      </c>
      <c r="P296" s="30">
        <f t="shared" si="58"/>
        <v>9343317</v>
      </c>
      <c r="Q296" s="31">
        <f t="shared" si="58"/>
        <v>12501825</v>
      </c>
      <c r="R296" s="31">
        <f t="shared" si="58"/>
        <v>11385171</v>
      </c>
      <c r="S296" s="30">
        <f t="shared" si="58"/>
        <v>33230313</v>
      </c>
      <c r="T296" s="30">
        <f t="shared" si="58"/>
        <v>0</v>
      </c>
      <c r="U296" s="31">
        <f t="shared" si="58"/>
        <v>0</v>
      </c>
      <c r="V296" s="44">
        <f t="shared" si="58"/>
        <v>0</v>
      </c>
      <c r="W296" s="45">
        <f t="shared" si="58"/>
        <v>0</v>
      </c>
    </row>
    <row r="297" spans="1:23" ht="12.75" customHeight="1">
      <c r="A297" s="20"/>
      <c r="B297" s="21" t="s">
        <v>533</v>
      </c>
      <c r="C297" s="22"/>
      <c r="D297" s="30">
        <f>SUM(D261:D264,D266:D272,D274:D282,D284:D289,D291:D295)</f>
        <v>285808687</v>
      </c>
      <c r="E297" s="31">
        <f>SUM(E261:E264,E266:E272,E274:E282,E284:E289,E291:E295)</f>
        <v>136698551</v>
      </c>
      <c r="F297" s="31">
        <f>SUM(F261:F264,F266:F272,F274:F282,F284:F289,F291:F295)</f>
        <v>225156294</v>
      </c>
      <c r="G297" s="38">
        <f t="shared" si="53"/>
        <v>1.6471008094299404</v>
      </c>
      <c r="H297" s="30">
        <f aca="true" t="shared" si="59" ref="H297:W297">SUM(H261:H264,H266:H272,H274:H282,H284:H289,H291:H295)</f>
        <v>12131389</v>
      </c>
      <c r="I297" s="31">
        <f t="shared" si="59"/>
        <v>25993995</v>
      </c>
      <c r="J297" s="31">
        <f t="shared" si="59"/>
        <v>25407679</v>
      </c>
      <c r="K297" s="30">
        <f t="shared" si="59"/>
        <v>63533063</v>
      </c>
      <c r="L297" s="30">
        <f t="shared" si="59"/>
        <v>31339929</v>
      </c>
      <c r="M297" s="31">
        <f t="shared" si="59"/>
        <v>34806401</v>
      </c>
      <c r="N297" s="31">
        <f t="shared" si="59"/>
        <v>23450153</v>
      </c>
      <c r="O297" s="30">
        <f t="shared" si="59"/>
        <v>89596483</v>
      </c>
      <c r="P297" s="30">
        <f t="shared" si="59"/>
        <v>25347017</v>
      </c>
      <c r="Q297" s="31">
        <f t="shared" si="59"/>
        <v>23855747</v>
      </c>
      <c r="R297" s="31">
        <f t="shared" si="59"/>
        <v>22823984</v>
      </c>
      <c r="S297" s="30">
        <f t="shared" si="59"/>
        <v>72026748</v>
      </c>
      <c r="T297" s="30">
        <f t="shared" si="59"/>
        <v>0</v>
      </c>
      <c r="U297" s="31">
        <f t="shared" si="59"/>
        <v>0</v>
      </c>
      <c r="V297" s="44">
        <f t="shared" si="59"/>
        <v>0</v>
      </c>
      <c r="W297" s="45">
        <f t="shared" si="59"/>
        <v>0</v>
      </c>
    </row>
    <row r="298" spans="1:23" ht="12.75" customHeight="1">
      <c r="A298" s="11"/>
      <c r="B298" s="12" t="s">
        <v>603</v>
      </c>
      <c r="C298" s="13"/>
      <c r="D298" s="32"/>
      <c r="E298" s="33"/>
      <c r="F298" s="33"/>
      <c r="G298" s="39"/>
      <c r="H298" s="32"/>
      <c r="I298" s="33"/>
      <c r="J298" s="33"/>
      <c r="K298" s="32"/>
      <c r="L298" s="32"/>
      <c r="M298" s="33"/>
      <c r="N298" s="33"/>
      <c r="O298" s="32"/>
      <c r="P298" s="32"/>
      <c r="Q298" s="33"/>
      <c r="R298" s="33"/>
      <c r="S298" s="32"/>
      <c r="T298" s="32"/>
      <c r="U298" s="33"/>
      <c r="V298" s="46"/>
      <c r="W298" s="47"/>
    </row>
    <row r="299" spans="1:23" ht="12.75" customHeight="1">
      <c r="A299" s="17"/>
      <c r="B299" s="12" t="s">
        <v>534</v>
      </c>
      <c r="C299" s="13"/>
      <c r="D299" s="32"/>
      <c r="E299" s="33"/>
      <c r="F299" s="33"/>
      <c r="G299" s="39"/>
      <c r="H299" s="32"/>
      <c r="I299" s="33"/>
      <c r="J299" s="33"/>
      <c r="K299" s="32"/>
      <c r="L299" s="32"/>
      <c r="M299" s="33"/>
      <c r="N299" s="33"/>
      <c r="O299" s="32"/>
      <c r="P299" s="32"/>
      <c r="Q299" s="33"/>
      <c r="R299" s="33"/>
      <c r="S299" s="32"/>
      <c r="T299" s="32"/>
      <c r="U299" s="33"/>
      <c r="V299" s="46"/>
      <c r="W299" s="47"/>
    </row>
    <row r="300" spans="1:23" ht="12.75" customHeight="1">
      <c r="A300" s="18" t="s">
        <v>22</v>
      </c>
      <c r="B300" s="19" t="s">
        <v>535</v>
      </c>
      <c r="C300" s="19" t="s">
        <v>536</v>
      </c>
      <c r="D300" s="28">
        <v>4012577559</v>
      </c>
      <c r="E300" s="29">
        <v>3992573619</v>
      </c>
      <c r="F300" s="29">
        <v>8164350132</v>
      </c>
      <c r="G300" s="37">
        <f aca="true" t="shared" si="60" ref="G300:G337">IF($E300=0,0,$F300/$E300)</f>
        <v>2.044884055023357</v>
      </c>
      <c r="H300" s="28">
        <v>200268765</v>
      </c>
      <c r="I300" s="29">
        <v>387654993</v>
      </c>
      <c r="J300" s="29">
        <v>646235066</v>
      </c>
      <c r="K300" s="28">
        <v>1234158824</v>
      </c>
      <c r="L300" s="28">
        <v>998924067</v>
      </c>
      <c r="M300" s="29">
        <v>1353880202</v>
      </c>
      <c r="N300" s="29">
        <v>1632931774</v>
      </c>
      <c r="O300" s="28">
        <v>3985736043</v>
      </c>
      <c r="P300" s="28">
        <v>850077289</v>
      </c>
      <c r="Q300" s="29">
        <v>986898121</v>
      </c>
      <c r="R300" s="29">
        <v>1107479855</v>
      </c>
      <c r="S300" s="28">
        <v>2944455265</v>
      </c>
      <c r="T300" s="28">
        <v>0</v>
      </c>
      <c r="U300" s="29">
        <v>0</v>
      </c>
      <c r="V300" s="42">
        <v>0</v>
      </c>
      <c r="W300" s="43">
        <v>0</v>
      </c>
    </row>
    <row r="301" spans="1:23" ht="12.75" customHeight="1">
      <c r="A301" s="20"/>
      <c r="B301" s="21" t="s">
        <v>27</v>
      </c>
      <c r="C301" s="22"/>
      <c r="D301" s="30">
        <f>D300</f>
        <v>4012577559</v>
      </c>
      <c r="E301" s="31">
        <f>E300</f>
        <v>3992573619</v>
      </c>
      <c r="F301" s="31">
        <f>F300</f>
        <v>8164350132</v>
      </c>
      <c r="G301" s="38">
        <f t="shared" si="60"/>
        <v>2.044884055023357</v>
      </c>
      <c r="H301" s="30">
        <f aca="true" t="shared" si="61" ref="H301:W301">H300</f>
        <v>200268765</v>
      </c>
      <c r="I301" s="31">
        <f t="shared" si="61"/>
        <v>387654993</v>
      </c>
      <c r="J301" s="31">
        <f t="shared" si="61"/>
        <v>646235066</v>
      </c>
      <c r="K301" s="30">
        <f t="shared" si="61"/>
        <v>1234158824</v>
      </c>
      <c r="L301" s="30">
        <f t="shared" si="61"/>
        <v>998924067</v>
      </c>
      <c r="M301" s="31">
        <f t="shared" si="61"/>
        <v>1353880202</v>
      </c>
      <c r="N301" s="31">
        <f t="shared" si="61"/>
        <v>1632931774</v>
      </c>
      <c r="O301" s="30">
        <f t="shared" si="61"/>
        <v>3985736043</v>
      </c>
      <c r="P301" s="30">
        <f t="shared" si="61"/>
        <v>850077289</v>
      </c>
      <c r="Q301" s="31">
        <f t="shared" si="61"/>
        <v>986898121</v>
      </c>
      <c r="R301" s="31">
        <f t="shared" si="61"/>
        <v>1107479855</v>
      </c>
      <c r="S301" s="30">
        <f t="shared" si="61"/>
        <v>2944455265</v>
      </c>
      <c r="T301" s="30">
        <f t="shared" si="61"/>
        <v>0</v>
      </c>
      <c r="U301" s="31">
        <f t="shared" si="61"/>
        <v>0</v>
      </c>
      <c r="V301" s="44">
        <f t="shared" si="61"/>
        <v>0</v>
      </c>
      <c r="W301" s="45">
        <f t="shared" si="61"/>
        <v>0</v>
      </c>
    </row>
    <row r="302" spans="1:23" ht="12.75" customHeight="1">
      <c r="A302" s="18" t="s">
        <v>28</v>
      </c>
      <c r="B302" s="19" t="s">
        <v>537</v>
      </c>
      <c r="C302" s="19" t="s">
        <v>538</v>
      </c>
      <c r="D302" s="28">
        <v>11478763</v>
      </c>
      <c r="E302" s="29">
        <v>12733570</v>
      </c>
      <c r="F302" s="29">
        <v>6957390</v>
      </c>
      <c r="G302" s="37">
        <f t="shared" si="60"/>
        <v>0.5463817295542412</v>
      </c>
      <c r="H302" s="28">
        <v>58807</v>
      </c>
      <c r="I302" s="29">
        <v>542657</v>
      </c>
      <c r="J302" s="29">
        <v>935795</v>
      </c>
      <c r="K302" s="28">
        <v>1537259</v>
      </c>
      <c r="L302" s="28">
        <v>933048</v>
      </c>
      <c r="M302" s="29">
        <v>931513</v>
      </c>
      <c r="N302" s="29">
        <v>261708</v>
      </c>
      <c r="O302" s="28">
        <v>2126269</v>
      </c>
      <c r="P302" s="28">
        <v>1358357</v>
      </c>
      <c r="Q302" s="29">
        <v>959533</v>
      </c>
      <c r="R302" s="29">
        <v>975972</v>
      </c>
      <c r="S302" s="28">
        <v>3293862</v>
      </c>
      <c r="T302" s="28">
        <v>0</v>
      </c>
      <c r="U302" s="29">
        <v>0</v>
      </c>
      <c r="V302" s="42">
        <v>0</v>
      </c>
      <c r="W302" s="43">
        <v>0</v>
      </c>
    </row>
    <row r="303" spans="1:23" ht="12.75" customHeight="1">
      <c r="A303" s="18" t="s">
        <v>28</v>
      </c>
      <c r="B303" s="19" t="s">
        <v>539</v>
      </c>
      <c r="C303" s="19" t="s">
        <v>540</v>
      </c>
      <c r="D303" s="28">
        <v>25924700</v>
      </c>
      <c r="E303" s="29">
        <v>29460792</v>
      </c>
      <c r="F303" s="29">
        <v>21064005</v>
      </c>
      <c r="G303" s="37">
        <f t="shared" si="60"/>
        <v>0.7149843425797922</v>
      </c>
      <c r="H303" s="28">
        <v>1271076</v>
      </c>
      <c r="I303" s="29">
        <v>2159584</v>
      </c>
      <c r="J303" s="29">
        <v>2398165</v>
      </c>
      <c r="K303" s="28">
        <v>5828825</v>
      </c>
      <c r="L303" s="28">
        <v>3042002</v>
      </c>
      <c r="M303" s="29">
        <v>3344923</v>
      </c>
      <c r="N303" s="29">
        <v>2133963</v>
      </c>
      <c r="O303" s="28">
        <v>8520888</v>
      </c>
      <c r="P303" s="28">
        <v>2682789</v>
      </c>
      <c r="Q303" s="29">
        <v>1891243</v>
      </c>
      <c r="R303" s="29">
        <v>2140260</v>
      </c>
      <c r="S303" s="28">
        <v>6714292</v>
      </c>
      <c r="T303" s="28">
        <v>0</v>
      </c>
      <c r="U303" s="29">
        <v>0</v>
      </c>
      <c r="V303" s="42">
        <v>0</v>
      </c>
      <c r="W303" s="43">
        <v>0</v>
      </c>
    </row>
    <row r="304" spans="1:23" ht="12.75" customHeight="1">
      <c r="A304" s="18" t="s">
        <v>28</v>
      </c>
      <c r="B304" s="19" t="s">
        <v>541</v>
      </c>
      <c r="C304" s="19" t="s">
        <v>542</v>
      </c>
      <c r="D304" s="28">
        <v>24341113</v>
      </c>
      <c r="E304" s="29">
        <v>24341113</v>
      </c>
      <c r="F304" s="29">
        <v>17600434</v>
      </c>
      <c r="G304" s="37">
        <f t="shared" si="60"/>
        <v>0.7230743310710566</v>
      </c>
      <c r="H304" s="28">
        <v>1252404</v>
      </c>
      <c r="I304" s="29">
        <v>693403</v>
      </c>
      <c r="J304" s="29">
        <v>4417032</v>
      </c>
      <c r="K304" s="28">
        <v>6362839</v>
      </c>
      <c r="L304" s="28">
        <v>1696889</v>
      </c>
      <c r="M304" s="29">
        <v>2159282</v>
      </c>
      <c r="N304" s="29">
        <v>1827227</v>
      </c>
      <c r="O304" s="28">
        <v>5683398</v>
      </c>
      <c r="P304" s="28">
        <v>2120387</v>
      </c>
      <c r="Q304" s="29">
        <v>1578038</v>
      </c>
      <c r="R304" s="29">
        <v>1855772</v>
      </c>
      <c r="S304" s="28">
        <v>5554197</v>
      </c>
      <c r="T304" s="28">
        <v>0</v>
      </c>
      <c r="U304" s="29">
        <v>0</v>
      </c>
      <c r="V304" s="42">
        <v>0</v>
      </c>
      <c r="W304" s="43">
        <v>0</v>
      </c>
    </row>
    <row r="305" spans="1:23" ht="12.75" customHeight="1">
      <c r="A305" s="18" t="s">
        <v>28</v>
      </c>
      <c r="B305" s="19" t="s">
        <v>543</v>
      </c>
      <c r="C305" s="19" t="s">
        <v>544</v>
      </c>
      <c r="D305" s="28">
        <v>73188556</v>
      </c>
      <c r="E305" s="29">
        <v>0</v>
      </c>
      <c r="F305" s="29">
        <v>0</v>
      </c>
      <c r="G305" s="37">
        <f t="shared" si="60"/>
        <v>0</v>
      </c>
      <c r="H305" s="28">
        <v>0</v>
      </c>
      <c r="I305" s="29">
        <v>0</v>
      </c>
      <c r="J305" s="29">
        <v>0</v>
      </c>
      <c r="K305" s="28">
        <v>0</v>
      </c>
      <c r="L305" s="28">
        <v>0</v>
      </c>
      <c r="M305" s="29">
        <v>0</v>
      </c>
      <c r="N305" s="29">
        <v>0</v>
      </c>
      <c r="O305" s="28">
        <v>0</v>
      </c>
      <c r="P305" s="28">
        <v>0</v>
      </c>
      <c r="Q305" s="29">
        <v>0</v>
      </c>
      <c r="R305" s="29">
        <v>0</v>
      </c>
      <c r="S305" s="28">
        <v>0</v>
      </c>
      <c r="T305" s="28">
        <v>0</v>
      </c>
      <c r="U305" s="29">
        <v>0</v>
      </c>
      <c r="V305" s="42">
        <v>0</v>
      </c>
      <c r="W305" s="43">
        <v>0</v>
      </c>
    </row>
    <row r="306" spans="1:23" ht="12.75" customHeight="1">
      <c r="A306" s="18" t="s">
        <v>28</v>
      </c>
      <c r="B306" s="19" t="s">
        <v>545</v>
      </c>
      <c r="C306" s="19" t="s">
        <v>546</v>
      </c>
      <c r="D306" s="28">
        <v>55270521</v>
      </c>
      <c r="E306" s="29">
        <v>55804301</v>
      </c>
      <c r="F306" s="29">
        <v>39677928</v>
      </c>
      <c r="G306" s="37">
        <f t="shared" si="60"/>
        <v>0.7110191739522013</v>
      </c>
      <c r="H306" s="28">
        <v>1786611</v>
      </c>
      <c r="I306" s="29">
        <v>3150229</v>
      </c>
      <c r="J306" s="29">
        <v>3971580</v>
      </c>
      <c r="K306" s="28">
        <v>8908420</v>
      </c>
      <c r="L306" s="28">
        <v>3580037</v>
      </c>
      <c r="M306" s="29">
        <v>5464463</v>
      </c>
      <c r="N306" s="29">
        <v>3672822</v>
      </c>
      <c r="O306" s="28">
        <v>12717322</v>
      </c>
      <c r="P306" s="28">
        <v>2886524</v>
      </c>
      <c r="Q306" s="29">
        <v>2962028</v>
      </c>
      <c r="R306" s="29">
        <v>12203634</v>
      </c>
      <c r="S306" s="28">
        <v>18052186</v>
      </c>
      <c r="T306" s="28">
        <v>0</v>
      </c>
      <c r="U306" s="29">
        <v>0</v>
      </c>
      <c r="V306" s="42">
        <v>0</v>
      </c>
      <c r="W306" s="43">
        <v>0</v>
      </c>
    </row>
    <row r="307" spans="1:23" ht="12.75" customHeight="1">
      <c r="A307" s="18" t="s">
        <v>43</v>
      </c>
      <c r="B307" s="19" t="s">
        <v>547</v>
      </c>
      <c r="C307" s="19" t="s">
        <v>548</v>
      </c>
      <c r="D307" s="28">
        <v>10054484</v>
      </c>
      <c r="E307" s="29">
        <v>10016884</v>
      </c>
      <c r="F307" s="29">
        <v>269163</v>
      </c>
      <c r="G307" s="37">
        <f t="shared" si="60"/>
        <v>0.026870931119897166</v>
      </c>
      <c r="H307" s="28">
        <v>0</v>
      </c>
      <c r="I307" s="29">
        <v>86522</v>
      </c>
      <c r="J307" s="29">
        <v>182641</v>
      </c>
      <c r="K307" s="28">
        <v>269163</v>
      </c>
      <c r="L307" s="28">
        <v>0</v>
      </c>
      <c r="M307" s="29">
        <v>0</v>
      </c>
      <c r="N307" s="29">
        <v>0</v>
      </c>
      <c r="O307" s="28">
        <v>0</v>
      </c>
      <c r="P307" s="28">
        <v>0</v>
      </c>
      <c r="Q307" s="29">
        <v>0</v>
      </c>
      <c r="R307" s="29">
        <v>0</v>
      </c>
      <c r="S307" s="28">
        <v>0</v>
      </c>
      <c r="T307" s="28">
        <v>0</v>
      </c>
      <c r="U307" s="29">
        <v>0</v>
      </c>
      <c r="V307" s="42">
        <v>0</v>
      </c>
      <c r="W307" s="43">
        <v>0</v>
      </c>
    </row>
    <row r="308" spans="1:23" ht="12.75" customHeight="1">
      <c r="A308" s="20"/>
      <c r="B308" s="21" t="s">
        <v>549</v>
      </c>
      <c r="C308" s="22"/>
      <c r="D308" s="30">
        <f>SUM(D302:D307)</f>
        <v>200258137</v>
      </c>
      <c r="E308" s="31">
        <f>SUM(E302:E307)</f>
        <v>132356660</v>
      </c>
      <c r="F308" s="31">
        <f>SUM(F302:F307)</f>
        <v>85568920</v>
      </c>
      <c r="G308" s="38">
        <f t="shared" si="60"/>
        <v>0.646502563603524</v>
      </c>
      <c r="H308" s="30">
        <f aca="true" t="shared" si="62" ref="H308:W308">SUM(H302:H307)</f>
        <v>4368898</v>
      </c>
      <c r="I308" s="31">
        <f t="shared" si="62"/>
        <v>6632395</v>
      </c>
      <c r="J308" s="31">
        <f t="shared" si="62"/>
        <v>11905213</v>
      </c>
      <c r="K308" s="30">
        <f t="shared" si="62"/>
        <v>22906506</v>
      </c>
      <c r="L308" s="30">
        <f t="shared" si="62"/>
        <v>9251976</v>
      </c>
      <c r="M308" s="31">
        <f t="shared" si="62"/>
        <v>11900181</v>
      </c>
      <c r="N308" s="31">
        <f t="shared" si="62"/>
        <v>7895720</v>
      </c>
      <c r="O308" s="30">
        <f t="shared" si="62"/>
        <v>29047877</v>
      </c>
      <c r="P308" s="30">
        <f t="shared" si="62"/>
        <v>9048057</v>
      </c>
      <c r="Q308" s="31">
        <f t="shared" si="62"/>
        <v>7390842</v>
      </c>
      <c r="R308" s="31">
        <f t="shared" si="62"/>
        <v>17175638</v>
      </c>
      <c r="S308" s="30">
        <f t="shared" si="62"/>
        <v>33614537</v>
      </c>
      <c r="T308" s="30">
        <f t="shared" si="62"/>
        <v>0</v>
      </c>
      <c r="U308" s="31">
        <f t="shared" si="62"/>
        <v>0</v>
      </c>
      <c r="V308" s="44">
        <f t="shared" si="62"/>
        <v>0</v>
      </c>
      <c r="W308" s="45">
        <f t="shared" si="62"/>
        <v>0</v>
      </c>
    </row>
    <row r="309" spans="1:23" ht="12.75" customHeight="1">
      <c r="A309" s="18" t="s">
        <v>28</v>
      </c>
      <c r="B309" s="19" t="s">
        <v>550</v>
      </c>
      <c r="C309" s="19" t="s">
        <v>551</v>
      </c>
      <c r="D309" s="28">
        <v>19555273</v>
      </c>
      <c r="E309" s="29">
        <v>0</v>
      </c>
      <c r="F309" s="29">
        <v>13189891</v>
      </c>
      <c r="G309" s="37">
        <f t="shared" si="60"/>
        <v>0</v>
      </c>
      <c r="H309" s="28">
        <v>1084133</v>
      </c>
      <c r="I309" s="29">
        <v>1383298</v>
      </c>
      <c r="J309" s="29">
        <v>1629127</v>
      </c>
      <c r="K309" s="28">
        <v>4096558</v>
      </c>
      <c r="L309" s="28">
        <v>1774079</v>
      </c>
      <c r="M309" s="29">
        <v>1994360</v>
      </c>
      <c r="N309" s="29">
        <v>1791430</v>
      </c>
      <c r="O309" s="28">
        <v>5559869</v>
      </c>
      <c r="P309" s="28">
        <v>1324503</v>
      </c>
      <c r="Q309" s="29">
        <v>945163</v>
      </c>
      <c r="R309" s="29">
        <v>1263798</v>
      </c>
      <c r="S309" s="28">
        <v>3533464</v>
      </c>
      <c r="T309" s="28">
        <v>0</v>
      </c>
      <c r="U309" s="29">
        <v>0</v>
      </c>
      <c r="V309" s="42">
        <v>0</v>
      </c>
      <c r="W309" s="43">
        <v>0</v>
      </c>
    </row>
    <row r="310" spans="1:23" ht="12.75" customHeight="1">
      <c r="A310" s="18" t="s">
        <v>28</v>
      </c>
      <c r="B310" s="19" t="s">
        <v>552</v>
      </c>
      <c r="C310" s="19" t="s">
        <v>553</v>
      </c>
      <c r="D310" s="28">
        <v>251189788</v>
      </c>
      <c r="E310" s="29">
        <v>0</v>
      </c>
      <c r="F310" s="29">
        <v>176392454</v>
      </c>
      <c r="G310" s="37">
        <f t="shared" si="60"/>
        <v>0</v>
      </c>
      <c r="H310" s="28">
        <v>1308501</v>
      </c>
      <c r="I310" s="29">
        <v>31641872</v>
      </c>
      <c r="J310" s="29">
        <v>19746256</v>
      </c>
      <c r="K310" s="28">
        <v>52696629</v>
      </c>
      <c r="L310" s="28">
        <v>22598674</v>
      </c>
      <c r="M310" s="29">
        <v>22104189</v>
      </c>
      <c r="N310" s="29">
        <v>7960791</v>
      </c>
      <c r="O310" s="28">
        <v>52663654</v>
      </c>
      <c r="P310" s="28">
        <v>33125657</v>
      </c>
      <c r="Q310" s="29">
        <v>20310443</v>
      </c>
      <c r="R310" s="29">
        <v>17596071</v>
      </c>
      <c r="S310" s="28">
        <v>71032171</v>
      </c>
      <c r="T310" s="28">
        <v>0</v>
      </c>
      <c r="U310" s="29">
        <v>0</v>
      </c>
      <c r="V310" s="42">
        <v>0</v>
      </c>
      <c r="W310" s="43">
        <v>0</v>
      </c>
    </row>
    <row r="311" spans="1:23" ht="12.75" customHeight="1">
      <c r="A311" s="18" t="s">
        <v>28</v>
      </c>
      <c r="B311" s="19" t="s">
        <v>554</v>
      </c>
      <c r="C311" s="19" t="s">
        <v>555</v>
      </c>
      <c r="D311" s="28">
        <v>91426880</v>
      </c>
      <c r="E311" s="29">
        <v>91426880</v>
      </c>
      <c r="F311" s="29">
        <v>31930900</v>
      </c>
      <c r="G311" s="37">
        <f t="shared" si="60"/>
        <v>0.3492506798875779</v>
      </c>
      <c r="H311" s="28">
        <v>372254</v>
      </c>
      <c r="I311" s="29">
        <v>1744481</v>
      </c>
      <c r="J311" s="29">
        <v>1793803</v>
      </c>
      <c r="K311" s="28">
        <v>3910538</v>
      </c>
      <c r="L311" s="28">
        <v>5200415</v>
      </c>
      <c r="M311" s="29">
        <v>5178296</v>
      </c>
      <c r="N311" s="29">
        <v>6372868</v>
      </c>
      <c r="O311" s="28">
        <v>16751579</v>
      </c>
      <c r="P311" s="28">
        <v>2191181</v>
      </c>
      <c r="Q311" s="29">
        <v>3009941</v>
      </c>
      <c r="R311" s="29">
        <v>6067661</v>
      </c>
      <c r="S311" s="28">
        <v>11268783</v>
      </c>
      <c r="T311" s="28">
        <v>0</v>
      </c>
      <c r="U311" s="29">
        <v>0</v>
      </c>
      <c r="V311" s="42">
        <v>0</v>
      </c>
      <c r="W311" s="43">
        <v>0</v>
      </c>
    </row>
    <row r="312" spans="1:23" ht="12.75" customHeight="1">
      <c r="A312" s="18" t="s">
        <v>28</v>
      </c>
      <c r="B312" s="19" t="s">
        <v>556</v>
      </c>
      <c r="C312" s="19" t="s">
        <v>557</v>
      </c>
      <c r="D312" s="28">
        <v>69347140</v>
      </c>
      <c r="E312" s="29">
        <v>0</v>
      </c>
      <c r="F312" s="29">
        <v>31996937</v>
      </c>
      <c r="G312" s="37">
        <f t="shared" si="60"/>
        <v>0</v>
      </c>
      <c r="H312" s="28">
        <v>46842</v>
      </c>
      <c r="I312" s="29">
        <v>1226430</v>
      </c>
      <c r="J312" s="29">
        <v>2641500</v>
      </c>
      <c r="K312" s="28">
        <v>3914772</v>
      </c>
      <c r="L312" s="28">
        <v>3981857</v>
      </c>
      <c r="M312" s="29">
        <v>3999819</v>
      </c>
      <c r="N312" s="29">
        <v>7261877</v>
      </c>
      <c r="O312" s="28">
        <v>15243553</v>
      </c>
      <c r="P312" s="28">
        <v>2578719</v>
      </c>
      <c r="Q312" s="29">
        <v>3588290</v>
      </c>
      <c r="R312" s="29">
        <v>6671603</v>
      </c>
      <c r="S312" s="28">
        <v>12838612</v>
      </c>
      <c r="T312" s="28">
        <v>0</v>
      </c>
      <c r="U312" s="29">
        <v>0</v>
      </c>
      <c r="V312" s="42">
        <v>0</v>
      </c>
      <c r="W312" s="43">
        <v>0</v>
      </c>
    </row>
    <row r="313" spans="1:23" ht="12.75" customHeight="1">
      <c r="A313" s="18" t="s">
        <v>28</v>
      </c>
      <c r="B313" s="19" t="s">
        <v>558</v>
      </c>
      <c r="C313" s="19" t="s">
        <v>559</v>
      </c>
      <c r="D313" s="28">
        <v>37019722</v>
      </c>
      <c r="E313" s="29">
        <v>34238651</v>
      </c>
      <c r="F313" s="29">
        <v>18194979</v>
      </c>
      <c r="G313" s="37">
        <f t="shared" si="60"/>
        <v>0.5314163516547424</v>
      </c>
      <c r="H313" s="28">
        <v>891618</v>
      </c>
      <c r="I313" s="29">
        <v>1589988</v>
      </c>
      <c r="J313" s="29">
        <v>3037408</v>
      </c>
      <c r="K313" s="28">
        <v>5519014</v>
      </c>
      <c r="L313" s="28">
        <v>2160548</v>
      </c>
      <c r="M313" s="29">
        <v>2173662</v>
      </c>
      <c r="N313" s="29">
        <v>2054939</v>
      </c>
      <c r="O313" s="28">
        <v>6389149</v>
      </c>
      <c r="P313" s="28">
        <v>1861371</v>
      </c>
      <c r="Q313" s="29">
        <v>2109247</v>
      </c>
      <c r="R313" s="29">
        <v>2316198</v>
      </c>
      <c r="S313" s="28">
        <v>6286816</v>
      </c>
      <c r="T313" s="28">
        <v>0</v>
      </c>
      <c r="U313" s="29">
        <v>0</v>
      </c>
      <c r="V313" s="42">
        <v>0</v>
      </c>
      <c r="W313" s="43">
        <v>0</v>
      </c>
    </row>
    <row r="314" spans="1:23" ht="12.75" customHeight="1">
      <c r="A314" s="18" t="s">
        <v>43</v>
      </c>
      <c r="B314" s="19" t="s">
        <v>560</v>
      </c>
      <c r="C314" s="19" t="s">
        <v>561</v>
      </c>
      <c r="D314" s="28">
        <v>4980000</v>
      </c>
      <c r="E314" s="29">
        <v>5902400</v>
      </c>
      <c r="F314" s="29">
        <v>80729461</v>
      </c>
      <c r="G314" s="37">
        <f t="shared" si="60"/>
        <v>13.677395805096232</v>
      </c>
      <c r="H314" s="28">
        <v>7454841</v>
      </c>
      <c r="I314" s="29">
        <v>11435805</v>
      </c>
      <c r="J314" s="29">
        <v>10603517</v>
      </c>
      <c r="K314" s="28">
        <v>29494163</v>
      </c>
      <c r="L314" s="28">
        <v>11926031</v>
      </c>
      <c r="M314" s="29">
        <v>23866903</v>
      </c>
      <c r="N314" s="29">
        <v>12898349</v>
      </c>
      <c r="O314" s="28">
        <v>48691283</v>
      </c>
      <c r="P314" s="28">
        <v>689556</v>
      </c>
      <c r="Q314" s="29">
        <v>946865</v>
      </c>
      <c r="R314" s="29">
        <v>907594</v>
      </c>
      <c r="S314" s="28">
        <v>2544015</v>
      </c>
      <c r="T314" s="28">
        <v>0</v>
      </c>
      <c r="U314" s="29">
        <v>0</v>
      </c>
      <c r="V314" s="42">
        <v>0</v>
      </c>
      <c r="W314" s="43">
        <v>0</v>
      </c>
    </row>
    <row r="315" spans="1:23" ht="12.75" customHeight="1">
      <c r="A315" s="20"/>
      <c r="B315" s="21" t="s">
        <v>562</v>
      </c>
      <c r="C315" s="22"/>
      <c r="D315" s="30">
        <f>SUM(D309:D314)</f>
        <v>473518803</v>
      </c>
      <c r="E315" s="31">
        <f>SUM(E309:E314)</f>
        <v>131567931</v>
      </c>
      <c r="F315" s="31">
        <f>SUM(F309:F314)</f>
        <v>352434622</v>
      </c>
      <c r="G315" s="38">
        <f t="shared" si="60"/>
        <v>2.6787274020444998</v>
      </c>
      <c r="H315" s="30">
        <f aca="true" t="shared" si="63" ref="H315:W315">SUM(H309:H314)</f>
        <v>11158189</v>
      </c>
      <c r="I315" s="31">
        <f t="shared" si="63"/>
        <v>49021874</v>
      </c>
      <c r="J315" s="31">
        <f t="shared" si="63"/>
        <v>39451611</v>
      </c>
      <c r="K315" s="30">
        <f t="shared" si="63"/>
        <v>99631674</v>
      </c>
      <c r="L315" s="30">
        <f t="shared" si="63"/>
        <v>47641604</v>
      </c>
      <c r="M315" s="31">
        <f t="shared" si="63"/>
        <v>59317229</v>
      </c>
      <c r="N315" s="31">
        <f t="shared" si="63"/>
        <v>38340254</v>
      </c>
      <c r="O315" s="30">
        <f t="shared" si="63"/>
        <v>145299087</v>
      </c>
      <c r="P315" s="30">
        <f t="shared" si="63"/>
        <v>41770987</v>
      </c>
      <c r="Q315" s="31">
        <f t="shared" si="63"/>
        <v>30909949</v>
      </c>
      <c r="R315" s="31">
        <f t="shared" si="63"/>
        <v>34822925</v>
      </c>
      <c r="S315" s="30">
        <f t="shared" si="63"/>
        <v>107503861</v>
      </c>
      <c r="T315" s="30">
        <f t="shared" si="63"/>
        <v>0</v>
      </c>
      <c r="U315" s="31">
        <f t="shared" si="63"/>
        <v>0</v>
      </c>
      <c r="V315" s="44">
        <f t="shared" si="63"/>
        <v>0</v>
      </c>
      <c r="W315" s="45">
        <f t="shared" si="63"/>
        <v>0</v>
      </c>
    </row>
    <row r="316" spans="1:23" ht="12.75" customHeight="1">
      <c r="A316" s="18" t="s">
        <v>28</v>
      </c>
      <c r="B316" s="19" t="s">
        <v>563</v>
      </c>
      <c r="C316" s="19" t="s">
        <v>564</v>
      </c>
      <c r="D316" s="28">
        <v>104499184</v>
      </c>
      <c r="E316" s="29">
        <v>105164782</v>
      </c>
      <c r="F316" s="29">
        <v>66117280</v>
      </c>
      <c r="G316" s="37">
        <f t="shared" si="60"/>
        <v>0.6287017264011444</v>
      </c>
      <c r="H316" s="28">
        <v>5064495</v>
      </c>
      <c r="I316" s="29">
        <v>6491570</v>
      </c>
      <c r="J316" s="29">
        <v>7304845</v>
      </c>
      <c r="K316" s="28">
        <v>18860910</v>
      </c>
      <c r="L316" s="28">
        <v>8415381</v>
      </c>
      <c r="M316" s="29">
        <v>8585163</v>
      </c>
      <c r="N316" s="29">
        <v>9158189</v>
      </c>
      <c r="O316" s="28">
        <v>26158733</v>
      </c>
      <c r="P316" s="28">
        <v>6742725</v>
      </c>
      <c r="Q316" s="29">
        <v>7201347</v>
      </c>
      <c r="R316" s="29">
        <v>7153565</v>
      </c>
      <c r="S316" s="28">
        <v>21097637</v>
      </c>
      <c r="T316" s="28">
        <v>0</v>
      </c>
      <c r="U316" s="29">
        <v>0</v>
      </c>
      <c r="V316" s="42">
        <v>0</v>
      </c>
      <c r="W316" s="43">
        <v>0</v>
      </c>
    </row>
    <row r="317" spans="1:23" ht="12.75" customHeight="1">
      <c r="A317" s="18" t="s">
        <v>28</v>
      </c>
      <c r="B317" s="19" t="s">
        <v>565</v>
      </c>
      <c r="C317" s="19" t="s">
        <v>566</v>
      </c>
      <c r="D317" s="28">
        <v>225212452</v>
      </c>
      <c r="E317" s="29">
        <v>231958925</v>
      </c>
      <c r="F317" s="29">
        <v>152054466</v>
      </c>
      <c r="G317" s="37">
        <f t="shared" si="60"/>
        <v>0.655523239728758</v>
      </c>
      <c r="H317" s="28">
        <v>7045775</v>
      </c>
      <c r="I317" s="29">
        <v>12081812</v>
      </c>
      <c r="J317" s="29">
        <v>14167176</v>
      </c>
      <c r="K317" s="28">
        <v>33294763</v>
      </c>
      <c r="L317" s="28">
        <v>15906901</v>
      </c>
      <c r="M317" s="29">
        <v>20203735</v>
      </c>
      <c r="N317" s="29">
        <v>22188363</v>
      </c>
      <c r="O317" s="28">
        <v>58298999</v>
      </c>
      <c r="P317" s="28">
        <v>23021585</v>
      </c>
      <c r="Q317" s="29">
        <v>15747197</v>
      </c>
      <c r="R317" s="29">
        <v>21691922</v>
      </c>
      <c r="S317" s="28">
        <v>60460704</v>
      </c>
      <c r="T317" s="28">
        <v>0</v>
      </c>
      <c r="U317" s="29">
        <v>0</v>
      </c>
      <c r="V317" s="42">
        <v>0</v>
      </c>
      <c r="W317" s="43">
        <v>0</v>
      </c>
    </row>
    <row r="318" spans="1:23" ht="12.75" customHeight="1">
      <c r="A318" s="18" t="s">
        <v>28</v>
      </c>
      <c r="B318" s="19" t="s">
        <v>567</v>
      </c>
      <c r="C318" s="19" t="s">
        <v>568</v>
      </c>
      <c r="D318" s="28">
        <v>65964200</v>
      </c>
      <c r="E318" s="29">
        <v>0</v>
      </c>
      <c r="F318" s="29">
        <v>45036380</v>
      </c>
      <c r="G318" s="37">
        <f t="shared" si="60"/>
        <v>0</v>
      </c>
      <c r="H318" s="28">
        <v>3090870</v>
      </c>
      <c r="I318" s="29">
        <v>5136708</v>
      </c>
      <c r="J318" s="29">
        <v>3978163</v>
      </c>
      <c r="K318" s="28">
        <v>12205741</v>
      </c>
      <c r="L318" s="28">
        <v>4997368</v>
      </c>
      <c r="M318" s="29">
        <v>6275362</v>
      </c>
      <c r="N318" s="29">
        <v>5066124</v>
      </c>
      <c r="O318" s="28">
        <v>16338854</v>
      </c>
      <c r="P318" s="28">
        <v>4590764</v>
      </c>
      <c r="Q318" s="29">
        <v>4794531</v>
      </c>
      <c r="R318" s="29">
        <v>7106490</v>
      </c>
      <c r="S318" s="28">
        <v>16491785</v>
      </c>
      <c r="T318" s="28">
        <v>0</v>
      </c>
      <c r="U318" s="29">
        <v>0</v>
      </c>
      <c r="V318" s="42">
        <v>0</v>
      </c>
      <c r="W318" s="43">
        <v>0</v>
      </c>
    </row>
    <row r="319" spans="1:23" ht="12.75" customHeight="1">
      <c r="A319" s="18" t="s">
        <v>28</v>
      </c>
      <c r="B319" s="19" t="s">
        <v>569</v>
      </c>
      <c r="C319" s="19" t="s">
        <v>570</v>
      </c>
      <c r="D319" s="28">
        <v>17182846</v>
      </c>
      <c r="E319" s="29">
        <v>0</v>
      </c>
      <c r="F319" s="29">
        <v>10024813</v>
      </c>
      <c r="G319" s="37">
        <f t="shared" si="60"/>
        <v>0</v>
      </c>
      <c r="H319" s="28">
        <v>378868</v>
      </c>
      <c r="I319" s="29">
        <v>1330025</v>
      </c>
      <c r="J319" s="29">
        <v>1193502</v>
      </c>
      <c r="K319" s="28">
        <v>2902395</v>
      </c>
      <c r="L319" s="28">
        <v>2146712</v>
      </c>
      <c r="M319" s="29">
        <v>1187136</v>
      </c>
      <c r="N319" s="29">
        <v>1408033</v>
      </c>
      <c r="O319" s="28">
        <v>4741881</v>
      </c>
      <c r="P319" s="28">
        <v>388933</v>
      </c>
      <c r="Q319" s="29">
        <v>1042970</v>
      </c>
      <c r="R319" s="29">
        <v>948634</v>
      </c>
      <c r="S319" s="28">
        <v>2380537</v>
      </c>
      <c r="T319" s="28">
        <v>0</v>
      </c>
      <c r="U319" s="29">
        <v>0</v>
      </c>
      <c r="V319" s="42">
        <v>0</v>
      </c>
      <c r="W319" s="43">
        <v>0</v>
      </c>
    </row>
    <row r="320" spans="1:23" ht="12.75" customHeight="1">
      <c r="A320" s="18" t="s">
        <v>43</v>
      </c>
      <c r="B320" s="19" t="s">
        <v>571</v>
      </c>
      <c r="C320" s="19" t="s">
        <v>572</v>
      </c>
      <c r="D320" s="28">
        <v>94237941</v>
      </c>
      <c r="E320" s="29">
        <v>93709434</v>
      </c>
      <c r="F320" s="29">
        <v>81731381</v>
      </c>
      <c r="G320" s="37">
        <f t="shared" si="60"/>
        <v>0.8721787925856003</v>
      </c>
      <c r="H320" s="28">
        <v>4211808</v>
      </c>
      <c r="I320" s="29">
        <v>8955077</v>
      </c>
      <c r="J320" s="29">
        <v>6982380</v>
      </c>
      <c r="K320" s="28">
        <v>20149265</v>
      </c>
      <c r="L320" s="28">
        <v>8080961</v>
      </c>
      <c r="M320" s="29">
        <v>14344994</v>
      </c>
      <c r="N320" s="29">
        <v>7276194</v>
      </c>
      <c r="O320" s="28">
        <v>29702149</v>
      </c>
      <c r="P320" s="28">
        <v>7545352</v>
      </c>
      <c r="Q320" s="29">
        <v>11058433</v>
      </c>
      <c r="R320" s="29">
        <v>13276182</v>
      </c>
      <c r="S320" s="28">
        <v>31879967</v>
      </c>
      <c r="T320" s="28">
        <v>0</v>
      </c>
      <c r="U320" s="29">
        <v>0</v>
      </c>
      <c r="V320" s="42">
        <v>0</v>
      </c>
      <c r="W320" s="43">
        <v>0</v>
      </c>
    </row>
    <row r="321" spans="1:23" ht="12.75" customHeight="1">
      <c r="A321" s="20"/>
      <c r="B321" s="21" t="s">
        <v>573</v>
      </c>
      <c r="C321" s="22"/>
      <c r="D321" s="30">
        <f>SUM(D316:D320)</f>
        <v>507096623</v>
      </c>
      <c r="E321" s="31">
        <f>SUM(E316:E320)</f>
        <v>430833141</v>
      </c>
      <c r="F321" s="31">
        <f>SUM(F316:F320)</f>
        <v>354964320</v>
      </c>
      <c r="G321" s="38">
        <f t="shared" si="60"/>
        <v>0.8239020776723395</v>
      </c>
      <c r="H321" s="30">
        <f aca="true" t="shared" si="64" ref="H321:W321">SUM(H316:H320)</f>
        <v>19791816</v>
      </c>
      <c r="I321" s="31">
        <f t="shared" si="64"/>
        <v>33995192</v>
      </c>
      <c r="J321" s="31">
        <f t="shared" si="64"/>
        <v>33626066</v>
      </c>
      <c r="K321" s="30">
        <f t="shared" si="64"/>
        <v>87413074</v>
      </c>
      <c r="L321" s="30">
        <f t="shared" si="64"/>
        <v>39547323</v>
      </c>
      <c r="M321" s="31">
        <f t="shared" si="64"/>
        <v>50596390</v>
      </c>
      <c r="N321" s="31">
        <f t="shared" si="64"/>
        <v>45096903</v>
      </c>
      <c r="O321" s="30">
        <f t="shared" si="64"/>
        <v>135240616</v>
      </c>
      <c r="P321" s="30">
        <f t="shared" si="64"/>
        <v>42289359</v>
      </c>
      <c r="Q321" s="31">
        <f t="shared" si="64"/>
        <v>39844478</v>
      </c>
      <c r="R321" s="31">
        <f t="shared" si="64"/>
        <v>50176793</v>
      </c>
      <c r="S321" s="30">
        <f t="shared" si="64"/>
        <v>132310630</v>
      </c>
      <c r="T321" s="30">
        <f t="shared" si="64"/>
        <v>0</v>
      </c>
      <c r="U321" s="31">
        <f t="shared" si="64"/>
        <v>0</v>
      </c>
      <c r="V321" s="44">
        <f t="shared" si="64"/>
        <v>0</v>
      </c>
      <c r="W321" s="45">
        <f t="shared" si="64"/>
        <v>0</v>
      </c>
    </row>
    <row r="322" spans="1:23" ht="12.75" customHeight="1">
      <c r="A322" s="18" t="s">
        <v>28</v>
      </c>
      <c r="B322" s="19" t="s">
        <v>574</v>
      </c>
      <c r="C322" s="19" t="s">
        <v>575</v>
      </c>
      <c r="D322" s="28">
        <v>23240656</v>
      </c>
      <c r="E322" s="29">
        <v>23240656</v>
      </c>
      <c r="F322" s="29">
        <v>13215382</v>
      </c>
      <c r="G322" s="37">
        <f t="shared" si="60"/>
        <v>0.5686320558249303</v>
      </c>
      <c r="H322" s="28">
        <v>1227668</v>
      </c>
      <c r="I322" s="29">
        <v>1338182</v>
      </c>
      <c r="J322" s="29">
        <v>1398080</v>
      </c>
      <c r="K322" s="28">
        <v>3963930</v>
      </c>
      <c r="L322" s="28">
        <v>1910418</v>
      </c>
      <c r="M322" s="29">
        <v>1621837</v>
      </c>
      <c r="N322" s="29">
        <v>2035952</v>
      </c>
      <c r="O322" s="28">
        <v>5568207</v>
      </c>
      <c r="P322" s="28">
        <v>1293983</v>
      </c>
      <c r="Q322" s="29">
        <v>1343119</v>
      </c>
      <c r="R322" s="29">
        <v>1046143</v>
      </c>
      <c r="S322" s="28">
        <v>3683245</v>
      </c>
      <c r="T322" s="28">
        <v>0</v>
      </c>
      <c r="U322" s="29">
        <v>0</v>
      </c>
      <c r="V322" s="42">
        <v>0</v>
      </c>
      <c r="W322" s="43">
        <v>0</v>
      </c>
    </row>
    <row r="323" spans="1:23" ht="12.75" customHeight="1">
      <c r="A323" s="18" t="s">
        <v>28</v>
      </c>
      <c r="B323" s="19" t="s">
        <v>576</v>
      </c>
      <c r="C323" s="19" t="s">
        <v>577</v>
      </c>
      <c r="D323" s="28">
        <v>76704218</v>
      </c>
      <c r="E323" s="29">
        <v>76645447</v>
      </c>
      <c r="F323" s="29">
        <v>52138344</v>
      </c>
      <c r="G323" s="37">
        <f t="shared" si="60"/>
        <v>0.6802536359400448</v>
      </c>
      <c r="H323" s="28">
        <v>4376193</v>
      </c>
      <c r="I323" s="29">
        <v>5146725</v>
      </c>
      <c r="J323" s="29">
        <v>5264284</v>
      </c>
      <c r="K323" s="28">
        <v>14787202</v>
      </c>
      <c r="L323" s="28">
        <v>6171077</v>
      </c>
      <c r="M323" s="29">
        <v>7649535</v>
      </c>
      <c r="N323" s="29">
        <v>6290105</v>
      </c>
      <c r="O323" s="28">
        <v>20110717</v>
      </c>
      <c r="P323" s="28">
        <v>6028653</v>
      </c>
      <c r="Q323" s="29">
        <v>5614704</v>
      </c>
      <c r="R323" s="29">
        <v>5597068</v>
      </c>
      <c r="S323" s="28">
        <v>17240425</v>
      </c>
      <c r="T323" s="28">
        <v>0</v>
      </c>
      <c r="U323" s="29">
        <v>0</v>
      </c>
      <c r="V323" s="42">
        <v>0</v>
      </c>
      <c r="W323" s="43">
        <v>0</v>
      </c>
    </row>
    <row r="324" spans="1:23" ht="12.75" customHeight="1">
      <c r="A324" s="18" t="s">
        <v>28</v>
      </c>
      <c r="B324" s="19" t="s">
        <v>578</v>
      </c>
      <c r="C324" s="19" t="s">
        <v>579</v>
      </c>
      <c r="D324" s="28">
        <v>107044180</v>
      </c>
      <c r="E324" s="29">
        <v>107272791</v>
      </c>
      <c r="F324" s="29">
        <v>63439640</v>
      </c>
      <c r="G324" s="37">
        <f t="shared" si="60"/>
        <v>0.59138612325282</v>
      </c>
      <c r="H324" s="28">
        <v>5185599</v>
      </c>
      <c r="I324" s="29">
        <v>6465563</v>
      </c>
      <c r="J324" s="29">
        <v>6288147</v>
      </c>
      <c r="K324" s="28">
        <v>17939309</v>
      </c>
      <c r="L324" s="28">
        <v>8026454</v>
      </c>
      <c r="M324" s="29">
        <v>7403619</v>
      </c>
      <c r="N324" s="29">
        <v>8648896</v>
      </c>
      <c r="O324" s="28">
        <v>24078969</v>
      </c>
      <c r="P324" s="28">
        <v>5872678</v>
      </c>
      <c r="Q324" s="29">
        <v>9560612</v>
      </c>
      <c r="R324" s="29">
        <v>5988072</v>
      </c>
      <c r="S324" s="28">
        <v>21421362</v>
      </c>
      <c r="T324" s="28">
        <v>0</v>
      </c>
      <c r="U324" s="29">
        <v>0</v>
      </c>
      <c r="V324" s="42">
        <v>0</v>
      </c>
      <c r="W324" s="43">
        <v>0</v>
      </c>
    </row>
    <row r="325" spans="1:23" ht="12.75" customHeight="1">
      <c r="A325" s="18" t="s">
        <v>28</v>
      </c>
      <c r="B325" s="19" t="s">
        <v>580</v>
      </c>
      <c r="C325" s="19" t="s">
        <v>581</v>
      </c>
      <c r="D325" s="28">
        <v>111717484</v>
      </c>
      <c r="E325" s="29">
        <v>111717484</v>
      </c>
      <c r="F325" s="29">
        <v>112515162</v>
      </c>
      <c r="G325" s="37">
        <f t="shared" si="60"/>
        <v>1.0071401357373928</v>
      </c>
      <c r="H325" s="28">
        <v>1349370</v>
      </c>
      <c r="I325" s="29">
        <v>1349370</v>
      </c>
      <c r="J325" s="29">
        <v>1349370</v>
      </c>
      <c r="K325" s="28">
        <v>4048110</v>
      </c>
      <c r="L325" s="28">
        <v>1349370</v>
      </c>
      <c r="M325" s="29">
        <v>1349370</v>
      </c>
      <c r="N325" s="29">
        <v>1349370</v>
      </c>
      <c r="O325" s="28">
        <v>4048110</v>
      </c>
      <c r="P325" s="28">
        <v>34806314</v>
      </c>
      <c r="Q325" s="29">
        <v>34806314</v>
      </c>
      <c r="R325" s="29">
        <v>34806314</v>
      </c>
      <c r="S325" s="28">
        <v>104418942</v>
      </c>
      <c r="T325" s="28">
        <v>0</v>
      </c>
      <c r="U325" s="29">
        <v>0</v>
      </c>
      <c r="V325" s="42">
        <v>0</v>
      </c>
      <c r="W325" s="43">
        <v>0</v>
      </c>
    </row>
    <row r="326" spans="1:23" ht="12.75" customHeight="1">
      <c r="A326" s="18" t="s">
        <v>28</v>
      </c>
      <c r="B326" s="19" t="s">
        <v>582</v>
      </c>
      <c r="C326" s="19" t="s">
        <v>583</v>
      </c>
      <c r="D326" s="28">
        <v>21634716</v>
      </c>
      <c r="E326" s="29">
        <v>0</v>
      </c>
      <c r="F326" s="29">
        <v>9768958</v>
      </c>
      <c r="G326" s="37">
        <f t="shared" si="60"/>
        <v>0</v>
      </c>
      <c r="H326" s="28">
        <v>254225</v>
      </c>
      <c r="I326" s="29">
        <v>1148952</v>
      </c>
      <c r="J326" s="29">
        <v>3112241</v>
      </c>
      <c r="K326" s="28">
        <v>4515418</v>
      </c>
      <c r="L326" s="28">
        <v>353038</v>
      </c>
      <c r="M326" s="29">
        <v>853031</v>
      </c>
      <c r="N326" s="29">
        <v>958781</v>
      </c>
      <c r="O326" s="28">
        <v>2164850</v>
      </c>
      <c r="P326" s="28">
        <v>653563</v>
      </c>
      <c r="Q326" s="29">
        <v>1219209</v>
      </c>
      <c r="R326" s="29">
        <v>1215918</v>
      </c>
      <c r="S326" s="28">
        <v>3088690</v>
      </c>
      <c r="T326" s="28">
        <v>0</v>
      </c>
      <c r="U326" s="29">
        <v>0</v>
      </c>
      <c r="V326" s="42">
        <v>0</v>
      </c>
      <c r="W326" s="43">
        <v>0</v>
      </c>
    </row>
    <row r="327" spans="1:23" ht="12.75" customHeight="1">
      <c r="A327" s="18" t="s">
        <v>28</v>
      </c>
      <c r="B327" s="19" t="s">
        <v>584</v>
      </c>
      <c r="C327" s="19" t="s">
        <v>585</v>
      </c>
      <c r="D327" s="28">
        <v>65256869</v>
      </c>
      <c r="E327" s="29">
        <v>0</v>
      </c>
      <c r="F327" s="29">
        <v>19158825</v>
      </c>
      <c r="G327" s="37">
        <f t="shared" si="60"/>
        <v>0</v>
      </c>
      <c r="H327" s="28">
        <v>531474</v>
      </c>
      <c r="I327" s="29">
        <v>347295</v>
      </c>
      <c r="J327" s="29">
        <v>525984</v>
      </c>
      <c r="K327" s="28">
        <v>1404753</v>
      </c>
      <c r="L327" s="28">
        <v>645668</v>
      </c>
      <c r="M327" s="29">
        <v>1637596</v>
      </c>
      <c r="N327" s="29">
        <v>3901200</v>
      </c>
      <c r="O327" s="28">
        <v>6184464</v>
      </c>
      <c r="P327" s="28">
        <v>3866294</v>
      </c>
      <c r="Q327" s="29">
        <v>3632189</v>
      </c>
      <c r="R327" s="29">
        <v>4071125</v>
      </c>
      <c r="S327" s="28">
        <v>11569608</v>
      </c>
      <c r="T327" s="28">
        <v>0</v>
      </c>
      <c r="U327" s="29">
        <v>0</v>
      </c>
      <c r="V327" s="42">
        <v>0</v>
      </c>
      <c r="W327" s="43">
        <v>0</v>
      </c>
    </row>
    <row r="328" spans="1:23" ht="12.75" customHeight="1">
      <c r="A328" s="18" t="s">
        <v>28</v>
      </c>
      <c r="B328" s="19" t="s">
        <v>586</v>
      </c>
      <c r="C328" s="19" t="s">
        <v>587</v>
      </c>
      <c r="D328" s="28">
        <v>60102376</v>
      </c>
      <c r="E328" s="29">
        <v>69336526</v>
      </c>
      <c r="F328" s="29">
        <v>29668543</v>
      </c>
      <c r="G328" s="37">
        <f t="shared" si="60"/>
        <v>0.4278919742820689</v>
      </c>
      <c r="H328" s="28">
        <v>670631</v>
      </c>
      <c r="I328" s="29">
        <v>1766184</v>
      </c>
      <c r="J328" s="29">
        <v>2515478</v>
      </c>
      <c r="K328" s="28">
        <v>4952293</v>
      </c>
      <c r="L328" s="28">
        <v>4527142</v>
      </c>
      <c r="M328" s="29">
        <v>5093063</v>
      </c>
      <c r="N328" s="29">
        <v>4474282</v>
      </c>
      <c r="O328" s="28">
        <v>14094487</v>
      </c>
      <c r="P328" s="28">
        <v>3189634</v>
      </c>
      <c r="Q328" s="29">
        <v>3939651</v>
      </c>
      <c r="R328" s="29">
        <v>3492478</v>
      </c>
      <c r="S328" s="28">
        <v>10621763</v>
      </c>
      <c r="T328" s="28">
        <v>0</v>
      </c>
      <c r="U328" s="29">
        <v>0</v>
      </c>
      <c r="V328" s="42">
        <v>0</v>
      </c>
      <c r="W328" s="43">
        <v>0</v>
      </c>
    </row>
    <row r="329" spans="1:23" ht="12.75" customHeight="1">
      <c r="A329" s="18" t="s">
        <v>43</v>
      </c>
      <c r="B329" s="19" t="s">
        <v>588</v>
      </c>
      <c r="C329" s="19" t="s">
        <v>589</v>
      </c>
      <c r="D329" s="28">
        <v>5210808</v>
      </c>
      <c r="E329" s="29">
        <v>0</v>
      </c>
      <c r="F329" s="29">
        <v>2736839</v>
      </c>
      <c r="G329" s="37">
        <f t="shared" si="60"/>
        <v>0</v>
      </c>
      <c r="H329" s="28">
        <v>0</v>
      </c>
      <c r="I329" s="29">
        <v>218508</v>
      </c>
      <c r="J329" s="29">
        <v>331167</v>
      </c>
      <c r="K329" s="28">
        <v>549675</v>
      </c>
      <c r="L329" s="28">
        <v>249361</v>
      </c>
      <c r="M329" s="29">
        <v>237060</v>
      </c>
      <c r="N329" s="29">
        <v>612517</v>
      </c>
      <c r="O329" s="28">
        <v>1098938</v>
      </c>
      <c r="P329" s="28">
        <v>394833</v>
      </c>
      <c r="Q329" s="29">
        <v>275632</v>
      </c>
      <c r="R329" s="29">
        <v>417761</v>
      </c>
      <c r="S329" s="28">
        <v>1088226</v>
      </c>
      <c r="T329" s="28">
        <v>0</v>
      </c>
      <c r="U329" s="29">
        <v>0</v>
      </c>
      <c r="V329" s="42">
        <v>0</v>
      </c>
      <c r="W329" s="43">
        <v>0</v>
      </c>
    </row>
    <row r="330" spans="1:23" ht="12.75" customHeight="1">
      <c r="A330" s="20"/>
      <c r="B330" s="21" t="s">
        <v>590</v>
      </c>
      <c r="C330" s="22"/>
      <c r="D330" s="30">
        <f>SUM(D322:D329)</f>
        <v>470911307</v>
      </c>
      <c r="E330" s="31">
        <f>SUM(E322:E329)</f>
        <v>388212904</v>
      </c>
      <c r="F330" s="31">
        <f>SUM(F322:F329)</f>
        <v>302641693</v>
      </c>
      <c r="G330" s="38">
        <f t="shared" si="60"/>
        <v>0.7795765928481347</v>
      </c>
      <c r="H330" s="30">
        <f aca="true" t="shared" si="65" ref="H330:W330">SUM(H322:H329)</f>
        <v>13595160</v>
      </c>
      <c r="I330" s="31">
        <f t="shared" si="65"/>
        <v>17780779</v>
      </c>
      <c r="J330" s="31">
        <f t="shared" si="65"/>
        <v>20784751</v>
      </c>
      <c r="K330" s="30">
        <f t="shared" si="65"/>
        <v>52160690</v>
      </c>
      <c r="L330" s="30">
        <f t="shared" si="65"/>
        <v>23232528</v>
      </c>
      <c r="M330" s="31">
        <f t="shared" si="65"/>
        <v>25845111</v>
      </c>
      <c r="N330" s="31">
        <f t="shared" si="65"/>
        <v>28271103</v>
      </c>
      <c r="O330" s="30">
        <f t="shared" si="65"/>
        <v>77348742</v>
      </c>
      <c r="P330" s="30">
        <f t="shared" si="65"/>
        <v>56105952</v>
      </c>
      <c r="Q330" s="31">
        <f t="shared" si="65"/>
        <v>60391430</v>
      </c>
      <c r="R330" s="31">
        <f t="shared" si="65"/>
        <v>56634879</v>
      </c>
      <c r="S330" s="30">
        <f t="shared" si="65"/>
        <v>173132261</v>
      </c>
      <c r="T330" s="30">
        <f t="shared" si="65"/>
        <v>0</v>
      </c>
      <c r="U330" s="31">
        <f t="shared" si="65"/>
        <v>0</v>
      </c>
      <c r="V330" s="44">
        <f t="shared" si="65"/>
        <v>0</v>
      </c>
      <c r="W330" s="45">
        <f t="shared" si="65"/>
        <v>0</v>
      </c>
    </row>
    <row r="331" spans="1:23" ht="12.75" customHeight="1">
      <c r="A331" s="18" t="s">
        <v>28</v>
      </c>
      <c r="B331" s="19" t="s">
        <v>591</v>
      </c>
      <c r="C331" s="19" t="s">
        <v>592</v>
      </c>
      <c r="D331" s="28">
        <v>1979360</v>
      </c>
      <c r="E331" s="29">
        <v>1979360</v>
      </c>
      <c r="F331" s="29">
        <v>0</v>
      </c>
      <c r="G331" s="37">
        <f t="shared" si="60"/>
        <v>0</v>
      </c>
      <c r="H331" s="28">
        <v>0</v>
      </c>
      <c r="I331" s="29">
        <v>0</v>
      </c>
      <c r="J331" s="29">
        <v>0</v>
      </c>
      <c r="K331" s="28">
        <v>0</v>
      </c>
      <c r="L331" s="28">
        <v>0</v>
      </c>
      <c r="M331" s="29">
        <v>0</v>
      </c>
      <c r="N331" s="29">
        <v>0</v>
      </c>
      <c r="O331" s="28">
        <v>0</v>
      </c>
      <c r="P331" s="28">
        <v>0</v>
      </c>
      <c r="Q331" s="29">
        <v>0</v>
      </c>
      <c r="R331" s="29">
        <v>0</v>
      </c>
      <c r="S331" s="28">
        <v>0</v>
      </c>
      <c r="T331" s="28">
        <v>0</v>
      </c>
      <c r="U331" s="29">
        <v>0</v>
      </c>
      <c r="V331" s="42">
        <v>0</v>
      </c>
      <c r="W331" s="43">
        <v>0</v>
      </c>
    </row>
    <row r="332" spans="1:23" ht="12.75" customHeight="1">
      <c r="A332" s="18" t="s">
        <v>28</v>
      </c>
      <c r="B332" s="19" t="s">
        <v>593</v>
      </c>
      <c r="C332" s="19" t="s">
        <v>594</v>
      </c>
      <c r="D332" s="28">
        <v>10426300</v>
      </c>
      <c r="E332" s="29">
        <v>13922610</v>
      </c>
      <c r="F332" s="29">
        <v>1019055</v>
      </c>
      <c r="G332" s="37">
        <f t="shared" si="60"/>
        <v>0.07319425021601553</v>
      </c>
      <c r="H332" s="28">
        <v>48068</v>
      </c>
      <c r="I332" s="29">
        <v>37617</v>
      </c>
      <c r="J332" s="29">
        <v>71646</v>
      </c>
      <c r="K332" s="28">
        <v>157331</v>
      </c>
      <c r="L332" s="28">
        <v>278370</v>
      </c>
      <c r="M332" s="29">
        <v>142227</v>
      </c>
      <c r="N332" s="29">
        <v>83326</v>
      </c>
      <c r="O332" s="28">
        <v>503923</v>
      </c>
      <c r="P332" s="28">
        <v>184090</v>
      </c>
      <c r="Q332" s="29">
        <v>138315</v>
      </c>
      <c r="R332" s="29">
        <v>35396</v>
      </c>
      <c r="S332" s="28">
        <v>357801</v>
      </c>
      <c r="T332" s="28">
        <v>0</v>
      </c>
      <c r="U332" s="29">
        <v>0</v>
      </c>
      <c r="V332" s="42">
        <v>0</v>
      </c>
      <c r="W332" s="43">
        <v>0</v>
      </c>
    </row>
    <row r="333" spans="1:23" ht="12.75" customHeight="1">
      <c r="A333" s="18" t="s">
        <v>28</v>
      </c>
      <c r="B333" s="19" t="s">
        <v>595</v>
      </c>
      <c r="C333" s="19" t="s">
        <v>596</v>
      </c>
      <c r="D333" s="28">
        <v>0</v>
      </c>
      <c r="E333" s="29">
        <v>0</v>
      </c>
      <c r="F333" s="29">
        <v>11639396</v>
      </c>
      <c r="G333" s="37">
        <f t="shared" si="60"/>
        <v>0</v>
      </c>
      <c r="H333" s="28">
        <v>1015449</v>
      </c>
      <c r="I333" s="29">
        <v>1079043</v>
      </c>
      <c r="J333" s="29">
        <v>1298038</v>
      </c>
      <c r="K333" s="28">
        <v>3392530</v>
      </c>
      <c r="L333" s="28">
        <v>1399739</v>
      </c>
      <c r="M333" s="29">
        <v>2460083</v>
      </c>
      <c r="N333" s="29">
        <v>966692</v>
      </c>
      <c r="O333" s="28">
        <v>4826514</v>
      </c>
      <c r="P333" s="28">
        <v>982110</v>
      </c>
      <c r="Q333" s="29">
        <v>1213808</v>
      </c>
      <c r="R333" s="29">
        <v>1224434</v>
      </c>
      <c r="S333" s="28">
        <v>3420352</v>
      </c>
      <c r="T333" s="28">
        <v>0</v>
      </c>
      <c r="U333" s="29">
        <v>0</v>
      </c>
      <c r="V333" s="42">
        <v>0</v>
      </c>
      <c r="W333" s="43">
        <v>0</v>
      </c>
    </row>
    <row r="334" spans="1:23" ht="12.75" customHeight="1">
      <c r="A334" s="18" t="s">
        <v>43</v>
      </c>
      <c r="B334" s="19" t="s">
        <v>597</v>
      </c>
      <c r="C334" s="19" t="s">
        <v>598</v>
      </c>
      <c r="D334" s="28">
        <v>11385725</v>
      </c>
      <c r="E334" s="29">
        <v>0</v>
      </c>
      <c r="F334" s="29">
        <v>4083953</v>
      </c>
      <c r="G334" s="37">
        <f t="shared" si="60"/>
        <v>0</v>
      </c>
      <c r="H334" s="28">
        <v>474491</v>
      </c>
      <c r="I334" s="29">
        <v>437051</v>
      </c>
      <c r="J334" s="29">
        <v>457187</v>
      </c>
      <c r="K334" s="28">
        <v>1368729</v>
      </c>
      <c r="L334" s="28">
        <v>470993</v>
      </c>
      <c r="M334" s="29">
        <v>526737</v>
      </c>
      <c r="N334" s="29">
        <v>416216</v>
      </c>
      <c r="O334" s="28">
        <v>1413946</v>
      </c>
      <c r="P334" s="28">
        <v>209005</v>
      </c>
      <c r="Q334" s="29">
        <v>449094</v>
      </c>
      <c r="R334" s="29">
        <v>643179</v>
      </c>
      <c r="S334" s="28">
        <v>1301278</v>
      </c>
      <c r="T334" s="28">
        <v>0</v>
      </c>
      <c r="U334" s="29">
        <v>0</v>
      </c>
      <c r="V334" s="42">
        <v>0</v>
      </c>
      <c r="W334" s="43">
        <v>0</v>
      </c>
    </row>
    <row r="335" spans="1:23" ht="12.75" customHeight="1">
      <c r="A335" s="20"/>
      <c r="B335" s="21" t="s">
        <v>599</v>
      </c>
      <c r="C335" s="22"/>
      <c r="D335" s="30">
        <f>SUM(D331:D334)</f>
        <v>23791385</v>
      </c>
      <c r="E335" s="31">
        <f>SUM(E331:E334)</f>
        <v>15901970</v>
      </c>
      <c r="F335" s="31">
        <f>SUM(F331:F334)</f>
        <v>16742404</v>
      </c>
      <c r="G335" s="38">
        <f t="shared" si="60"/>
        <v>1.052850936078989</v>
      </c>
      <c r="H335" s="30">
        <f aca="true" t="shared" si="66" ref="H335:W335">SUM(H331:H334)</f>
        <v>1538008</v>
      </c>
      <c r="I335" s="31">
        <f t="shared" si="66"/>
        <v>1553711</v>
      </c>
      <c r="J335" s="31">
        <f t="shared" si="66"/>
        <v>1826871</v>
      </c>
      <c r="K335" s="30">
        <f t="shared" si="66"/>
        <v>4918590</v>
      </c>
      <c r="L335" s="30">
        <f t="shared" si="66"/>
        <v>2149102</v>
      </c>
      <c r="M335" s="31">
        <f t="shared" si="66"/>
        <v>3129047</v>
      </c>
      <c r="N335" s="31">
        <f t="shared" si="66"/>
        <v>1466234</v>
      </c>
      <c r="O335" s="30">
        <f t="shared" si="66"/>
        <v>6744383</v>
      </c>
      <c r="P335" s="30">
        <f t="shared" si="66"/>
        <v>1375205</v>
      </c>
      <c r="Q335" s="31">
        <f t="shared" si="66"/>
        <v>1801217</v>
      </c>
      <c r="R335" s="31">
        <f t="shared" si="66"/>
        <v>1903009</v>
      </c>
      <c r="S335" s="30">
        <f t="shared" si="66"/>
        <v>5079431</v>
      </c>
      <c r="T335" s="30">
        <f t="shared" si="66"/>
        <v>0</v>
      </c>
      <c r="U335" s="31">
        <f t="shared" si="66"/>
        <v>0</v>
      </c>
      <c r="V335" s="44">
        <f t="shared" si="66"/>
        <v>0</v>
      </c>
      <c r="W335" s="45">
        <f t="shared" si="66"/>
        <v>0</v>
      </c>
    </row>
    <row r="336" spans="1:23" ht="12.75" customHeight="1">
      <c r="A336" s="20"/>
      <c r="B336" s="21" t="s">
        <v>600</v>
      </c>
      <c r="C336" s="22"/>
      <c r="D336" s="30">
        <f>SUM(D300,D302:D307,D309:D314,D316:D320,D322:D329,D331:D334)</f>
        <v>5688153814</v>
      </c>
      <c r="E336" s="31">
        <f>SUM(E300,E302:E307,E309:E314,E316:E320,E322:E329,E331:E334)</f>
        <v>5091446225</v>
      </c>
      <c r="F336" s="31">
        <f>SUM(F300,F302:F307,F309:F314,F316:F320,F322:F329,F331:F334)</f>
        <v>9276702091</v>
      </c>
      <c r="G336" s="38">
        <f t="shared" si="60"/>
        <v>1.8220171010448019</v>
      </c>
      <c r="H336" s="30">
        <f aca="true" t="shared" si="67" ref="H336:W336">SUM(H300,H302:H307,H309:H314,H316:H320,H322:H329,H331:H334)</f>
        <v>250720836</v>
      </c>
      <c r="I336" s="31">
        <f t="shared" si="67"/>
        <v>496638944</v>
      </c>
      <c r="J336" s="31">
        <f t="shared" si="67"/>
        <v>753829578</v>
      </c>
      <c r="K336" s="30">
        <f t="shared" si="67"/>
        <v>1501189358</v>
      </c>
      <c r="L336" s="30">
        <f t="shared" si="67"/>
        <v>1120746600</v>
      </c>
      <c r="M336" s="31">
        <f t="shared" si="67"/>
        <v>1504668160</v>
      </c>
      <c r="N336" s="31">
        <f t="shared" si="67"/>
        <v>1754001988</v>
      </c>
      <c r="O336" s="30">
        <f t="shared" si="67"/>
        <v>4379416748</v>
      </c>
      <c r="P336" s="30">
        <f t="shared" si="67"/>
        <v>1000666849</v>
      </c>
      <c r="Q336" s="31">
        <f t="shared" si="67"/>
        <v>1127236037</v>
      </c>
      <c r="R336" s="31">
        <f t="shared" si="67"/>
        <v>1268193099</v>
      </c>
      <c r="S336" s="30">
        <f t="shared" si="67"/>
        <v>3396095985</v>
      </c>
      <c r="T336" s="30">
        <f t="shared" si="67"/>
        <v>0</v>
      </c>
      <c r="U336" s="31">
        <f t="shared" si="67"/>
        <v>0</v>
      </c>
      <c r="V336" s="44">
        <f t="shared" si="67"/>
        <v>0</v>
      </c>
      <c r="W336" s="45">
        <f t="shared" si="67"/>
        <v>0</v>
      </c>
    </row>
    <row r="337" spans="1:23" ht="12.75" customHeight="1">
      <c r="A337" s="20"/>
      <c r="B337" s="21" t="s">
        <v>601</v>
      </c>
      <c r="C337" s="22"/>
      <c r="D337" s="30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27398703344</v>
      </c>
      <c r="E337" s="31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20705148508</v>
      </c>
      <c r="F337" s="31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24632680999</v>
      </c>
      <c r="G337" s="38">
        <f t="shared" si="60"/>
        <v>1.189688689722872</v>
      </c>
      <c r="H337" s="30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1391922099</v>
      </c>
      <c r="I337" s="31">
        <f t="shared" si="68"/>
        <v>1916045120</v>
      </c>
      <c r="J337" s="31">
        <f t="shared" si="68"/>
        <v>2285908398</v>
      </c>
      <c r="K337" s="30">
        <f t="shared" si="68"/>
        <v>5593875617</v>
      </c>
      <c r="L337" s="30">
        <f t="shared" si="68"/>
        <v>3146810162</v>
      </c>
      <c r="M337" s="31">
        <f t="shared" si="68"/>
        <v>3157347533</v>
      </c>
      <c r="N337" s="31">
        <f t="shared" si="68"/>
        <v>3714807697</v>
      </c>
      <c r="O337" s="30">
        <f t="shared" si="68"/>
        <v>10018965392</v>
      </c>
      <c r="P337" s="30">
        <f t="shared" si="68"/>
        <v>3023637895</v>
      </c>
      <c r="Q337" s="31">
        <f t="shared" si="68"/>
        <v>2717122566</v>
      </c>
      <c r="R337" s="31">
        <f t="shared" si="68"/>
        <v>3279079529</v>
      </c>
      <c r="S337" s="30">
        <f t="shared" si="68"/>
        <v>9019839990</v>
      </c>
      <c r="T337" s="30">
        <f t="shared" si="68"/>
        <v>0</v>
      </c>
      <c r="U337" s="31">
        <f t="shared" si="68"/>
        <v>0</v>
      </c>
      <c r="V337" s="44">
        <f t="shared" si="68"/>
        <v>0</v>
      </c>
      <c r="W337" s="45">
        <f t="shared" si="68"/>
        <v>0</v>
      </c>
    </row>
    <row r="338" spans="1:23" ht="12.75" customHeight="1">
      <c r="A338" s="23"/>
      <c r="B338" s="24" t="s">
        <v>602</v>
      </c>
      <c r="C338" s="24"/>
      <c r="D338" s="34"/>
      <c r="E338" s="35"/>
      <c r="F338" s="35"/>
      <c r="G338" s="40"/>
      <c r="H338" s="34"/>
      <c r="I338" s="35"/>
      <c r="J338" s="35"/>
      <c r="K338" s="34"/>
      <c r="L338" s="34"/>
      <c r="M338" s="35"/>
      <c r="N338" s="35"/>
      <c r="O338" s="34"/>
      <c r="P338" s="34"/>
      <c r="Q338" s="35"/>
      <c r="R338" s="35"/>
      <c r="S338" s="34"/>
      <c r="T338" s="34"/>
      <c r="U338" s="35"/>
      <c r="V338" s="48"/>
      <c r="W338" s="49"/>
    </row>
    <row r="339" spans="1:23" ht="12.75" customHeight="1">
      <c r="A339" s="25"/>
      <c r="B339" s="26"/>
      <c r="C339" s="27"/>
      <c r="D339" s="36"/>
      <c r="E339" s="36"/>
      <c r="F339" s="36"/>
      <c r="G339" s="41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50"/>
      <c r="W339" s="50"/>
    </row>
    <row r="340" spans="1:23" ht="12.75" customHeight="1">
      <c r="A340" s="25"/>
      <c r="B340" s="26"/>
      <c r="C340" s="27"/>
      <c r="D340" s="36"/>
      <c r="E340" s="36"/>
      <c r="F340" s="36"/>
      <c r="G340" s="41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50"/>
      <c r="W340" s="50"/>
    </row>
    <row r="341" spans="1:23" ht="12.75" customHeight="1">
      <c r="A341" s="25"/>
      <c r="B341" s="26"/>
      <c r="C341" s="27"/>
      <c r="D341" s="36"/>
      <c r="E341" s="36"/>
      <c r="F341" s="36"/>
      <c r="G341" s="41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50"/>
      <c r="W341" s="50"/>
    </row>
    <row r="342" spans="1:23" ht="12.75" customHeight="1">
      <c r="A342" s="25"/>
      <c r="B342" s="26"/>
      <c r="C342" s="27"/>
      <c r="D342" s="36"/>
      <c r="E342" s="36"/>
      <c r="F342" s="36"/>
      <c r="G342" s="41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50"/>
      <c r="W342" s="50"/>
    </row>
    <row r="343" spans="1:23" ht="12.75" customHeight="1">
      <c r="A343" s="25"/>
      <c r="B343" s="26"/>
      <c r="C343" s="27"/>
      <c r="D343" s="36"/>
      <c r="E343" s="36"/>
      <c r="F343" s="36"/>
      <c r="G343" s="41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50"/>
      <c r="W343" s="50"/>
    </row>
    <row r="344" spans="1:23" ht="12.75" customHeight="1">
      <c r="A344" s="25"/>
      <c r="B344" s="26"/>
      <c r="C344" s="27"/>
      <c r="D344" s="36"/>
      <c r="E344" s="36"/>
      <c r="F344" s="36"/>
      <c r="G344" s="41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50"/>
      <c r="W344" s="50"/>
    </row>
    <row r="345" spans="1:23" ht="12.75" customHeight="1">
      <c r="A345" s="25"/>
      <c r="B345" s="26"/>
      <c r="C345" s="27"/>
      <c r="D345" s="36"/>
      <c r="E345" s="36"/>
      <c r="F345" s="36"/>
      <c r="G345" s="41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50"/>
      <c r="W345" s="50"/>
    </row>
    <row r="346" spans="1:23" ht="12.75" customHeight="1">
      <c r="A346" s="25"/>
      <c r="B346" s="26"/>
      <c r="C346" s="27"/>
      <c r="D346" s="36"/>
      <c r="E346" s="36"/>
      <c r="F346" s="36"/>
      <c r="G346" s="41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50"/>
      <c r="W346" s="50"/>
    </row>
    <row r="347" spans="1:23" ht="12.75" customHeight="1">
      <c r="A347" s="25"/>
      <c r="B347" s="26"/>
      <c r="C347" s="27"/>
      <c r="D347" s="36"/>
      <c r="E347" s="36"/>
      <c r="F347" s="36"/>
      <c r="G347" s="41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50"/>
      <c r="W347" s="50"/>
    </row>
    <row r="348" spans="1:23" ht="12.75" customHeight="1">
      <c r="A348" s="25"/>
      <c r="B348" s="26"/>
      <c r="C348" s="27"/>
      <c r="D348" s="36"/>
      <c r="E348" s="36"/>
      <c r="F348" s="36"/>
      <c r="G348" s="41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50"/>
      <c r="W348" s="50"/>
    </row>
    <row r="349" spans="1:23" ht="12.75" customHeight="1">
      <c r="A349" s="25"/>
      <c r="B349" s="26"/>
      <c r="C349" s="27"/>
      <c r="D349" s="36"/>
      <c r="E349" s="36"/>
      <c r="F349" s="36"/>
      <c r="G349" s="41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50"/>
      <c r="W349" s="50"/>
    </row>
    <row r="350" spans="1:23" ht="12.75" customHeight="1">
      <c r="A350" s="25"/>
      <c r="B350" s="26"/>
      <c r="C350" s="27"/>
      <c r="D350" s="36"/>
      <c r="E350" s="36"/>
      <c r="F350" s="36"/>
      <c r="G350" s="41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50"/>
      <c r="W350" s="50"/>
    </row>
    <row r="351" spans="1:23" ht="12.75" customHeight="1">
      <c r="A351" s="25"/>
      <c r="B351" s="26"/>
      <c r="C351" s="27"/>
      <c r="D351" s="36"/>
      <c r="E351" s="36"/>
      <c r="F351" s="36"/>
      <c r="G351" s="41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50"/>
      <c r="W351" s="50"/>
    </row>
    <row r="352" spans="1:23" ht="12.75" customHeight="1">
      <c r="A352" s="25"/>
      <c r="B352" s="26"/>
      <c r="C352" s="27"/>
      <c r="D352" s="36"/>
      <c r="E352" s="36"/>
      <c r="F352" s="36"/>
      <c r="G352" s="41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50"/>
      <c r="W352" s="50"/>
    </row>
    <row r="353" spans="1:23" ht="12.75" customHeight="1">
      <c r="A353" s="25"/>
      <c r="B353" s="26"/>
      <c r="C353" s="27"/>
      <c r="D353" s="36"/>
      <c r="E353" s="36"/>
      <c r="F353" s="36"/>
      <c r="G353" s="41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50"/>
      <c r="W353" s="50"/>
    </row>
    <row r="354" spans="1:23" ht="12.75" customHeight="1">
      <c r="A354" s="25"/>
      <c r="B354" s="26"/>
      <c r="C354" s="27"/>
      <c r="D354" s="36"/>
      <c r="E354" s="36"/>
      <c r="F354" s="36"/>
      <c r="G354" s="41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50"/>
      <c r="W354" s="50"/>
    </row>
    <row r="355" spans="1:23" ht="12.75" customHeight="1">
      <c r="A355" s="25"/>
      <c r="B355" s="26"/>
      <c r="C355" s="27"/>
      <c r="D355" s="36"/>
      <c r="E355" s="36"/>
      <c r="F355" s="36"/>
      <c r="G355" s="41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50"/>
      <c r="W355" s="50"/>
    </row>
    <row r="356" spans="1:23" ht="12.75" customHeight="1">
      <c r="A356" s="25"/>
      <c r="B356" s="26"/>
      <c r="C356" s="27"/>
      <c r="D356" s="36"/>
      <c r="E356" s="36"/>
      <c r="F356" s="36"/>
      <c r="G356" s="41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50"/>
      <c r="W356" s="50"/>
    </row>
    <row r="357" spans="1:23" ht="12.75" customHeight="1">
      <c r="A357" s="25"/>
      <c r="B357" s="26"/>
      <c r="C357" s="27"/>
      <c r="D357" s="36"/>
      <c r="E357" s="36"/>
      <c r="F357" s="36"/>
      <c r="G357" s="41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50"/>
      <c r="W357" s="50"/>
    </row>
    <row r="358" spans="1:23" ht="12.75" customHeight="1">
      <c r="A358" s="25"/>
      <c r="B358" s="26"/>
      <c r="C358" s="27"/>
      <c r="D358" s="36"/>
      <c r="E358" s="36"/>
      <c r="F358" s="36"/>
      <c r="G358" s="41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50"/>
      <c r="W358" s="50"/>
    </row>
    <row r="359" spans="2:21" ht="12.75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2.75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2019-05-14T07:30:12Z</dcterms:created>
  <dcterms:modified xsi:type="dcterms:W3CDTF">2019-05-14T07:42:18Z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