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2" activeTab="0"/>
  </bookViews>
  <sheets>
    <sheet name="Summary" sheetId="1" r:id="rId1"/>
    <sheet name="EC" sheetId="2" r:id="rId2"/>
    <sheet name="FS" sheetId="3" r:id="rId3"/>
    <sheet name="GT" sheetId="4" r:id="rId4"/>
    <sheet name="LIM" sheetId="5" r:id="rId5"/>
    <sheet name="KZN" sheetId="6" r:id="rId6"/>
    <sheet name="MP" sheetId="7" r:id="rId7"/>
    <sheet name="NC" sheetId="8" r:id="rId8"/>
    <sheet name="NW" sheetId="9" r:id="rId9"/>
    <sheet name="WC" sheetId="10" r:id="rId10"/>
  </sheets>
  <definedNames>
    <definedName name="_xlnm.Print_Area" localSheetId="1">'EC'!$A$3:$U$120</definedName>
    <definedName name="_xlnm.Print_Area" localSheetId="2">'FS'!$A$3:$U$120</definedName>
    <definedName name="_xlnm.Print_Area" localSheetId="3">'GT'!$A$3:$U$120</definedName>
    <definedName name="_xlnm.Print_Area" localSheetId="5">'KZN'!$A$3:$U$120</definedName>
    <definedName name="_xlnm.Print_Area" localSheetId="4">'LIM'!$A$3:$U$120</definedName>
    <definedName name="_xlnm.Print_Area" localSheetId="6">'MP'!$A$3:$U$120</definedName>
    <definedName name="_xlnm.Print_Area" localSheetId="7">'NC'!$A$3:$U$120</definedName>
    <definedName name="_xlnm.Print_Area" localSheetId="8">'NW'!$A$3:$U$120</definedName>
    <definedName name="_xlnm.Print_Area" localSheetId="0">'Summary'!$A$3:$U$120</definedName>
    <definedName name="_xlnm.Print_Area" localSheetId="9">'WC'!$A$3:$U$120</definedName>
  </definedNames>
  <calcPr calcMode="manual" fullCalcOnLoad="1"/>
</workbook>
</file>

<file path=xl/sharedStrings.xml><?xml version="1.0" encoding="utf-8"?>
<sst xmlns="http://schemas.openxmlformats.org/spreadsheetml/2006/main" count="1905" uniqueCount="130">
  <si>
    <t>4th Quarter Ended 30 June 2019</t>
  </si>
  <si>
    <t>CONDITIONAL GRANTS TRANSFERRED FROM NATIONAL DEPARTMENTS AND ACTUAL PAYMENTS MADE BY MUNICIPALITIES: PRELIMINARY RESULTS</t>
  </si>
  <si>
    <t>AGGREGATED INFORMATION FOR ALL MUNICIPALITIES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</si>
  <si>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</si>
  <si>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</si>
  <si>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</si>
  <si>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</si>
  <si>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</si>
  <si>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</si>
  <si>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3rd to 4th Q</t>
  </si>
  <si>
    <t>% Changes for the 4th Q</t>
  </si>
  <si>
    <t>Approved Roll Over</t>
  </si>
  <si>
    <t>R thousands</t>
  </si>
  <si>
    <t>Division of revenue Act No. 1 of 2018</t>
  </si>
  <si>
    <t>Adjustment (Mid year)</t>
  </si>
  <si>
    <t>Other Adjustments</t>
  </si>
  <si>
    <t>Total Available 2018/19</t>
  </si>
  <si>
    <t>Approved payment schedule</t>
  </si>
  <si>
    <t>Transferred to municipalities for direct grants</t>
  </si>
  <si>
    <t>Actual expenditure National Department by 30 September 2018</t>
  </si>
  <si>
    <t>Actual expenditure by municipalities by 30 September 2018</t>
  </si>
  <si>
    <t>Actual expenditure National Department by 31 December 2018</t>
  </si>
  <si>
    <t>Actual expenditure by municipalities by 31 December 2018</t>
  </si>
  <si>
    <t>Actual expenditure National Department by 31 March 2019</t>
  </si>
  <si>
    <t>Actual expenditure by municipalities by 31 March 2019</t>
  </si>
  <si>
    <t>Actual expenditure National Department by 30 June 2019</t>
  </si>
  <si>
    <t>Actual expenditure by municipalities by 30 June 2019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</si>
  <si>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</si>
  <si>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</si>
  <si>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</si>
  <si>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</si>
  <si>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YTD expenditure by municipalities</t>
  </si>
  <si>
    <t>National Treasury (Vote 10)</t>
  </si>
  <si>
    <t>Local Government Restructuring Grant</t>
  </si>
  <si>
    <t>Local Government Financial Management Grant</t>
  </si>
  <si>
    <t>Infrastructure Skills Development Grant</t>
  </si>
  <si>
    <t>Integrated City Development Grant</t>
  </si>
  <si>
    <t>Neighbourhood Development Partnership (Schedule 5B)</t>
  </si>
  <si>
    <t>Neighbourhood Development Partnership (Schedule 6B)</t>
  </si>
  <si>
    <t>Sub-Total Vote</t>
  </si>
  <si>
    <t>Cooperative Governance (Vote 3)</t>
  </si>
  <si>
    <t>Municipal Systems Improvement Grant (Schedule 5B)</t>
  </si>
  <si>
    <t>Municipal Systems Improvement Grant (Schedule 6B)</t>
  </si>
  <si>
    <t>Municipal Disaster Grant</t>
  </si>
  <si>
    <t>Municipal Disaster Recovery Grant</t>
  </si>
  <si>
    <t>Municipal Demarcation Transition Grant (Schedule 5B)</t>
  </si>
  <si>
    <t>Municipal Demarcation Transition Grant (Schedule 6B)</t>
  </si>
  <si>
    <t>Transport (Vote 37)</t>
  </si>
  <si>
    <t>Public Transport Infrastructure and Systems Grant</t>
  </si>
  <si>
    <t>Public Transport Network Operations Grant</t>
  </si>
  <si>
    <t>Public Transport Network Grant</t>
  </si>
  <si>
    <t>Rural Road Assets Management Systems Grant</t>
  </si>
  <si>
    <t>Public Works (Vote 6)</t>
  </si>
  <si>
    <t>Expanded Public Works Programme Integrated Grant (Municipality)</t>
  </si>
  <si>
    <t>Energy (Vote 29)</t>
  </si>
  <si>
    <t>Integrated National Electrification Programme (Municipal) Grant</t>
  </si>
  <si>
    <t>Integrated National Electrification Programme (Allocation in-kind) Grant</t>
  </si>
  <si>
    <t>Backlogs in the Electrification of Clinics and Schools (Allocation in-kind)</t>
  </si>
  <si>
    <t>Energy Efficiency and Demand Side Management (Municipal) Grant</t>
  </si>
  <si>
    <t>Energy Efficiency and Demand Side Management (Eskom) Grant</t>
  </si>
  <si>
    <t>Water Affairs (Vote 38)</t>
  </si>
  <si>
    <t>Backlogs in Water and Sanitation at Clinics and Schools Grant</t>
  </si>
  <si>
    <t>Regional Bulk Infrastructure Grant (Schedule 5B)</t>
  </si>
  <si>
    <t>Regional Bulk Infrastructure Grant (Schedule 6B)</t>
  </si>
  <si>
    <t>Water Services Operating and Transfer Subsidy Grant (Schedule 5B)</t>
  </si>
  <si>
    <t>Water Services Operating and Transfer Subsidy Grant (Schedule 6B)</t>
  </si>
  <si>
    <t>Municipal Drought Relief Grant</t>
  </si>
  <si>
    <t>Municipal Water Infrastructure Grant (Schedule 5B)</t>
  </si>
  <si>
    <t>Municipal Water Infrastructure Grant (Schedule 6B)</t>
  </si>
  <si>
    <t>Bucket Eradication Programme Grant</t>
  </si>
  <si>
    <t>Water Services Infrastructure Grant (Schedule 5B)</t>
  </si>
  <si>
    <t>Water Services Infrastructure Grant (Schedule 6B)</t>
  </si>
  <si>
    <t>Sport and Recreation South Africa (Vote 19)</t>
  </si>
  <si>
    <t>2013 Africa Cup of Nations Host City Operating Grant</t>
  </si>
  <si>
    <t>2014 African Nations Championship Host City Operating Grant</t>
  </si>
  <si>
    <t>2010 World Cup Host City Operating Grant</t>
  </si>
  <si>
    <t>2010 FIFA World Cup Stadiums Development Grant</t>
  </si>
  <si>
    <t>Human Settlements (Vote 31)</t>
  </si>
  <si>
    <t>Rural Households Infrastructure Grant (Schedule 5B)</t>
  </si>
  <si>
    <t>Rural Households Infrastructure Grant (Schedule 6B)</t>
  </si>
  <si>
    <t>Municipal Human Settlements Capacity Grant</t>
  </si>
  <si>
    <t>Municipal Emergency Housing Grant</t>
  </si>
  <si>
    <t>Sub-Total</t>
  </si>
  <si>
    <t>Municipal Infrastructure Grant</t>
  </si>
  <si>
    <t>Total</t>
  </si>
  <si>
    <t>Transfers by Provincial Departments to Municipalities( Agency services)</t>
  </si>
  <si>
    <t>Main Budget</t>
  </si>
  <si>
    <t>Adjustment Budget</t>
  </si>
  <si>
    <t>Transferred from Provincial Departments to Municipalities</t>
  </si>
  <si>
    <t>Actual expenditure Provincial Department by 30 September 2018</t>
  </si>
  <si>
    <t>Actual expenditure Provincial Department by 31 December 2018</t>
  </si>
  <si>
    <t>Actual expenditure Provincial Department by 31 March 2019</t>
  </si>
  <si>
    <t>Actual expenditure Provincial Department by 30 June 2019</t>
  </si>
  <si>
    <t>Actual expenditure Provincial Department</t>
  </si>
  <si>
    <t>Exp as % of Allocation Provincial Department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</si>
  <si>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</si>
  <si>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</si>
  <si>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</si>
  <si>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</si>
  <si>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</si>
  <si>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</si>
  <si>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Summary by Provincial Departments</t>
  </si>
  <si>
    <t>Education</t>
  </si>
  <si>
    <t>Health</t>
  </si>
  <si>
    <t>Social Development</t>
  </si>
  <si>
    <t>Public Works, Roads and Transport</t>
  </si>
  <si>
    <t>Agriculture</t>
  </si>
  <si>
    <t>Sport, Arts and Culture</t>
  </si>
  <si>
    <t>Housing and Local Government</t>
  </si>
  <si>
    <t>Office of the Premier</t>
  </si>
  <si>
    <t>Other Departments</t>
  </si>
  <si>
    <t>District Municipality : Names of Conditional Grants received from the District municipality</t>
  </si>
  <si>
    <t xml:space="preserve"> </t>
  </si>
  <si>
    <t>Total of Provincial transfers to Municipalities (Part B)5</t>
  </si>
  <si>
    <t>Unallocated funds e.g DBSA, ESKOM, and Neighbourhood Development Grant.</t>
  </si>
  <si>
    <t>Spending of these grants is done at National department level and therefore no reporting is required from municipalities.</t>
  </si>
  <si>
    <t>Sources: DoRA Monthly reports by the national transferring officer and Municipal sign-offs and electronic verification.</t>
  </si>
  <si>
    <t>All the figures are unaudited.</t>
  </si>
  <si>
    <t>In future provincial Treasuries will be required to provide the National Treasury with a payment schedule</t>
  </si>
  <si>
    <t xml:space="preserve"> in the same format as the provincial payment schedule that correspond with the amount in Budget Statement 1 and 2.</t>
  </si>
  <si>
    <t>AGGREGATED INFORMATION FOR EASTERN CAPE</t>
  </si>
  <si>
    <t>AGGREGATED INFORMATION FOR FREE STATE</t>
  </si>
  <si>
    <t>AGGREGATED INFORMATION FOR GAUTENG</t>
  </si>
  <si>
    <t>AGGREGATED INFORMATION FOR KWAZULU-NATAL</t>
  </si>
  <si>
    <t>AGGREGATED INFORMATION FOR LIMPOPO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</si>
  <si>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</si>
  <si>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AGGREGATED INFORMATION FOR MPUMALANGA</t>
  </si>
  <si>
    <t>AGGREGATED INFORMATION FOR NORTHERN CAPE</t>
  </si>
  <si>
    <t>AGGREGATED INFORMATION FOR NORTH WEST</t>
  </si>
  <si>
    <t>AGGREGATED INFORMATION FOR WESTERN CAPE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</si>
</sst>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&quot;\-\ &quot;&quot;?_);_(@_)"/>
    <numFmt numFmtId="165" formatCode="0.0\%;\(0.0\%\);_(* &quot;-&quot;_)"/>
    <numFmt numFmtId="166" formatCode="_(* #,##0,_);_(* \(#,##0,\);_(* &quot;- &quot;?_);_(@_)"/>
    <numFmt numFmtId="167" formatCode="#\ ###\ ###,"/>
    <numFmt numFmtId="168" formatCode="_(* #,##0_);_(* \(#,##0\);_(* &quot;- &quot;?_);_(@_)"/>
    <numFmt numFmtId="169" formatCode="_(* #,##0_);_(* \(#,##0\);_(* &quot;-&quot;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Arial Narrow"/>
      <family val="0"/>
    </font>
    <font>
      <sz val="10"/>
      <color indexed="8"/>
      <name val="ARIAL NARROW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2" fillId="33" borderId="0" xfId="0" applyFont="1" applyFill="1" applyAlignment="1">
      <alignment horizontal="right"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 wrapText="1"/>
    </xf>
    <xf numFmtId="0" fontId="4" fillId="33" borderId="0" xfId="0" applyFont="1" applyFill="1" applyAlignment="1">
      <alignment wrapText="1"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wrapText="1"/>
    </xf>
    <xf numFmtId="164" fontId="6" fillId="33" borderId="17" xfId="0" applyNumberFormat="1" applyFont="1" applyFill="1" applyBorder="1" applyAlignment="1">
      <alignment wrapText="1"/>
    </xf>
    <xf numFmtId="164" fontId="6" fillId="33" borderId="18" xfId="0" applyNumberFormat="1" applyFont="1" applyFill="1" applyBorder="1" applyAlignment="1">
      <alignment wrapText="1"/>
    </xf>
    <xf numFmtId="164" fontId="6" fillId="33" borderId="19" xfId="0" applyNumberFormat="1" applyFont="1" applyFill="1" applyBorder="1" applyAlignment="1">
      <alignment wrapText="1"/>
    </xf>
    <xf numFmtId="165" fontId="6" fillId="33" borderId="18" xfId="0" applyNumberFormat="1" applyFont="1" applyFill="1" applyBorder="1" applyAlignment="1">
      <alignment wrapText="1"/>
    </xf>
    <xf numFmtId="165" fontId="6" fillId="33" borderId="19" xfId="0" applyNumberFormat="1" applyFont="1" applyFill="1" applyBorder="1" applyAlignment="1">
      <alignment wrapText="1"/>
    </xf>
    <xf numFmtId="165" fontId="6" fillId="33" borderId="19" xfId="0" applyNumberFormat="1" applyFont="1" applyFill="1" applyBorder="1" applyAlignment="1">
      <alignment shrinkToFit="1"/>
    </xf>
    <xf numFmtId="0" fontId="7" fillId="33" borderId="16" xfId="0" applyFont="1" applyFill="1" applyBorder="1" applyAlignment="1">
      <alignment wrapText="1"/>
    </xf>
    <xf numFmtId="166" fontId="7" fillId="33" borderId="17" xfId="0" applyNumberFormat="1" applyFont="1" applyFill="1" applyBorder="1" applyAlignment="1">
      <alignment wrapText="1"/>
    </xf>
    <xf numFmtId="166" fontId="7" fillId="33" borderId="18" xfId="0" applyNumberFormat="1" applyFont="1" applyFill="1" applyBorder="1" applyAlignment="1">
      <alignment wrapText="1"/>
    </xf>
    <xf numFmtId="166" fontId="7" fillId="33" borderId="19" xfId="0" applyNumberFormat="1" applyFont="1" applyFill="1" applyBorder="1" applyAlignment="1">
      <alignment wrapText="1"/>
    </xf>
    <xf numFmtId="165" fontId="7" fillId="33" borderId="18" xfId="0" applyNumberFormat="1" applyFont="1" applyFill="1" applyBorder="1" applyAlignment="1">
      <alignment wrapText="1"/>
    </xf>
    <xf numFmtId="165" fontId="7" fillId="33" borderId="19" xfId="0" applyNumberFormat="1" applyFont="1" applyFill="1" applyBorder="1" applyAlignment="1">
      <alignment wrapText="1"/>
    </xf>
    <xf numFmtId="165" fontId="7" fillId="33" borderId="19" xfId="0" applyNumberFormat="1" applyFont="1" applyFill="1" applyBorder="1" applyAlignment="1">
      <alignment shrinkToFit="1"/>
    </xf>
    <xf numFmtId="0" fontId="6" fillId="33" borderId="20" xfId="0" applyFont="1" applyFill="1" applyBorder="1" applyAlignment="1">
      <alignment/>
    </xf>
    <xf numFmtId="166" fontId="6" fillId="33" borderId="21" xfId="0" applyNumberFormat="1" applyFont="1" applyFill="1" applyBorder="1" applyAlignment="1">
      <alignment/>
    </xf>
    <xf numFmtId="166" fontId="6" fillId="33" borderId="22" xfId="0" applyNumberFormat="1" applyFont="1" applyFill="1" applyBorder="1" applyAlignment="1">
      <alignment/>
    </xf>
    <xf numFmtId="166" fontId="6" fillId="33" borderId="23" xfId="0" applyNumberFormat="1" applyFont="1" applyFill="1" applyBorder="1" applyAlignment="1">
      <alignment/>
    </xf>
    <xf numFmtId="165" fontId="6" fillId="33" borderId="22" xfId="0" applyNumberFormat="1" applyFont="1" applyFill="1" applyBorder="1" applyAlignment="1">
      <alignment/>
    </xf>
    <xf numFmtId="165" fontId="6" fillId="33" borderId="23" xfId="0" applyNumberFormat="1" applyFont="1" applyFill="1" applyBorder="1" applyAlignment="1">
      <alignment/>
    </xf>
    <xf numFmtId="165" fontId="6" fillId="33" borderId="23" xfId="0" applyNumberFormat="1" applyFont="1" applyFill="1" applyBorder="1" applyAlignment="1">
      <alignment shrinkToFit="1"/>
    </xf>
    <xf numFmtId="166" fontId="6" fillId="33" borderId="17" xfId="0" applyNumberFormat="1" applyFont="1" applyFill="1" applyBorder="1" applyAlignment="1">
      <alignment wrapText="1"/>
    </xf>
    <xf numFmtId="166" fontId="6" fillId="33" borderId="18" xfId="0" applyNumberFormat="1" applyFont="1" applyFill="1" applyBorder="1" applyAlignment="1">
      <alignment wrapText="1"/>
    </xf>
    <xf numFmtId="166" fontId="6" fillId="33" borderId="19" xfId="0" applyNumberFormat="1" applyFont="1" applyFill="1" applyBorder="1" applyAlignment="1">
      <alignment wrapText="1"/>
    </xf>
    <xf numFmtId="0" fontId="0" fillId="33" borderId="16" xfId="0" applyFill="1" applyBorder="1" applyAlignment="1">
      <alignment/>
    </xf>
    <xf numFmtId="0" fontId="6" fillId="33" borderId="24" xfId="0" applyFont="1" applyFill="1" applyBorder="1" applyAlignment="1">
      <alignment/>
    </xf>
    <xf numFmtId="166" fontId="6" fillId="33" borderId="25" xfId="0" applyNumberFormat="1" applyFont="1" applyFill="1" applyBorder="1" applyAlignment="1">
      <alignment/>
    </xf>
    <xf numFmtId="166" fontId="6" fillId="33" borderId="14" xfId="0" applyNumberFormat="1" applyFont="1" applyFill="1" applyBorder="1" applyAlignment="1">
      <alignment/>
    </xf>
    <xf numFmtId="166" fontId="6" fillId="33" borderId="15" xfId="0" applyNumberFormat="1" applyFont="1" applyFill="1" applyBorder="1" applyAlignment="1">
      <alignment/>
    </xf>
    <xf numFmtId="165" fontId="6" fillId="33" borderId="14" xfId="0" applyNumberFormat="1" applyFont="1" applyFill="1" applyBorder="1" applyAlignment="1">
      <alignment/>
    </xf>
    <xf numFmtId="165" fontId="6" fillId="33" borderId="15" xfId="0" applyNumberFormat="1" applyFont="1" applyFill="1" applyBorder="1" applyAlignment="1">
      <alignment/>
    </xf>
    <xf numFmtId="165" fontId="6" fillId="33" borderId="15" xfId="0" applyNumberFormat="1" applyFont="1" applyFill="1" applyBorder="1" applyAlignment="1">
      <alignment shrinkToFit="1"/>
    </xf>
    <xf numFmtId="0" fontId="6" fillId="33" borderId="12" xfId="0" applyFont="1" applyFill="1" applyBorder="1" applyAlignment="1">
      <alignment/>
    </xf>
    <xf numFmtId="166" fontId="6" fillId="33" borderId="13" xfId="0" applyNumberFormat="1" applyFont="1" applyFill="1" applyBorder="1" applyAlignment="1">
      <alignment/>
    </xf>
    <xf numFmtId="166" fontId="6" fillId="33" borderId="26" xfId="0" applyNumberFormat="1" applyFont="1" applyFill="1" applyBorder="1" applyAlignment="1">
      <alignment/>
    </xf>
    <xf numFmtId="166" fontId="6" fillId="33" borderId="27" xfId="0" applyNumberFormat="1" applyFont="1" applyFill="1" applyBorder="1" applyAlignment="1">
      <alignment/>
    </xf>
    <xf numFmtId="165" fontId="6" fillId="33" borderId="26" xfId="0" applyNumberFormat="1" applyFont="1" applyFill="1" applyBorder="1" applyAlignment="1">
      <alignment/>
    </xf>
    <xf numFmtId="165" fontId="6" fillId="33" borderId="27" xfId="0" applyNumberFormat="1" applyFont="1" applyFill="1" applyBorder="1" applyAlignment="1">
      <alignment/>
    </xf>
    <xf numFmtId="164" fontId="0" fillId="33" borderId="16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65" fontId="6" fillId="33" borderId="27" xfId="0" applyNumberFormat="1" applyFont="1" applyFill="1" applyBorder="1" applyAlignment="1">
      <alignment shrinkToFit="1"/>
    </xf>
    <xf numFmtId="0" fontId="8" fillId="33" borderId="28" xfId="0" applyNumberFormat="1" applyFont="1" applyFill="1" applyBorder="1" applyAlignment="1" applyProtection="1">
      <alignment horizontal="left" indent="1"/>
      <protection/>
    </xf>
    <xf numFmtId="167" fontId="8" fillId="33" borderId="29" xfId="0" applyNumberFormat="1" applyFont="1" applyFill="1" applyBorder="1" applyAlignment="1" applyProtection="1">
      <alignment horizontal="right"/>
      <protection/>
    </xf>
    <xf numFmtId="167" fontId="8" fillId="33" borderId="30" xfId="0" applyNumberFormat="1" applyFont="1" applyFill="1" applyBorder="1" applyAlignment="1" applyProtection="1">
      <alignment horizontal="right"/>
      <protection/>
    </xf>
    <xf numFmtId="167" fontId="8" fillId="33" borderId="31" xfId="0" applyNumberFormat="1" applyFont="1" applyFill="1" applyBorder="1" applyAlignment="1" applyProtection="1">
      <alignment horizontal="right"/>
      <protection/>
    </xf>
    <xf numFmtId="0" fontId="9" fillId="33" borderId="17" xfId="0" applyNumberFormat="1" applyFont="1" applyFill="1" applyBorder="1" applyAlignment="1" applyProtection="1">
      <alignment horizontal="left" indent="1"/>
      <protection/>
    </xf>
    <xf numFmtId="167" fontId="9" fillId="33" borderId="16" xfId="0" applyNumberFormat="1" applyFont="1" applyFill="1" applyBorder="1" applyAlignment="1" applyProtection="1">
      <alignment horizontal="right"/>
      <protection/>
    </xf>
    <xf numFmtId="167" fontId="9" fillId="33" borderId="10" xfId="0" applyNumberFormat="1" applyFont="1" applyFill="1" applyBorder="1" applyAlignment="1" applyProtection="1">
      <alignment horizontal="right"/>
      <protection/>
    </xf>
    <xf numFmtId="167" fontId="9" fillId="33" borderId="32" xfId="0" applyNumberFormat="1" applyFont="1" applyFill="1" applyBorder="1" applyAlignment="1" applyProtection="1">
      <alignment horizontal="center" vertical="center"/>
      <protection/>
    </xf>
    <xf numFmtId="167" fontId="8" fillId="33" borderId="12" xfId="0" applyNumberFormat="1" applyFont="1" applyFill="1" applyBorder="1" applyAlignment="1" applyProtection="1">
      <alignment horizontal="center" vertical="center"/>
      <protection/>
    </xf>
    <xf numFmtId="167" fontId="8" fillId="33" borderId="33" xfId="0" applyNumberFormat="1" applyFont="1" applyFill="1" applyBorder="1" applyAlignment="1" applyProtection="1">
      <alignment horizontal="center" vertical="center"/>
      <protection/>
    </xf>
    <xf numFmtId="167" fontId="8" fillId="33" borderId="34" xfId="0" applyNumberFormat="1" applyFont="1" applyFill="1" applyBorder="1" applyAlignment="1" applyProtection="1">
      <alignment horizontal="center" vertical="center"/>
      <protection/>
    </xf>
    <xf numFmtId="167" fontId="8" fillId="33" borderId="13" xfId="0" applyNumberFormat="1" applyFont="1" applyFill="1" applyBorder="1" applyAlignment="1" applyProtection="1">
      <alignment horizontal="center" vertical="center"/>
      <protection/>
    </xf>
    <xf numFmtId="168" fontId="8" fillId="33" borderId="35" xfId="0" applyNumberFormat="1" applyFont="1" applyFill="1" applyBorder="1" applyAlignment="1" applyProtection="1">
      <alignment horizontal="left" vertical="top" wrapText="1"/>
      <protection/>
    </xf>
    <xf numFmtId="167" fontId="8" fillId="33" borderId="35" xfId="0" applyNumberFormat="1" applyFont="1" applyFill="1" applyBorder="1" applyAlignment="1" applyProtection="1">
      <alignment horizontal="center" vertical="top" wrapText="1"/>
      <protection/>
    </xf>
    <xf numFmtId="168" fontId="8" fillId="33" borderId="35" xfId="0" applyNumberFormat="1" applyFont="1" applyFill="1" applyBorder="1" applyAlignment="1" applyProtection="1">
      <alignment horizontal="center" vertical="top" wrapText="1"/>
      <protection/>
    </xf>
    <xf numFmtId="49" fontId="8" fillId="33" borderId="35" xfId="0" applyNumberFormat="1" applyFont="1" applyFill="1" applyBorder="1" applyAlignment="1" applyProtection="1">
      <alignment horizontal="center" vertical="top" wrapText="1"/>
      <protection/>
    </xf>
    <xf numFmtId="49" fontId="8" fillId="33" borderId="36" xfId="0" applyNumberFormat="1" applyFont="1" applyFill="1" applyBorder="1" applyAlignment="1" applyProtection="1">
      <alignment horizontal="center" vertical="top" wrapText="1"/>
      <protection/>
    </xf>
    <xf numFmtId="168" fontId="8" fillId="33" borderId="17" xfId="0" applyNumberFormat="1" applyFont="1" applyFill="1" applyBorder="1" applyAlignment="1" applyProtection="1">
      <alignment horizontal="center" vertical="top" wrapText="1"/>
      <protection/>
    </xf>
    <xf numFmtId="168" fontId="8" fillId="33" borderId="16" xfId="0" applyNumberFormat="1" applyFont="1" applyFill="1" applyBorder="1" applyAlignment="1" applyProtection="1">
      <alignment horizontal="center" vertical="top" wrapText="1"/>
      <protection/>
    </xf>
    <xf numFmtId="168" fontId="8" fillId="33" borderId="37" xfId="0" applyNumberFormat="1" applyFont="1" applyFill="1" applyBorder="1" applyAlignment="1" applyProtection="1">
      <alignment horizontal="left" vertical="top" wrapText="1"/>
      <protection/>
    </xf>
    <xf numFmtId="167" fontId="8" fillId="33" borderId="37" xfId="0" applyNumberFormat="1" applyFont="1" applyFill="1" applyBorder="1" applyAlignment="1" applyProtection="1">
      <alignment horizontal="center" vertical="top" wrapText="1"/>
      <protection/>
    </xf>
    <xf numFmtId="167" fontId="8" fillId="33" borderId="38" xfId="0" applyNumberFormat="1" applyFont="1" applyFill="1" applyBorder="1" applyAlignment="1" applyProtection="1">
      <alignment horizontal="center" vertical="top" wrapText="1"/>
      <protection/>
    </xf>
    <xf numFmtId="169" fontId="9" fillId="33" borderId="17" xfId="0" applyNumberFormat="1" applyFont="1" applyFill="1" applyBorder="1" applyAlignment="1" applyProtection="1">
      <alignment/>
      <protection/>
    </xf>
    <xf numFmtId="166" fontId="8" fillId="33" borderId="17" xfId="0" applyNumberFormat="1" applyFont="1" applyFill="1" applyBorder="1" applyAlignment="1" applyProtection="1">
      <alignment horizontal="center" vertical="top" wrapText="1"/>
      <protection/>
    </xf>
    <xf numFmtId="166" fontId="8" fillId="33" borderId="16" xfId="0" applyNumberFormat="1" applyFont="1" applyFill="1" applyBorder="1" applyAlignment="1" applyProtection="1">
      <alignment horizontal="center" vertical="top" wrapText="1"/>
      <protection/>
    </xf>
    <xf numFmtId="167" fontId="8" fillId="33" borderId="17" xfId="0" applyNumberFormat="1" applyFont="1" applyFill="1" applyBorder="1" applyAlignment="1" applyProtection="1">
      <alignment horizontal="center" vertical="top" wrapText="1"/>
      <protection/>
    </xf>
    <xf numFmtId="167" fontId="8" fillId="33" borderId="16" xfId="0" applyNumberFormat="1" applyFont="1" applyFill="1" applyBorder="1" applyAlignment="1" applyProtection="1">
      <alignment horizontal="center" vertical="top" wrapText="1"/>
      <protection/>
    </xf>
    <xf numFmtId="0" fontId="8" fillId="33" borderId="39" xfId="0" applyNumberFormat="1" applyFont="1" applyFill="1" applyBorder="1" applyAlignment="1" applyProtection="1">
      <alignment horizontal="left"/>
      <protection/>
    </xf>
    <xf numFmtId="166" fontId="8" fillId="33" borderId="39" xfId="0" applyNumberFormat="1" applyFont="1" applyFill="1" applyBorder="1" applyAlignment="1" applyProtection="1">
      <alignment horizontal="right"/>
      <protection/>
    </xf>
    <xf numFmtId="166" fontId="8" fillId="33" borderId="40" xfId="0" applyNumberFormat="1" applyFont="1" applyFill="1" applyBorder="1" applyAlignment="1" applyProtection="1">
      <alignment horizontal="right"/>
      <protection/>
    </xf>
    <xf numFmtId="167" fontId="8" fillId="33" borderId="39" xfId="0" applyNumberFormat="1" applyFont="1" applyFill="1" applyBorder="1" applyAlignment="1" applyProtection="1">
      <alignment horizontal="right"/>
      <protection/>
    </xf>
    <xf numFmtId="167" fontId="8" fillId="33" borderId="40" xfId="0" applyNumberFormat="1" applyFont="1" applyFill="1" applyBorder="1" applyAlignment="1" applyProtection="1">
      <alignment horizontal="right"/>
      <protection/>
    </xf>
    <xf numFmtId="0" fontId="8" fillId="33" borderId="21" xfId="0" applyNumberFormat="1" applyFont="1" applyFill="1" applyBorder="1" applyAlignment="1" applyProtection="1">
      <alignment horizontal="left"/>
      <protection/>
    </xf>
    <xf numFmtId="166" fontId="8" fillId="33" borderId="21" xfId="0" applyNumberFormat="1" applyFont="1" applyFill="1" applyBorder="1" applyAlignment="1" applyProtection="1">
      <alignment horizontal="right"/>
      <protection/>
    </xf>
    <xf numFmtId="166" fontId="8" fillId="33" borderId="20" xfId="0" applyNumberFormat="1" applyFont="1" applyFill="1" applyBorder="1" applyAlignment="1" applyProtection="1">
      <alignment horizontal="right"/>
      <protection/>
    </xf>
    <xf numFmtId="167" fontId="8" fillId="33" borderId="21" xfId="0" applyNumberFormat="1" applyFont="1" applyFill="1" applyBorder="1" applyAlignment="1" applyProtection="1">
      <alignment horizontal="right"/>
      <protection/>
    </xf>
    <xf numFmtId="167" fontId="8" fillId="33" borderId="20" xfId="0" applyNumberFormat="1" applyFont="1" applyFill="1" applyBorder="1" applyAlignment="1" applyProtection="1">
      <alignment horizontal="right"/>
      <protection/>
    </xf>
    <xf numFmtId="166" fontId="8" fillId="33" borderId="17" xfId="0" applyNumberFormat="1" applyFont="1" applyFill="1" applyBorder="1" applyAlignment="1" applyProtection="1">
      <alignment horizontal="right"/>
      <protection/>
    </xf>
    <xf numFmtId="166" fontId="9" fillId="33" borderId="17" xfId="0" applyNumberFormat="1" applyFont="1" applyFill="1" applyBorder="1" applyAlignment="1" applyProtection="1">
      <alignment horizontal="right"/>
      <protection locked="0"/>
    </xf>
    <xf numFmtId="166" fontId="8" fillId="33" borderId="16" xfId="0" applyNumberFormat="1" applyFont="1" applyFill="1" applyBorder="1" applyAlignment="1" applyProtection="1">
      <alignment horizontal="right"/>
      <protection/>
    </xf>
    <xf numFmtId="167" fontId="8" fillId="33" borderId="17" xfId="0" applyNumberFormat="1" applyFont="1" applyFill="1" applyBorder="1" applyAlignment="1" applyProtection="1">
      <alignment horizontal="right"/>
      <protection/>
    </xf>
    <xf numFmtId="167" fontId="8" fillId="33" borderId="16" xfId="0" applyNumberFormat="1" applyFont="1" applyFill="1" applyBorder="1" applyAlignment="1" applyProtection="1">
      <alignment horizontal="right"/>
      <protection/>
    </xf>
    <xf numFmtId="0" fontId="8" fillId="33" borderId="41" xfId="0" applyNumberFormat="1" applyFont="1" applyFill="1" applyBorder="1" applyAlignment="1" applyProtection="1">
      <alignment horizontal="left"/>
      <protection/>
    </xf>
    <xf numFmtId="166" fontId="8" fillId="33" borderId="41" xfId="0" applyNumberFormat="1" applyFont="1" applyFill="1" applyBorder="1" applyAlignment="1" applyProtection="1">
      <alignment horizontal="right"/>
      <protection/>
    </xf>
    <xf numFmtId="166" fontId="8" fillId="33" borderId="25" xfId="0" applyNumberFormat="1" applyFont="1" applyFill="1" applyBorder="1" applyAlignment="1" applyProtection="1">
      <alignment horizontal="right"/>
      <protection/>
    </xf>
    <xf numFmtId="167" fontId="8" fillId="33" borderId="25" xfId="0" applyNumberFormat="1" applyFont="1" applyFill="1" applyBorder="1" applyAlignment="1" applyProtection="1">
      <alignment horizontal="right"/>
      <protection/>
    </xf>
    <xf numFmtId="165" fontId="8" fillId="33" borderId="24" xfId="57" applyNumberFormat="1" applyFont="1" applyFill="1" applyBorder="1" applyAlignment="1" applyProtection="1">
      <alignment horizontal="right"/>
      <protection/>
    </xf>
    <xf numFmtId="165" fontId="8" fillId="33" borderId="25" xfId="57" applyNumberFormat="1" applyFont="1" applyFill="1" applyBorder="1" applyAlignment="1" applyProtection="1">
      <alignment horizontal="right"/>
      <protection/>
    </xf>
    <xf numFmtId="0" fontId="8" fillId="33" borderId="35" xfId="0" applyNumberFormat="1" applyFont="1" applyFill="1" applyBorder="1" applyAlignment="1" applyProtection="1">
      <alignment horizontal="left" indent="1"/>
      <protection/>
    </xf>
    <xf numFmtId="166" fontId="8" fillId="33" borderId="35" xfId="0" applyNumberFormat="1" applyFont="1" applyFill="1" applyBorder="1" applyAlignment="1" applyProtection="1">
      <alignment horizontal="right"/>
      <protection/>
    </xf>
    <xf numFmtId="165" fontId="8" fillId="33" borderId="16" xfId="57" applyNumberFormat="1" applyFont="1" applyFill="1" applyBorder="1" applyAlignment="1" applyProtection="1">
      <alignment horizontal="right"/>
      <protection/>
    </xf>
    <xf numFmtId="165" fontId="8" fillId="33" borderId="17" xfId="57" applyNumberFormat="1" applyFont="1" applyFill="1" applyBorder="1" applyAlignment="1" applyProtection="1">
      <alignment horizontal="right"/>
      <protection/>
    </xf>
    <xf numFmtId="0" fontId="8" fillId="33" borderId="17" xfId="0" applyNumberFormat="1" applyFont="1" applyFill="1" applyBorder="1" applyAlignment="1" applyProtection="1">
      <alignment horizontal="left" indent="1"/>
      <protection/>
    </xf>
    <xf numFmtId="0" fontId="8" fillId="33" borderId="37" xfId="0" applyNumberFormat="1" applyFont="1" applyFill="1" applyBorder="1" applyAlignment="1" applyProtection="1">
      <alignment horizontal="left" indent="1"/>
      <protection/>
    </xf>
    <xf numFmtId="166" fontId="8" fillId="33" borderId="37" xfId="0" applyNumberFormat="1" applyFont="1" applyFill="1" applyBorder="1" applyAlignment="1" applyProtection="1">
      <alignment horizontal="right"/>
      <protection/>
    </xf>
    <xf numFmtId="166" fontId="8" fillId="33" borderId="38" xfId="0" applyNumberFormat="1" applyFont="1" applyFill="1" applyBorder="1" applyAlignment="1" applyProtection="1">
      <alignment horizontal="right"/>
      <protection/>
    </xf>
    <xf numFmtId="165" fontId="8" fillId="33" borderId="38" xfId="57" applyNumberFormat="1" applyFont="1" applyFill="1" applyBorder="1" applyAlignment="1" applyProtection="1">
      <alignment horizontal="right"/>
      <protection/>
    </xf>
    <xf numFmtId="165" fontId="8" fillId="33" borderId="37" xfId="57" applyNumberFormat="1" applyFont="1" applyFill="1" applyBorder="1" applyAlignment="1" applyProtection="1">
      <alignment horizontal="right"/>
      <protection/>
    </xf>
    <xf numFmtId="0" fontId="8" fillId="33" borderId="13" xfId="0" applyNumberFormat="1" applyFont="1" applyFill="1" applyBorder="1" applyAlignment="1" applyProtection="1">
      <alignment horizontal="centerContinuous" vertical="justify"/>
      <protection/>
    </xf>
    <xf numFmtId="166" fontId="8" fillId="33" borderId="13" xfId="0" applyNumberFormat="1" applyFont="1" applyFill="1" applyBorder="1" applyAlignment="1" applyProtection="1">
      <alignment horizontal="right"/>
      <protection/>
    </xf>
    <xf numFmtId="166" fontId="8" fillId="33" borderId="12" xfId="0" applyNumberFormat="1" applyFont="1" applyFill="1" applyBorder="1" applyAlignment="1" applyProtection="1">
      <alignment horizontal="right"/>
      <protection/>
    </xf>
    <xf numFmtId="10" fontId="8" fillId="33" borderId="12" xfId="57" applyNumberFormat="1" applyFont="1" applyFill="1" applyBorder="1" applyAlignment="1" applyProtection="1">
      <alignment horizontal="right"/>
      <protection/>
    </xf>
    <xf numFmtId="10" fontId="8" fillId="33" borderId="13" xfId="57" applyNumberFormat="1" applyFont="1" applyFill="1" applyBorder="1" applyAlignment="1" applyProtection="1">
      <alignment horizontal="right"/>
      <protection/>
    </xf>
    <xf numFmtId="0" fontId="8" fillId="33" borderId="17" xfId="0" applyNumberFormat="1" applyFont="1" applyFill="1" applyBorder="1" applyAlignment="1" applyProtection="1">
      <alignment horizontal="left" indent="1"/>
      <protection locked="0"/>
    </xf>
    <xf numFmtId="166" fontId="9" fillId="33" borderId="17" xfId="0" applyNumberFormat="1" applyFont="1" applyFill="1" applyBorder="1" applyAlignment="1" applyProtection="1">
      <alignment horizontal="right"/>
      <protection/>
    </xf>
    <xf numFmtId="166" fontId="9" fillId="33" borderId="16" xfId="0" applyNumberFormat="1" applyFont="1" applyFill="1" applyBorder="1" applyAlignment="1" applyProtection="1">
      <alignment horizontal="right"/>
      <protection locked="0"/>
    </xf>
    <xf numFmtId="10" fontId="8" fillId="33" borderId="16" xfId="57" applyNumberFormat="1" applyFont="1" applyFill="1" applyBorder="1" applyAlignment="1" applyProtection="1">
      <alignment horizontal="right"/>
      <protection/>
    </xf>
    <xf numFmtId="10" fontId="8" fillId="33" borderId="17" xfId="57" applyNumberFormat="1" applyFont="1" applyFill="1" applyBorder="1" applyAlignment="1" applyProtection="1">
      <alignment horizontal="right"/>
      <protection/>
    </xf>
    <xf numFmtId="0" fontId="8" fillId="33" borderId="37" xfId="0" applyNumberFormat="1" applyFont="1" applyFill="1" applyBorder="1" applyAlignment="1" applyProtection="1">
      <alignment/>
      <protection/>
    </xf>
    <xf numFmtId="166" fontId="8" fillId="33" borderId="38" xfId="0" applyNumberFormat="1" applyFont="1" applyFill="1" applyBorder="1" applyAlignment="1" applyProtection="1">
      <alignment/>
      <protection/>
    </xf>
    <xf numFmtId="166" fontId="8" fillId="33" borderId="37" xfId="0" applyNumberFormat="1" applyFont="1" applyFill="1" applyBorder="1" applyAlignment="1" applyProtection="1">
      <alignment/>
      <protection/>
    </xf>
    <xf numFmtId="0" fontId="8" fillId="33" borderId="13" xfId="0" applyNumberFormat="1" applyFont="1" applyFill="1" applyBorder="1" applyAlignment="1" applyProtection="1">
      <alignment/>
      <protection/>
    </xf>
    <xf numFmtId="166" fontId="8" fillId="33" borderId="12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/>
      <protection/>
    </xf>
    <xf numFmtId="166" fontId="8" fillId="33" borderId="0" xfId="0" applyNumberFormat="1" applyFont="1" applyFill="1" applyBorder="1" applyAlignment="1" applyProtection="1">
      <alignment/>
      <protection/>
    </xf>
    <xf numFmtId="10" fontId="8" fillId="33" borderId="0" xfId="57" applyNumberFormat="1" applyFont="1" applyFill="1" applyBorder="1" applyAlignment="1" applyProtection="1">
      <alignment horizontal="right"/>
      <protection/>
    </xf>
    <xf numFmtId="0" fontId="9" fillId="33" borderId="0" xfId="0" applyFont="1" applyFill="1" applyAlignment="1">
      <alignment/>
    </xf>
    <xf numFmtId="168" fontId="10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Alignment="1">
      <alignment horizontal="right" wrapText="1"/>
    </xf>
    <xf numFmtId="0" fontId="3" fillId="33" borderId="0" xfId="0" applyFont="1" applyFill="1" applyAlignment="1">
      <alignment wrapText="1"/>
    </xf>
    <xf numFmtId="0" fontId="4" fillId="33" borderId="0" xfId="0" applyFont="1" applyFill="1" applyAlignment="1">
      <alignment wrapText="1"/>
    </xf>
    <xf numFmtId="0" fontId="5" fillId="33" borderId="42" xfId="0" applyFont="1" applyFill="1" applyBorder="1" applyAlignment="1">
      <alignment horizontal="center" vertical="top" wrapText="1"/>
    </xf>
    <xf numFmtId="0" fontId="5" fillId="33" borderId="43" xfId="0" applyFont="1" applyFill="1" applyBorder="1" applyAlignment="1">
      <alignment horizontal="center" vertical="top" wrapText="1"/>
    </xf>
    <xf numFmtId="167" fontId="8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34" xfId="0" applyFill="1" applyBorder="1" applyAlignment="1">
      <alignment horizontal="center" vertical="center"/>
    </xf>
    <xf numFmtId="0" fontId="8" fillId="33" borderId="1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6"/>
  <sheetViews>
    <sheetView tabSelected="1" zoomScalePageLayoutView="0" workbookViewId="0" topLeftCell="A1">
      <selection activeCell="A3" sqref="A3:U120"/>
    </sheetView>
  </sheetViews>
  <sheetFormatPr defaultColWidth="9.140625" defaultRowHeight="15"/>
  <cols>
    <col min="1" max="1" width="52.7109375" style="2" customWidth="1"/>
    <col min="2" max="23" width="13.7109375" style="2" customWidth="1"/>
    <col min="24" max="24" width="2.7109375" style="2" customWidth="1"/>
    <col min="25" max="16384" width="9.140625" style="2" customWidth="1"/>
  </cols>
  <sheetData>
    <row r="1" spans="1:23" ht="14.2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"/>
      <c r="W1" s="1"/>
    </row>
    <row r="2" spans="1:23" ht="17.2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"/>
      <c r="W2" s="3"/>
    </row>
    <row r="3" spans="1:23" ht="18" customHeight="1">
      <c r="A3" s="131" t="s">
        <v>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"/>
      <c r="W3" s="3"/>
    </row>
    <row r="4" spans="1:23" ht="18" customHeight="1">
      <c r="A4" s="131" t="s">
        <v>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"/>
      <c r="W4" s="3"/>
    </row>
    <row r="5" spans="1:23" ht="15" customHeight="1">
      <c r="A5" s="132" t="s">
        <v>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4"/>
      <c r="W5" s="4"/>
    </row>
    <row r="6" spans="1:23" ht="12.75" customHeight="1">
      <c r="A6" s="5"/>
      <c r="B6" s="5"/>
      <c r="C6" s="5"/>
      <c r="D6" s="5"/>
      <c r="E6" s="6"/>
      <c r="F6" s="133" t="s">
        <v>3</v>
      </c>
      <c r="G6" s="134"/>
      <c r="H6" s="133" t="s">
        <v>4</v>
      </c>
      <c r="I6" s="134"/>
      <c r="J6" s="133" t="s">
        <v>5</v>
      </c>
      <c r="K6" s="134"/>
      <c r="L6" s="133" t="s">
        <v>6</v>
      </c>
      <c r="M6" s="134"/>
      <c r="N6" s="133" t="s">
        <v>7</v>
      </c>
      <c r="O6" s="134"/>
      <c r="P6" s="133" t="s">
        <v>8</v>
      </c>
      <c r="Q6" s="134"/>
      <c r="R6" s="133" t="s">
        <v>9</v>
      </c>
      <c r="S6" s="134"/>
      <c r="T6" s="133" t="s">
        <v>10</v>
      </c>
      <c r="U6" s="134"/>
      <c r="V6" s="133" t="s">
        <v>11</v>
      </c>
      <c r="W6" s="134"/>
    </row>
    <row r="7" spans="1:23" ht="82.5">
      <c r="A7" s="7" t="s">
        <v>12</v>
      </c>
      <c r="B7" s="8" t="s">
        <v>13</v>
      </c>
      <c r="C7" s="8" t="s">
        <v>14</v>
      </c>
      <c r="D7" s="8" t="s">
        <v>15</v>
      </c>
      <c r="E7" s="8" t="s">
        <v>16</v>
      </c>
      <c r="F7" s="9" t="s">
        <v>17</v>
      </c>
      <c r="G7" s="10" t="s">
        <v>18</v>
      </c>
      <c r="H7" s="9" t="s">
        <v>19</v>
      </c>
      <c r="I7" s="10" t="s">
        <v>20</v>
      </c>
      <c r="J7" s="9" t="s">
        <v>21</v>
      </c>
      <c r="K7" s="10" t="s">
        <v>22</v>
      </c>
      <c r="L7" s="9" t="s">
        <v>23</v>
      </c>
      <c r="M7" s="10" t="s">
        <v>24</v>
      </c>
      <c r="N7" s="9" t="s">
        <v>25</v>
      </c>
      <c r="O7" s="10" t="s">
        <v>26</v>
      </c>
      <c r="P7" s="9" t="s">
        <v>27</v>
      </c>
      <c r="Q7" s="10" t="s">
        <v>28</v>
      </c>
      <c r="R7" s="9" t="s">
        <v>27</v>
      </c>
      <c r="S7" s="10" t="s">
        <v>28</v>
      </c>
      <c r="T7" s="9" t="s">
        <v>29</v>
      </c>
      <c r="U7" s="10" t="s">
        <v>30</v>
      </c>
      <c r="V7" s="9" t="s">
        <v>16</v>
      </c>
      <c r="W7" s="10" t="s">
        <v>31</v>
      </c>
    </row>
    <row r="8" spans="1:23" ht="12.75" customHeight="1">
      <c r="A8" s="11" t="s">
        <v>32</v>
      </c>
      <c r="B8" s="12"/>
      <c r="C8" s="12"/>
      <c r="D8" s="12"/>
      <c r="E8" s="12"/>
      <c r="F8" s="13"/>
      <c r="G8" s="14"/>
      <c r="H8" s="13"/>
      <c r="I8" s="14"/>
      <c r="J8" s="13"/>
      <c r="K8" s="14"/>
      <c r="L8" s="13"/>
      <c r="M8" s="14"/>
      <c r="N8" s="13"/>
      <c r="O8" s="14"/>
      <c r="P8" s="13"/>
      <c r="Q8" s="14"/>
      <c r="R8" s="15"/>
      <c r="S8" s="16"/>
      <c r="T8" s="15"/>
      <c r="U8" s="17"/>
      <c r="V8" s="13"/>
      <c r="W8" s="14"/>
    </row>
    <row r="9" spans="1:23" ht="12.75" customHeight="1" hidden="1">
      <c r="A9" s="18" t="s">
        <v>33</v>
      </c>
      <c r="B9" s="19">
        <v>0</v>
      </c>
      <c r="C9" s="19">
        <v>0</v>
      </c>
      <c r="D9" s="19"/>
      <c r="E9" s="19">
        <f>$B9+$C9+$D9</f>
        <v>0</v>
      </c>
      <c r="F9" s="20">
        <v>0</v>
      </c>
      <c r="G9" s="21">
        <v>0</v>
      </c>
      <c r="H9" s="20">
        <v>0</v>
      </c>
      <c r="I9" s="21">
        <v>0</v>
      </c>
      <c r="J9" s="20">
        <v>0</v>
      </c>
      <c r="K9" s="21">
        <v>0</v>
      </c>
      <c r="L9" s="20">
        <v>0</v>
      </c>
      <c r="M9" s="21">
        <v>0</v>
      </c>
      <c r="N9" s="20">
        <v>0</v>
      </c>
      <c r="O9" s="21">
        <v>0</v>
      </c>
      <c r="P9" s="20">
        <f>$H9+$J9+$L9+$N9</f>
        <v>0</v>
      </c>
      <c r="Q9" s="21">
        <f>$I9+$K9+$M9+$O9</f>
        <v>0</v>
      </c>
      <c r="R9" s="22">
        <f>IF($L9=0,0,(($N9-$L9)/$L9)*100)</f>
        <v>0</v>
      </c>
      <c r="S9" s="23">
        <f>IF($M9=0,0,(($O9-$M9)/$M9)*100)</f>
        <v>0</v>
      </c>
      <c r="T9" s="22">
        <f>IF($E9=0,0,($P9/$E9)*100)</f>
        <v>0</v>
      </c>
      <c r="U9" s="24">
        <f>IF($E9=0,0,($Q9/$E9)*100)</f>
        <v>0</v>
      </c>
      <c r="V9" s="20"/>
      <c r="W9" s="21"/>
    </row>
    <row r="10" spans="1:23" ht="12.75" customHeight="1">
      <c r="A10" s="18" t="s">
        <v>34</v>
      </c>
      <c r="B10" s="19">
        <v>504566000</v>
      </c>
      <c r="C10" s="19">
        <v>0</v>
      </c>
      <c r="D10" s="19"/>
      <c r="E10" s="19">
        <f aca="true" t="shared" si="0" ref="E10:E16">$B10+$C10+$D10</f>
        <v>504566000</v>
      </c>
      <c r="F10" s="20">
        <v>504566000</v>
      </c>
      <c r="G10" s="21">
        <v>504566000</v>
      </c>
      <c r="H10" s="20">
        <v>94239000</v>
      </c>
      <c r="I10" s="21">
        <v>103728513</v>
      </c>
      <c r="J10" s="20">
        <v>128399000</v>
      </c>
      <c r="K10" s="21">
        <v>131226106</v>
      </c>
      <c r="L10" s="20">
        <v>99544000</v>
      </c>
      <c r="M10" s="21">
        <v>106398744</v>
      </c>
      <c r="N10" s="20">
        <v>120249000</v>
      </c>
      <c r="O10" s="21">
        <v>147162925</v>
      </c>
      <c r="P10" s="20">
        <f aca="true" t="shared" si="1" ref="P10:P16">$H10+$J10+$L10+$N10</f>
        <v>442431000</v>
      </c>
      <c r="Q10" s="21">
        <f aca="true" t="shared" si="2" ref="Q10:Q16">$I10+$K10+$M10+$O10</f>
        <v>488516288</v>
      </c>
      <c r="R10" s="22">
        <f aca="true" t="shared" si="3" ref="R10:R16">IF($L10=0,0,(($N10-$L10)/$L10)*100)</f>
        <v>20.799847303704894</v>
      </c>
      <c r="S10" s="23">
        <f aca="true" t="shared" si="4" ref="S10:S16">IF($M10=0,0,(($O10-$M10)/$M10)*100)</f>
        <v>38.31265245010787</v>
      </c>
      <c r="T10" s="22">
        <f aca="true" t="shared" si="5" ref="T10:T15">IF($E10=0,0,($P10/$E10)*100)</f>
        <v>87.6854564120452</v>
      </c>
      <c r="U10" s="24">
        <f aca="true" t="shared" si="6" ref="U10:U15">IF($E10=0,0,($Q10/$E10)*100)</f>
        <v>96.81910552831542</v>
      </c>
      <c r="V10" s="20">
        <v>675000</v>
      </c>
      <c r="W10" s="21"/>
    </row>
    <row r="11" spans="1:23" ht="12.75" customHeight="1">
      <c r="A11" s="18" t="s">
        <v>35</v>
      </c>
      <c r="B11" s="19">
        <v>141492000</v>
      </c>
      <c r="C11" s="19">
        <v>0</v>
      </c>
      <c r="D11" s="19"/>
      <c r="E11" s="19">
        <f t="shared" si="0"/>
        <v>141492000</v>
      </c>
      <c r="F11" s="20">
        <v>141492000</v>
      </c>
      <c r="G11" s="21">
        <v>141492000</v>
      </c>
      <c r="H11" s="20">
        <v>25562000</v>
      </c>
      <c r="I11" s="21">
        <v>15873163</v>
      </c>
      <c r="J11" s="20">
        <v>31060000</v>
      </c>
      <c r="K11" s="21">
        <v>35092543</v>
      </c>
      <c r="L11" s="20">
        <v>46672000</v>
      </c>
      <c r="M11" s="21">
        <v>42865407</v>
      </c>
      <c r="N11" s="20">
        <v>29498000</v>
      </c>
      <c r="O11" s="21">
        <v>39475248</v>
      </c>
      <c r="P11" s="20">
        <f t="shared" si="1"/>
        <v>132792000</v>
      </c>
      <c r="Q11" s="21">
        <f t="shared" si="2"/>
        <v>133306361</v>
      </c>
      <c r="R11" s="22">
        <f t="shared" si="3"/>
        <v>-36.79722317449434</v>
      </c>
      <c r="S11" s="23">
        <f t="shared" si="4"/>
        <v>-7.908845937237922</v>
      </c>
      <c r="T11" s="22">
        <f t="shared" si="5"/>
        <v>93.85124247307269</v>
      </c>
      <c r="U11" s="24">
        <f t="shared" si="6"/>
        <v>94.21476903287818</v>
      </c>
      <c r="V11" s="20">
        <v>3141000</v>
      </c>
      <c r="W11" s="21"/>
    </row>
    <row r="12" spans="1:23" ht="12.75" customHeight="1">
      <c r="A12" s="18" t="s">
        <v>36</v>
      </c>
      <c r="B12" s="19">
        <v>293609000</v>
      </c>
      <c r="C12" s="19">
        <v>0</v>
      </c>
      <c r="D12" s="19"/>
      <c r="E12" s="19">
        <f t="shared" si="0"/>
        <v>293609000</v>
      </c>
      <c r="F12" s="20">
        <v>0</v>
      </c>
      <c r="G12" s="21">
        <v>0</v>
      </c>
      <c r="H12" s="20">
        <v>0</v>
      </c>
      <c r="I12" s="21">
        <v>50787765</v>
      </c>
      <c r="J12" s="20">
        <v>0</v>
      </c>
      <c r="K12" s="21">
        <v>78837678</v>
      </c>
      <c r="L12" s="20">
        <v>0</v>
      </c>
      <c r="M12" s="21">
        <v>60420154</v>
      </c>
      <c r="N12" s="20">
        <v>0</v>
      </c>
      <c r="O12" s="21">
        <v>96946811</v>
      </c>
      <c r="P12" s="20">
        <f t="shared" si="1"/>
        <v>0</v>
      </c>
      <c r="Q12" s="21">
        <f t="shared" si="2"/>
        <v>286992408</v>
      </c>
      <c r="R12" s="22">
        <f t="shared" si="3"/>
        <v>0</v>
      </c>
      <c r="S12" s="23">
        <f t="shared" si="4"/>
        <v>60.45442552165623</v>
      </c>
      <c r="T12" s="22">
        <f t="shared" si="5"/>
        <v>0</v>
      </c>
      <c r="U12" s="24">
        <f t="shared" si="6"/>
        <v>97.74646145043238</v>
      </c>
      <c r="V12" s="20">
        <v>4622000</v>
      </c>
      <c r="W12" s="21">
        <v>733972</v>
      </c>
    </row>
    <row r="13" spans="1:23" ht="12.75" customHeight="1">
      <c r="A13" s="18" t="s">
        <v>37</v>
      </c>
      <c r="B13" s="19">
        <v>621867000</v>
      </c>
      <c r="C13" s="19">
        <v>-40000000</v>
      </c>
      <c r="D13" s="19"/>
      <c r="E13" s="19">
        <f t="shared" si="0"/>
        <v>581867000</v>
      </c>
      <c r="F13" s="20">
        <v>581867000</v>
      </c>
      <c r="G13" s="21">
        <v>569117000</v>
      </c>
      <c r="H13" s="20">
        <v>49350000</v>
      </c>
      <c r="I13" s="21">
        <v>37020066</v>
      </c>
      <c r="J13" s="20">
        <v>90391000</v>
      </c>
      <c r="K13" s="21">
        <v>113662076</v>
      </c>
      <c r="L13" s="20">
        <v>121357000</v>
      </c>
      <c r="M13" s="21">
        <v>81210427</v>
      </c>
      <c r="N13" s="20">
        <v>180296000</v>
      </c>
      <c r="O13" s="21">
        <v>213508498</v>
      </c>
      <c r="P13" s="20">
        <f t="shared" si="1"/>
        <v>441394000</v>
      </c>
      <c r="Q13" s="21">
        <f t="shared" si="2"/>
        <v>445401067</v>
      </c>
      <c r="R13" s="22">
        <f t="shared" si="3"/>
        <v>48.56662574058357</v>
      </c>
      <c r="S13" s="23">
        <f t="shared" si="4"/>
        <v>162.90773966746906</v>
      </c>
      <c r="T13" s="22">
        <f t="shared" si="5"/>
        <v>75.85822877049223</v>
      </c>
      <c r="U13" s="24">
        <f t="shared" si="6"/>
        <v>76.54688562850274</v>
      </c>
      <c r="V13" s="20"/>
      <c r="W13" s="21"/>
    </row>
    <row r="14" spans="1:23" ht="12.75" customHeight="1">
      <c r="A14" s="18" t="s">
        <v>38</v>
      </c>
      <c r="B14" s="19">
        <v>29353000</v>
      </c>
      <c r="C14" s="19">
        <v>20000000</v>
      </c>
      <c r="D14" s="19"/>
      <c r="E14" s="19">
        <f t="shared" si="0"/>
        <v>49353000</v>
      </c>
      <c r="F14" s="20">
        <v>49353000</v>
      </c>
      <c r="G14" s="21">
        <v>0</v>
      </c>
      <c r="H14" s="20">
        <v>0</v>
      </c>
      <c r="I14" s="21">
        <v>0</v>
      </c>
      <c r="J14" s="20">
        <v>0</v>
      </c>
      <c r="K14" s="21">
        <v>0</v>
      </c>
      <c r="L14" s="20">
        <v>0</v>
      </c>
      <c r="M14" s="21">
        <v>0</v>
      </c>
      <c r="N14" s="20">
        <v>0</v>
      </c>
      <c r="O14" s="21">
        <v>0</v>
      </c>
      <c r="P14" s="20">
        <f t="shared" si="1"/>
        <v>0</v>
      </c>
      <c r="Q14" s="21">
        <f t="shared" si="2"/>
        <v>0</v>
      </c>
      <c r="R14" s="22">
        <f t="shared" si="3"/>
        <v>0</v>
      </c>
      <c r="S14" s="23">
        <f t="shared" si="4"/>
        <v>0</v>
      </c>
      <c r="T14" s="22">
        <f t="shared" si="5"/>
        <v>0</v>
      </c>
      <c r="U14" s="24">
        <f t="shared" si="6"/>
        <v>0</v>
      </c>
      <c r="V14" s="20"/>
      <c r="W14" s="21"/>
    </row>
    <row r="15" spans="1:23" ht="12.75" customHeight="1">
      <c r="A15" s="18"/>
      <c r="B15" s="19">
        <v>0</v>
      </c>
      <c r="C15" s="19">
        <v>0</v>
      </c>
      <c r="D15" s="19"/>
      <c r="E15" s="19">
        <f t="shared" si="0"/>
        <v>0</v>
      </c>
      <c r="F15" s="20">
        <v>0</v>
      </c>
      <c r="G15" s="21">
        <v>0</v>
      </c>
      <c r="H15" s="20">
        <v>0</v>
      </c>
      <c r="I15" s="21">
        <v>0</v>
      </c>
      <c r="J15" s="20">
        <v>0</v>
      </c>
      <c r="K15" s="21">
        <v>0</v>
      </c>
      <c r="L15" s="20">
        <v>0</v>
      </c>
      <c r="M15" s="21">
        <v>0</v>
      </c>
      <c r="N15" s="20">
        <v>0</v>
      </c>
      <c r="O15" s="21">
        <v>0</v>
      </c>
      <c r="P15" s="20">
        <f t="shared" si="1"/>
        <v>0</v>
      </c>
      <c r="Q15" s="21">
        <f t="shared" si="2"/>
        <v>0</v>
      </c>
      <c r="R15" s="22">
        <f t="shared" si="3"/>
        <v>0</v>
      </c>
      <c r="S15" s="23">
        <f t="shared" si="4"/>
        <v>0</v>
      </c>
      <c r="T15" s="22">
        <f t="shared" si="5"/>
        <v>0</v>
      </c>
      <c r="U15" s="24">
        <f t="shared" si="6"/>
        <v>0</v>
      </c>
      <c r="V15" s="20"/>
      <c r="W15" s="21"/>
    </row>
    <row r="16" spans="1:23" ht="12.75" customHeight="1">
      <c r="A16" s="25" t="s">
        <v>39</v>
      </c>
      <c r="B16" s="26">
        <f>SUM(B9:B15)</f>
        <v>1590887000</v>
      </c>
      <c r="C16" s="26">
        <f>SUM(C9:C15)</f>
        <v>-20000000</v>
      </c>
      <c r="D16" s="26"/>
      <c r="E16" s="26">
        <f t="shared" si="0"/>
        <v>1570887000</v>
      </c>
      <c r="F16" s="27">
        <f aca="true" t="shared" si="7" ref="F16:O16">SUM(F9:F15)</f>
        <v>1277278000</v>
      </c>
      <c r="G16" s="28">
        <f t="shared" si="7"/>
        <v>1215175000</v>
      </c>
      <c r="H16" s="27">
        <f t="shared" si="7"/>
        <v>169151000</v>
      </c>
      <c r="I16" s="28">
        <f t="shared" si="7"/>
        <v>207409507</v>
      </c>
      <c r="J16" s="27">
        <f t="shared" si="7"/>
        <v>249850000</v>
      </c>
      <c r="K16" s="28">
        <f t="shared" si="7"/>
        <v>358818403</v>
      </c>
      <c r="L16" s="27">
        <f t="shared" si="7"/>
        <v>267573000</v>
      </c>
      <c r="M16" s="28">
        <f t="shared" si="7"/>
        <v>290894732</v>
      </c>
      <c r="N16" s="27">
        <f t="shared" si="7"/>
        <v>330043000</v>
      </c>
      <c r="O16" s="28">
        <f t="shared" si="7"/>
        <v>497093482</v>
      </c>
      <c r="P16" s="27">
        <f t="shared" si="1"/>
        <v>1016617000</v>
      </c>
      <c r="Q16" s="28">
        <f t="shared" si="2"/>
        <v>1354216124</v>
      </c>
      <c r="R16" s="29">
        <f t="shared" si="3"/>
        <v>23.346899724561148</v>
      </c>
      <c r="S16" s="30">
        <f t="shared" si="4"/>
        <v>70.88431907388409</v>
      </c>
      <c r="T16" s="29">
        <f>IF((SUM($E9:$E13)+$E15)=0,0,(P16/(SUM($E9:$E13)+$E15)*100))</f>
        <v>66.81526669795088</v>
      </c>
      <c r="U16" s="31">
        <f>IF((SUM($E9:$E13)+$E15)=0,0,(Q16/(SUM($E9:$E13)+$E15)*100))</f>
        <v>89.00334294205716</v>
      </c>
      <c r="V16" s="27">
        <f>SUM(V9:V15)</f>
        <v>8438000</v>
      </c>
      <c r="W16" s="28">
        <f>SUM(W9:W15)</f>
        <v>733972</v>
      </c>
    </row>
    <row r="17" spans="1:23" ht="12.75" customHeight="1">
      <c r="A17" s="11" t="s">
        <v>40</v>
      </c>
      <c r="B17" s="32"/>
      <c r="C17" s="32"/>
      <c r="D17" s="32"/>
      <c r="E17" s="32"/>
      <c r="F17" s="33"/>
      <c r="G17" s="34"/>
      <c r="H17" s="33"/>
      <c r="I17" s="34"/>
      <c r="J17" s="33"/>
      <c r="K17" s="34"/>
      <c r="L17" s="33"/>
      <c r="M17" s="34"/>
      <c r="N17" s="33"/>
      <c r="O17" s="34"/>
      <c r="P17" s="33"/>
      <c r="Q17" s="34"/>
      <c r="R17" s="15"/>
      <c r="S17" s="16"/>
      <c r="T17" s="15"/>
      <c r="U17" s="17"/>
      <c r="V17" s="33"/>
      <c r="W17" s="34"/>
    </row>
    <row r="18" spans="1:23" ht="12.75" customHeight="1">
      <c r="A18" s="18" t="s">
        <v>41</v>
      </c>
      <c r="B18" s="19">
        <v>0</v>
      </c>
      <c r="C18" s="19">
        <v>23216000</v>
      </c>
      <c r="D18" s="19"/>
      <c r="E18" s="19">
        <f aca="true" t="shared" si="8" ref="E18:E24">$B18+$C18+$D18</f>
        <v>23216000</v>
      </c>
      <c r="F18" s="20">
        <v>23216000</v>
      </c>
      <c r="G18" s="21">
        <v>23216000</v>
      </c>
      <c r="H18" s="20">
        <v>0</v>
      </c>
      <c r="I18" s="21">
        <v>0</v>
      </c>
      <c r="J18" s="20">
        <v>0</v>
      </c>
      <c r="K18" s="21">
        <v>0</v>
      </c>
      <c r="L18" s="20">
        <v>0</v>
      </c>
      <c r="M18" s="21">
        <v>605600</v>
      </c>
      <c r="N18" s="20">
        <v>5041000</v>
      </c>
      <c r="O18" s="21">
        <v>3340065</v>
      </c>
      <c r="P18" s="20">
        <f aca="true" t="shared" si="9" ref="P18:P24">$H18+$J18+$L18+$N18</f>
        <v>5041000</v>
      </c>
      <c r="Q18" s="21">
        <f aca="true" t="shared" si="10" ref="Q18:Q24">$I18+$K18+$M18+$O18</f>
        <v>3945665</v>
      </c>
      <c r="R18" s="22">
        <f aca="true" t="shared" si="11" ref="R18:R24">IF($L18=0,0,(($N18-$L18)/$L18)*100)</f>
        <v>0</v>
      </c>
      <c r="S18" s="23">
        <f aca="true" t="shared" si="12" ref="S18:S24">IF($M18=0,0,(($O18-$M18)/$M18)*100)</f>
        <v>451.5298877146631</v>
      </c>
      <c r="T18" s="22">
        <f aca="true" t="shared" si="13" ref="T18:T23">IF($E18=0,0,($P18/$E18)*100)</f>
        <v>21.713473466574776</v>
      </c>
      <c r="U18" s="24">
        <f aca="true" t="shared" si="14" ref="U18:U23">IF($E18=0,0,($Q18/$E18)*100)</f>
        <v>16.99545572019297</v>
      </c>
      <c r="V18" s="20"/>
      <c r="W18" s="21"/>
    </row>
    <row r="19" spans="1:23" ht="12.75" customHeight="1">
      <c r="A19" s="18" t="s">
        <v>42</v>
      </c>
      <c r="B19" s="19">
        <v>115116000</v>
      </c>
      <c r="C19" s="19">
        <v>-23216000</v>
      </c>
      <c r="D19" s="19"/>
      <c r="E19" s="19">
        <f t="shared" si="8"/>
        <v>91900000</v>
      </c>
      <c r="F19" s="20">
        <v>91900000</v>
      </c>
      <c r="G19" s="21">
        <v>0</v>
      </c>
      <c r="H19" s="20">
        <v>0</v>
      </c>
      <c r="I19" s="21">
        <v>0</v>
      </c>
      <c r="J19" s="20">
        <v>0</v>
      </c>
      <c r="K19" s="21">
        <v>0</v>
      </c>
      <c r="L19" s="20">
        <v>0</v>
      </c>
      <c r="M19" s="21">
        <v>0</v>
      </c>
      <c r="N19" s="20">
        <v>0</v>
      </c>
      <c r="O19" s="21">
        <v>0</v>
      </c>
      <c r="P19" s="20">
        <f t="shared" si="9"/>
        <v>0</v>
      </c>
      <c r="Q19" s="21">
        <f t="shared" si="10"/>
        <v>0</v>
      </c>
      <c r="R19" s="22">
        <f t="shared" si="11"/>
        <v>0</v>
      </c>
      <c r="S19" s="23">
        <f t="shared" si="12"/>
        <v>0</v>
      </c>
      <c r="T19" s="22">
        <f t="shared" si="13"/>
        <v>0</v>
      </c>
      <c r="U19" s="24">
        <f t="shared" si="14"/>
        <v>0</v>
      </c>
      <c r="V19" s="20"/>
      <c r="W19" s="21"/>
    </row>
    <row r="20" spans="1:23" ht="12.75" customHeight="1">
      <c r="A20" s="18" t="s">
        <v>43</v>
      </c>
      <c r="B20" s="19">
        <v>0</v>
      </c>
      <c r="C20" s="19">
        <v>0</v>
      </c>
      <c r="D20" s="19"/>
      <c r="E20" s="19">
        <f t="shared" si="8"/>
        <v>0</v>
      </c>
      <c r="F20" s="20">
        <v>0</v>
      </c>
      <c r="G20" s="21">
        <v>0</v>
      </c>
      <c r="H20" s="20">
        <v>0</v>
      </c>
      <c r="I20" s="21">
        <v>0</v>
      </c>
      <c r="J20" s="20">
        <v>0</v>
      </c>
      <c r="K20" s="21">
        <v>0</v>
      </c>
      <c r="L20" s="20">
        <v>0</v>
      </c>
      <c r="M20" s="21">
        <v>0</v>
      </c>
      <c r="N20" s="20">
        <v>0</v>
      </c>
      <c r="O20" s="21">
        <v>0</v>
      </c>
      <c r="P20" s="20">
        <f t="shared" si="9"/>
        <v>0</v>
      </c>
      <c r="Q20" s="21">
        <f t="shared" si="10"/>
        <v>0</v>
      </c>
      <c r="R20" s="22">
        <f t="shared" si="11"/>
        <v>0</v>
      </c>
      <c r="S20" s="23">
        <f t="shared" si="12"/>
        <v>0</v>
      </c>
      <c r="T20" s="22">
        <f t="shared" si="13"/>
        <v>0</v>
      </c>
      <c r="U20" s="24">
        <f t="shared" si="14"/>
        <v>0</v>
      </c>
      <c r="V20" s="20">
        <v>158883000</v>
      </c>
      <c r="W20" s="21">
        <v>98738966</v>
      </c>
    </row>
    <row r="21" spans="1:23" ht="12.75" customHeight="1">
      <c r="A21" s="18" t="s">
        <v>44</v>
      </c>
      <c r="B21" s="19">
        <v>21317000</v>
      </c>
      <c r="C21" s="19">
        <v>1147733000</v>
      </c>
      <c r="D21" s="19"/>
      <c r="E21" s="19">
        <f t="shared" si="8"/>
        <v>1169050000</v>
      </c>
      <c r="F21" s="20">
        <v>1169050000</v>
      </c>
      <c r="G21" s="21">
        <v>1169050000</v>
      </c>
      <c r="H21" s="20">
        <v>0</v>
      </c>
      <c r="I21" s="21">
        <v>0</v>
      </c>
      <c r="J21" s="20">
        <v>0</v>
      </c>
      <c r="K21" s="21">
        <v>123156091</v>
      </c>
      <c r="L21" s="20">
        <v>4180000</v>
      </c>
      <c r="M21" s="21">
        <v>45961252</v>
      </c>
      <c r="N21" s="20">
        <v>573351000</v>
      </c>
      <c r="O21" s="21">
        <v>145063790</v>
      </c>
      <c r="P21" s="20">
        <f t="shared" si="9"/>
        <v>577531000</v>
      </c>
      <c r="Q21" s="21">
        <f t="shared" si="10"/>
        <v>314181133</v>
      </c>
      <c r="R21" s="22">
        <f t="shared" si="11"/>
        <v>13616.531100478469</v>
      </c>
      <c r="S21" s="23">
        <f t="shared" si="12"/>
        <v>215.62192866286583</v>
      </c>
      <c r="T21" s="22">
        <f t="shared" si="13"/>
        <v>49.40173645267525</v>
      </c>
      <c r="U21" s="24">
        <f t="shared" si="14"/>
        <v>26.87490979855438</v>
      </c>
      <c r="V21" s="20"/>
      <c r="W21" s="21"/>
    </row>
    <row r="22" spans="1:23" ht="12.75" customHeight="1">
      <c r="A22" s="18" t="s">
        <v>45</v>
      </c>
      <c r="B22" s="19">
        <v>0</v>
      </c>
      <c r="C22" s="19">
        <v>0</v>
      </c>
      <c r="D22" s="19"/>
      <c r="E22" s="19">
        <f t="shared" si="8"/>
        <v>0</v>
      </c>
      <c r="F22" s="20">
        <v>0</v>
      </c>
      <c r="G22" s="21">
        <v>0</v>
      </c>
      <c r="H22" s="20">
        <v>0</v>
      </c>
      <c r="I22" s="21">
        <v>0</v>
      </c>
      <c r="J22" s="20">
        <v>0</v>
      </c>
      <c r="K22" s="21">
        <v>0</v>
      </c>
      <c r="L22" s="20">
        <v>0</v>
      </c>
      <c r="M22" s="21">
        <v>0</v>
      </c>
      <c r="N22" s="20">
        <v>0</v>
      </c>
      <c r="O22" s="21">
        <v>0</v>
      </c>
      <c r="P22" s="20">
        <f t="shared" si="9"/>
        <v>0</v>
      </c>
      <c r="Q22" s="21">
        <f t="shared" si="10"/>
        <v>0</v>
      </c>
      <c r="R22" s="22">
        <f t="shared" si="11"/>
        <v>0</v>
      </c>
      <c r="S22" s="23">
        <f t="shared" si="12"/>
        <v>0</v>
      </c>
      <c r="T22" s="22">
        <f t="shared" si="13"/>
        <v>0</v>
      </c>
      <c r="U22" s="24">
        <f t="shared" si="14"/>
        <v>0</v>
      </c>
      <c r="V22" s="20">
        <v>10120000</v>
      </c>
      <c r="W22" s="21"/>
    </row>
    <row r="23" spans="1:23" ht="12.75" customHeight="1">
      <c r="A23" s="18" t="s">
        <v>46</v>
      </c>
      <c r="B23" s="19">
        <v>0</v>
      </c>
      <c r="C23" s="19">
        <v>0</v>
      </c>
      <c r="D23" s="19"/>
      <c r="E23" s="19">
        <f t="shared" si="8"/>
        <v>0</v>
      </c>
      <c r="F23" s="20">
        <v>0</v>
      </c>
      <c r="G23" s="21">
        <v>0</v>
      </c>
      <c r="H23" s="20">
        <v>0</v>
      </c>
      <c r="I23" s="21">
        <v>0</v>
      </c>
      <c r="J23" s="20">
        <v>0</v>
      </c>
      <c r="K23" s="21">
        <v>0</v>
      </c>
      <c r="L23" s="20">
        <v>0</v>
      </c>
      <c r="M23" s="21">
        <v>0</v>
      </c>
      <c r="N23" s="20">
        <v>0</v>
      </c>
      <c r="O23" s="21">
        <v>0</v>
      </c>
      <c r="P23" s="20">
        <f t="shared" si="9"/>
        <v>0</v>
      </c>
      <c r="Q23" s="21">
        <f t="shared" si="10"/>
        <v>0</v>
      </c>
      <c r="R23" s="22">
        <f t="shared" si="11"/>
        <v>0</v>
      </c>
      <c r="S23" s="23">
        <f t="shared" si="12"/>
        <v>0</v>
      </c>
      <c r="T23" s="22">
        <f t="shared" si="13"/>
        <v>0</v>
      </c>
      <c r="U23" s="24">
        <f t="shared" si="14"/>
        <v>0</v>
      </c>
      <c r="V23" s="20"/>
      <c r="W23" s="21"/>
    </row>
    <row r="24" spans="1:23" ht="12.75" customHeight="1">
      <c r="A24" s="25" t="s">
        <v>39</v>
      </c>
      <c r="B24" s="26">
        <f>SUM(B18:B23)</f>
        <v>136433000</v>
      </c>
      <c r="C24" s="26">
        <f>SUM(C18:C23)</f>
        <v>1147733000</v>
      </c>
      <c r="D24" s="26"/>
      <c r="E24" s="26">
        <f t="shared" si="8"/>
        <v>1284166000</v>
      </c>
      <c r="F24" s="27">
        <f aca="true" t="shared" si="15" ref="F24:O24">SUM(F18:F23)</f>
        <v>1284166000</v>
      </c>
      <c r="G24" s="28">
        <f t="shared" si="15"/>
        <v>1192266000</v>
      </c>
      <c r="H24" s="27">
        <f t="shared" si="15"/>
        <v>0</v>
      </c>
      <c r="I24" s="28">
        <f t="shared" si="15"/>
        <v>0</v>
      </c>
      <c r="J24" s="27">
        <f t="shared" si="15"/>
        <v>0</v>
      </c>
      <c r="K24" s="28">
        <f t="shared" si="15"/>
        <v>123156091</v>
      </c>
      <c r="L24" s="27">
        <f t="shared" si="15"/>
        <v>4180000</v>
      </c>
      <c r="M24" s="28">
        <f t="shared" si="15"/>
        <v>46566852</v>
      </c>
      <c r="N24" s="27">
        <f t="shared" si="15"/>
        <v>578392000</v>
      </c>
      <c r="O24" s="28">
        <f t="shared" si="15"/>
        <v>148403855</v>
      </c>
      <c r="P24" s="27">
        <f t="shared" si="9"/>
        <v>582572000</v>
      </c>
      <c r="Q24" s="28">
        <f t="shared" si="10"/>
        <v>318126798</v>
      </c>
      <c r="R24" s="29">
        <f t="shared" si="11"/>
        <v>13737.129186602871</v>
      </c>
      <c r="S24" s="30">
        <f t="shared" si="12"/>
        <v>218.68990199294552</v>
      </c>
      <c r="T24" s="29">
        <f>IF(($E24-$E19-$E23)=0,0,($P24/($E24-$E19-$E23))*100)</f>
        <v>48.862586033653564</v>
      </c>
      <c r="U24" s="31">
        <f>IF(($E24-$E19-$E23)=0,0,($Q24/($E24-$E19-$E23))*100)</f>
        <v>26.68253544091671</v>
      </c>
      <c r="V24" s="27">
        <f>SUM(V18:V23)</f>
        <v>169003000</v>
      </c>
      <c r="W24" s="28">
        <f>SUM(W18:W23)</f>
        <v>98738966</v>
      </c>
    </row>
    <row r="25" spans="1:23" ht="12.75" customHeight="1">
      <c r="A25" s="11" t="s">
        <v>47</v>
      </c>
      <c r="B25" s="32"/>
      <c r="C25" s="32"/>
      <c r="D25" s="32"/>
      <c r="E25" s="32"/>
      <c r="F25" s="33"/>
      <c r="G25" s="34"/>
      <c r="H25" s="33"/>
      <c r="I25" s="34"/>
      <c r="J25" s="33"/>
      <c r="K25" s="34"/>
      <c r="L25" s="33"/>
      <c r="M25" s="34"/>
      <c r="N25" s="33"/>
      <c r="O25" s="34"/>
      <c r="P25" s="33"/>
      <c r="Q25" s="34"/>
      <c r="R25" s="15"/>
      <c r="S25" s="16"/>
      <c r="T25" s="15"/>
      <c r="U25" s="17"/>
      <c r="V25" s="33"/>
      <c r="W25" s="34"/>
    </row>
    <row r="26" spans="1:23" ht="12.75" customHeight="1">
      <c r="A26" s="18" t="s">
        <v>48</v>
      </c>
      <c r="B26" s="19">
        <v>0</v>
      </c>
      <c r="C26" s="19">
        <v>0</v>
      </c>
      <c r="D26" s="19"/>
      <c r="E26" s="19">
        <f>$B26+$C26+$D26</f>
        <v>0</v>
      </c>
      <c r="F26" s="20">
        <v>0</v>
      </c>
      <c r="G26" s="21">
        <v>0</v>
      </c>
      <c r="H26" s="20">
        <v>0</v>
      </c>
      <c r="I26" s="21">
        <v>0</v>
      </c>
      <c r="J26" s="20">
        <v>0</v>
      </c>
      <c r="K26" s="21">
        <v>0</v>
      </c>
      <c r="L26" s="20">
        <v>0</v>
      </c>
      <c r="M26" s="21">
        <v>0</v>
      </c>
      <c r="N26" s="20">
        <v>0</v>
      </c>
      <c r="O26" s="21">
        <v>0</v>
      </c>
      <c r="P26" s="20">
        <f>$H26+$J26+$L26+$N26</f>
        <v>0</v>
      </c>
      <c r="Q26" s="21">
        <f>$I26+$K26+$M26+$O26</f>
        <v>0</v>
      </c>
      <c r="R26" s="22">
        <f>IF($L26=0,0,(($N26-$L26)/$L26)*100)</f>
        <v>0</v>
      </c>
      <c r="S26" s="23">
        <f>IF($M26=0,0,(($O26-$M26)/$M26)*100)</f>
        <v>0</v>
      </c>
      <c r="T26" s="22">
        <f>IF($E26=0,0,($P26/$E26)*100)</f>
        <v>0</v>
      </c>
      <c r="U26" s="24">
        <f>IF($E26=0,0,($Q26/$E26)*100)</f>
        <v>0</v>
      </c>
      <c r="V26" s="20"/>
      <c r="W26" s="21"/>
    </row>
    <row r="27" spans="1:23" ht="12.75" customHeight="1">
      <c r="A27" s="18" t="s">
        <v>49</v>
      </c>
      <c r="B27" s="19">
        <v>0</v>
      </c>
      <c r="C27" s="19">
        <v>0</v>
      </c>
      <c r="D27" s="19"/>
      <c r="E27" s="19">
        <f>$B27+$C27+$D27</f>
        <v>0</v>
      </c>
      <c r="F27" s="20">
        <v>0</v>
      </c>
      <c r="G27" s="21">
        <v>0</v>
      </c>
      <c r="H27" s="20">
        <v>0</v>
      </c>
      <c r="I27" s="21">
        <v>0</v>
      </c>
      <c r="J27" s="20">
        <v>0</v>
      </c>
      <c r="K27" s="21">
        <v>0</v>
      </c>
      <c r="L27" s="20">
        <v>0</v>
      </c>
      <c r="M27" s="21">
        <v>0</v>
      </c>
      <c r="N27" s="20">
        <v>0</v>
      </c>
      <c r="O27" s="21">
        <v>0</v>
      </c>
      <c r="P27" s="20">
        <f>$H27+$J27+$L27+$N27</f>
        <v>0</v>
      </c>
      <c r="Q27" s="21">
        <f>$I27+$K27+$M27+$O27</f>
        <v>0</v>
      </c>
      <c r="R27" s="22">
        <f>IF($L27=0,0,(($N27-$L27)/$L27)*100)</f>
        <v>0</v>
      </c>
      <c r="S27" s="23">
        <f>IF($M27=0,0,(($O27-$M27)/$M27)*100)</f>
        <v>0</v>
      </c>
      <c r="T27" s="22">
        <f>IF($E27=0,0,($P27/$E27)*100)</f>
        <v>0</v>
      </c>
      <c r="U27" s="24">
        <f>IF($E27=0,0,($Q27/$E27)*100)</f>
        <v>0</v>
      </c>
      <c r="V27" s="20"/>
      <c r="W27" s="21"/>
    </row>
    <row r="28" spans="1:23" ht="12.75" customHeight="1">
      <c r="A28" s="18" t="s">
        <v>50</v>
      </c>
      <c r="B28" s="19">
        <v>6253669000</v>
      </c>
      <c r="C28" s="19">
        <v>33000000</v>
      </c>
      <c r="D28" s="19"/>
      <c r="E28" s="19">
        <f>$B28+$C28+$D28</f>
        <v>6286669000</v>
      </c>
      <c r="F28" s="20">
        <v>6286669000</v>
      </c>
      <c r="G28" s="21">
        <v>6286669000</v>
      </c>
      <c r="H28" s="20">
        <v>447014000</v>
      </c>
      <c r="I28" s="21">
        <v>326440441</v>
      </c>
      <c r="J28" s="20">
        <v>1136685000</v>
      </c>
      <c r="K28" s="21">
        <v>1151303300</v>
      </c>
      <c r="L28" s="20">
        <v>1112393000</v>
      </c>
      <c r="M28" s="21">
        <v>908086671</v>
      </c>
      <c r="N28" s="20">
        <v>1609068000</v>
      </c>
      <c r="O28" s="21">
        <v>1491291756</v>
      </c>
      <c r="P28" s="20">
        <f>$H28+$J28+$L28+$N28</f>
        <v>4305160000</v>
      </c>
      <c r="Q28" s="21">
        <f>$I28+$K28+$M28+$O28</f>
        <v>3877122168</v>
      </c>
      <c r="R28" s="22">
        <f>IF($L28=0,0,(($N28-$L28)/$L28)*100)</f>
        <v>44.64923817391875</v>
      </c>
      <c r="S28" s="23">
        <f>IF($M28=0,0,(($O28-$M28)/$M28)*100)</f>
        <v>64.22350460862563</v>
      </c>
      <c r="T28" s="22">
        <f>IF($E28=0,0,($P28/$E28)*100)</f>
        <v>68.48078052144943</v>
      </c>
      <c r="U28" s="24">
        <f>IF($E28=0,0,($Q28/$E28)*100)</f>
        <v>61.67212188203324</v>
      </c>
      <c r="V28" s="20">
        <v>106428000</v>
      </c>
      <c r="W28" s="21">
        <v>36713612</v>
      </c>
    </row>
    <row r="29" spans="1:23" ht="12.75" customHeight="1">
      <c r="A29" s="18" t="s">
        <v>51</v>
      </c>
      <c r="B29" s="19">
        <v>107533000</v>
      </c>
      <c r="C29" s="19">
        <v>0</v>
      </c>
      <c r="D29" s="19"/>
      <c r="E29" s="19">
        <f>$B29+$C29+$D29</f>
        <v>107533000</v>
      </c>
      <c r="F29" s="20">
        <v>107533000</v>
      </c>
      <c r="G29" s="21">
        <v>107533000</v>
      </c>
      <c r="H29" s="20">
        <v>14315000</v>
      </c>
      <c r="I29" s="21">
        <v>6917932</v>
      </c>
      <c r="J29" s="20">
        <v>17591000</v>
      </c>
      <c r="K29" s="21">
        <v>22065935</v>
      </c>
      <c r="L29" s="20">
        <v>22572000</v>
      </c>
      <c r="M29" s="21">
        <v>19332730</v>
      </c>
      <c r="N29" s="20">
        <v>34979000</v>
      </c>
      <c r="O29" s="21">
        <v>40522750</v>
      </c>
      <c r="P29" s="20">
        <f>$H29+$J29+$L29+$N29</f>
        <v>89457000</v>
      </c>
      <c r="Q29" s="21">
        <f>$I29+$K29+$M29+$O29</f>
        <v>88839347</v>
      </c>
      <c r="R29" s="22">
        <f>IF($L29=0,0,(($N29-$L29)/$L29)*100)</f>
        <v>54.966329966329965</v>
      </c>
      <c r="S29" s="23">
        <f>IF($M29=0,0,(($O29-$M29)/$M29)*100)</f>
        <v>109.60697221758127</v>
      </c>
      <c r="T29" s="22">
        <f>IF($E29=0,0,($P29/$E29)*100)</f>
        <v>83.19027647326868</v>
      </c>
      <c r="U29" s="24">
        <f>IF($E29=0,0,($Q29/$E29)*100)</f>
        <v>82.61589186575284</v>
      </c>
      <c r="V29" s="20">
        <v>363000</v>
      </c>
      <c r="W29" s="21"/>
    </row>
    <row r="30" spans="1:23" ht="12.75" customHeight="1">
      <c r="A30" s="25" t="s">
        <v>39</v>
      </c>
      <c r="B30" s="26">
        <f>SUM(B26:B29)</f>
        <v>6361202000</v>
      </c>
      <c r="C30" s="26">
        <f>SUM(C26:C29)</f>
        <v>33000000</v>
      </c>
      <c r="D30" s="26"/>
      <c r="E30" s="26">
        <f>$B30+$C30+$D30</f>
        <v>6394202000</v>
      </c>
      <c r="F30" s="27">
        <f aca="true" t="shared" si="16" ref="F30:O30">SUM(F26:F29)</f>
        <v>6394202000</v>
      </c>
      <c r="G30" s="28">
        <f t="shared" si="16"/>
        <v>6394202000</v>
      </c>
      <c r="H30" s="27">
        <f t="shared" si="16"/>
        <v>461329000</v>
      </c>
      <c r="I30" s="28">
        <f t="shared" si="16"/>
        <v>333358373</v>
      </c>
      <c r="J30" s="27">
        <f t="shared" si="16"/>
        <v>1154276000</v>
      </c>
      <c r="K30" s="28">
        <f t="shared" si="16"/>
        <v>1173369235</v>
      </c>
      <c r="L30" s="27">
        <f t="shared" si="16"/>
        <v>1134965000</v>
      </c>
      <c r="M30" s="28">
        <f t="shared" si="16"/>
        <v>927419401</v>
      </c>
      <c r="N30" s="27">
        <f t="shared" si="16"/>
        <v>1644047000</v>
      </c>
      <c r="O30" s="28">
        <f t="shared" si="16"/>
        <v>1531814506</v>
      </c>
      <c r="P30" s="27">
        <f>$H30+$J30+$L30+$N30</f>
        <v>4394617000</v>
      </c>
      <c r="Q30" s="28">
        <f>$I30+$K30+$M30+$O30</f>
        <v>3965961515</v>
      </c>
      <c r="R30" s="29">
        <f>IF($L30=0,0,(($N30-$L30)/$L30)*100)</f>
        <v>44.8544228236113</v>
      </c>
      <c r="S30" s="30">
        <f>IF($M30=0,0,(($O30-$M30)/$M30)*100)</f>
        <v>65.16955590408227</v>
      </c>
      <c r="T30" s="29">
        <f>IF($E30=0,0,($P30/$E30)*100)</f>
        <v>68.72815403704794</v>
      </c>
      <c r="U30" s="31">
        <f>IF($E30=0,0,($Q30/$E30)*100)</f>
        <v>62.02433884634861</v>
      </c>
      <c r="V30" s="27">
        <f>SUM(V26:V29)</f>
        <v>106791000</v>
      </c>
      <c r="W30" s="28">
        <f>SUM(W26:W29)</f>
        <v>36713612</v>
      </c>
    </row>
    <row r="31" spans="1:23" ht="12.75" customHeight="1">
      <c r="A31" s="11" t="s">
        <v>52</v>
      </c>
      <c r="B31" s="32"/>
      <c r="C31" s="32"/>
      <c r="D31" s="32"/>
      <c r="E31" s="32"/>
      <c r="F31" s="33"/>
      <c r="G31" s="34"/>
      <c r="H31" s="33"/>
      <c r="I31" s="34"/>
      <c r="J31" s="33"/>
      <c r="K31" s="34"/>
      <c r="L31" s="33"/>
      <c r="M31" s="34"/>
      <c r="N31" s="33"/>
      <c r="O31" s="34"/>
      <c r="P31" s="33"/>
      <c r="Q31" s="34"/>
      <c r="R31" s="15"/>
      <c r="S31" s="16"/>
      <c r="T31" s="15"/>
      <c r="U31" s="17"/>
      <c r="V31" s="33"/>
      <c r="W31" s="34"/>
    </row>
    <row r="32" spans="1:23" ht="12.75" customHeight="1">
      <c r="A32" s="18" t="s">
        <v>53</v>
      </c>
      <c r="B32" s="19">
        <v>692878000</v>
      </c>
      <c r="C32" s="19">
        <v>0</v>
      </c>
      <c r="D32" s="19"/>
      <c r="E32" s="19">
        <f>$B32+$C32+$D32</f>
        <v>692878000</v>
      </c>
      <c r="F32" s="20">
        <v>692878000</v>
      </c>
      <c r="G32" s="21">
        <v>692878000</v>
      </c>
      <c r="H32" s="20">
        <v>170636000</v>
      </c>
      <c r="I32" s="21">
        <v>203637491</v>
      </c>
      <c r="J32" s="20">
        <v>192279000</v>
      </c>
      <c r="K32" s="21">
        <v>221044730</v>
      </c>
      <c r="L32" s="20">
        <v>187589000</v>
      </c>
      <c r="M32" s="21">
        <v>164867721</v>
      </c>
      <c r="N32" s="20">
        <v>107182000</v>
      </c>
      <c r="O32" s="21">
        <v>117048132</v>
      </c>
      <c r="P32" s="20">
        <f>$H32+$J32+$L32+$N32</f>
        <v>657686000</v>
      </c>
      <c r="Q32" s="21">
        <f>$I32+$K32+$M32+$O32</f>
        <v>706598074</v>
      </c>
      <c r="R32" s="22">
        <f>IF($L32=0,0,(($N32-$L32)/$L32)*100)</f>
        <v>-42.86338751206094</v>
      </c>
      <c r="S32" s="23">
        <f>IF($M32=0,0,(($O32-$M32)/$M32)*100)</f>
        <v>-29.004821993020695</v>
      </c>
      <c r="T32" s="22">
        <f>IF($E32=0,0,($P32/$E32)*100)</f>
        <v>94.92089516480536</v>
      </c>
      <c r="U32" s="24">
        <f>IF($E32=0,0,($Q32/$E32)*100)</f>
        <v>101.98015725712175</v>
      </c>
      <c r="V32" s="20">
        <v>403000</v>
      </c>
      <c r="W32" s="21">
        <v>261000</v>
      </c>
    </row>
    <row r="33" spans="1:23" ht="12.75" customHeight="1">
      <c r="A33" s="25" t="s">
        <v>39</v>
      </c>
      <c r="B33" s="26">
        <f>B32</f>
        <v>692878000</v>
      </c>
      <c r="C33" s="26">
        <f>C32</f>
        <v>0</v>
      </c>
      <c r="D33" s="26"/>
      <c r="E33" s="26">
        <f>$B33+$C33+$D33</f>
        <v>692878000</v>
      </c>
      <c r="F33" s="27">
        <f aca="true" t="shared" si="17" ref="F33:O33">F32</f>
        <v>692878000</v>
      </c>
      <c r="G33" s="28">
        <f t="shared" si="17"/>
        <v>692878000</v>
      </c>
      <c r="H33" s="27">
        <f t="shared" si="17"/>
        <v>170636000</v>
      </c>
      <c r="I33" s="28">
        <f t="shared" si="17"/>
        <v>203637491</v>
      </c>
      <c r="J33" s="27">
        <f t="shared" si="17"/>
        <v>192279000</v>
      </c>
      <c r="K33" s="28">
        <f t="shared" si="17"/>
        <v>221044730</v>
      </c>
      <c r="L33" s="27">
        <f t="shared" si="17"/>
        <v>187589000</v>
      </c>
      <c r="M33" s="28">
        <f t="shared" si="17"/>
        <v>164867721</v>
      </c>
      <c r="N33" s="27">
        <f t="shared" si="17"/>
        <v>107182000</v>
      </c>
      <c r="O33" s="28">
        <f t="shared" si="17"/>
        <v>117048132</v>
      </c>
      <c r="P33" s="27">
        <f>$H33+$J33+$L33+$N33</f>
        <v>657686000</v>
      </c>
      <c r="Q33" s="28">
        <f>$I33+$K33+$M33+$O33</f>
        <v>706598074</v>
      </c>
      <c r="R33" s="29">
        <f>IF($L33=0,0,(($N33-$L33)/$L33)*100)</f>
        <v>-42.86338751206094</v>
      </c>
      <c r="S33" s="30">
        <f>IF($M33=0,0,(($O33-$M33)/$M33)*100)</f>
        <v>-29.004821993020695</v>
      </c>
      <c r="T33" s="29">
        <f>IF($E33=0,0,($P33/$E33)*100)</f>
        <v>94.92089516480536</v>
      </c>
      <c r="U33" s="31">
        <f>IF($E33=0,0,($Q33/$E33)*100)</f>
        <v>101.98015725712175</v>
      </c>
      <c r="V33" s="27">
        <f>V32</f>
        <v>403000</v>
      </c>
      <c r="W33" s="28">
        <f>W32</f>
        <v>261000</v>
      </c>
    </row>
    <row r="34" spans="1:23" ht="12.75" customHeight="1">
      <c r="A34" s="11" t="s">
        <v>54</v>
      </c>
      <c r="B34" s="32"/>
      <c r="C34" s="32"/>
      <c r="D34" s="32"/>
      <c r="E34" s="32"/>
      <c r="F34" s="33"/>
      <c r="G34" s="34"/>
      <c r="H34" s="33"/>
      <c r="I34" s="34"/>
      <c r="J34" s="33"/>
      <c r="K34" s="34"/>
      <c r="L34" s="33"/>
      <c r="M34" s="34"/>
      <c r="N34" s="33"/>
      <c r="O34" s="34"/>
      <c r="P34" s="33"/>
      <c r="Q34" s="34"/>
      <c r="R34" s="15"/>
      <c r="S34" s="16"/>
      <c r="T34" s="15"/>
      <c r="U34" s="17"/>
      <c r="V34" s="33"/>
      <c r="W34" s="34"/>
    </row>
    <row r="35" spans="1:23" ht="12.75" customHeight="1">
      <c r="A35" s="18" t="s">
        <v>55</v>
      </c>
      <c r="B35" s="19">
        <v>1904477000</v>
      </c>
      <c r="C35" s="19">
        <v>0</v>
      </c>
      <c r="D35" s="19"/>
      <c r="E35" s="19">
        <f aca="true" t="shared" si="18" ref="E35:E40">$B35+$C35+$D35</f>
        <v>1904477000</v>
      </c>
      <c r="F35" s="20">
        <v>1904477000</v>
      </c>
      <c r="G35" s="21">
        <v>1904477000</v>
      </c>
      <c r="H35" s="20">
        <v>295880000</v>
      </c>
      <c r="I35" s="21">
        <v>263970443</v>
      </c>
      <c r="J35" s="20">
        <v>279177000</v>
      </c>
      <c r="K35" s="21">
        <v>478629193</v>
      </c>
      <c r="L35" s="20">
        <v>13621000</v>
      </c>
      <c r="M35" s="21">
        <v>305106280</v>
      </c>
      <c r="N35" s="20">
        <v>510308000</v>
      </c>
      <c r="O35" s="21">
        <v>612277960</v>
      </c>
      <c r="P35" s="20">
        <f aca="true" t="shared" si="19" ref="P35:P40">$H35+$J35+$L35+$N35</f>
        <v>1098986000</v>
      </c>
      <c r="Q35" s="21">
        <f aca="true" t="shared" si="20" ref="Q35:Q40">$I35+$K35+$M35+$O35</f>
        <v>1659983876</v>
      </c>
      <c r="R35" s="22">
        <f aca="true" t="shared" si="21" ref="R35:R40">IF($L35=0,0,(($N35-$L35)/$L35)*100)</f>
        <v>3646.479700462521</v>
      </c>
      <c r="S35" s="23">
        <f aca="true" t="shared" si="22" ref="S35:S40">IF($M35=0,0,(($O35-$M35)/$M35)*100)</f>
        <v>100.67694444047497</v>
      </c>
      <c r="T35" s="22">
        <f>IF($E35=0,0,($P35/$E35)*100)</f>
        <v>57.70539628464928</v>
      </c>
      <c r="U35" s="24">
        <f>IF($E35=0,0,($Q35/$E35)*100)</f>
        <v>87.16219077468512</v>
      </c>
      <c r="V35" s="20">
        <v>63849000</v>
      </c>
      <c r="W35" s="21">
        <v>37133635</v>
      </c>
    </row>
    <row r="36" spans="1:23" ht="12.75" customHeight="1">
      <c r="A36" s="18" t="s">
        <v>56</v>
      </c>
      <c r="B36" s="19">
        <v>3262031000</v>
      </c>
      <c r="C36" s="19">
        <v>0</v>
      </c>
      <c r="D36" s="19"/>
      <c r="E36" s="19">
        <f t="shared" si="18"/>
        <v>3262031000</v>
      </c>
      <c r="F36" s="20">
        <v>3262031000</v>
      </c>
      <c r="G36" s="21">
        <v>0</v>
      </c>
      <c r="H36" s="20">
        <v>0</v>
      </c>
      <c r="I36" s="21">
        <v>0</v>
      </c>
      <c r="J36" s="20">
        <v>0</v>
      </c>
      <c r="K36" s="21">
        <v>0</v>
      </c>
      <c r="L36" s="20">
        <v>0</v>
      </c>
      <c r="M36" s="21">
        <v>0</v>
      </c>
      <c r="N36" s="20">
        <v>0</v>
      </c>
      <c r="O36" s="21">
        <v>0</v>
      </c>
      <c r="P36" s="20">
        <f t="shared" si="19"/>
        <v>0</v>
      </c>
      <c r="Q36" s="21">
        <f t="shared" si="20"/>
        <v>0</v>
      </c>
      <c r="R36" s="22">
        <f t="shared" si="21"/>
        <v>0</v>
      </c>
      <c r="S36" s="23">
        <f t="shared" si="22"/>
        <v>0</v>
      </c>
      <c r="T36" s="22">
        <f>IF($E36=0,0,($P36/$E36)*100)</f>
        <v>0</v>
      </c>
      <c r="U36" s="24">
        <f>IF($E36=0,0,($Q36/$E36)*100)</f>
        <v>0</v>
      </c>
      <c r="V36" s="20"/>
      <c r="W36" s="21"/>
    </row>
    <row r="37" spans="1:23" ht="12.75" customHeight="1">
      <c r="A37" s="18" t="s">
        <v>57</v>
      </c>
      <c r="B37" s="19">
        <v>0</v>
      </c>
      <c r="C37" s="19">
        <v>0</v>
      </c>
      <c r="D37" s="19"/>
      <c r="E37" s="19">
        <f t="shared" si="18"/>
        <v>0</v>
      </c>
      <c r="F37" s="20">
        <v>0</v>
      </c>
      <c r="G37" s="21">
        <v>0</v>
      </c>
      <c r="H37" s="20">
        <v>0</v>
      </c>
      <c r="I37" s="21">
        <v>0</v>
      </c>
      <c r="J37" s="20">
        <v>0</v>
      </c>
      <c r="K37" s="21">
        <v>0</v>
      </c>
      <c r="L37" s="20">
        <v>0</v>
      </c>
      <c r="M37" s="21">
        <v>0</v>
      </c>
      <c r="N37" s="20">
        <v>0</v>
      </c>
      <c r="O37" s="21">
        <v>0</v>
      </c>
      <c r="P37" s="20">
        <f t="shared" si="19"/>
        <v>0</v>
      </c>
      <c r="Q37" s="21">
        <f t="shared" si="20"/>
        <v>0</v>
      </c>
      <c r="R37" s="22">
        <f t="shared" si="21"/>
        <v>0</v>
      </c>
      <c r="S37" s="23">
        <f t="shared" si="22"/>
        <v>0</v>
      </c>
      <c r="T37" s="22">
        <f>IF($E37=0,0,($P37/$E37)*100)</f>
        <v>0</v>
      </c>
      <c r="U37" s="24">
        <f>IF($E37=0,0,($Q37/$E37)*100)</f>
        <v>0</v>
      </c>
      <c r="V37" s="20"/>
      <c r="W37" s="21"/>
    </row>
    <row r="38" spans="1:23" ht="12.75" customHeight="1">
      <c r="A38" s="18" t="s">
        <v>58</v>
      </c>
      <c r="B38" s="19">
        <v>215024000</v>
      </c>
      <c r="C38" s="19">
        <v>0</v>
      </c>
      <c r="D38" s="19"/>
      <c r="E38" s="19">
        <f t="shared" si="18"/>
        <v>215024000</v>
      </c>
      <c r="F38" s="20">
        <v>215024000</v>
      </c>
      <c r="G38" s="21">
        <v>215024000</v>
      </c>
      <c r="H38" s="20">
        <v>6774000</v>
      </c>
      <c r="I38" s="21">
        <v>13525123</v>
      </c>
      <c r="J38" s="20">
        <v>36600000</v>
      </c>
      <c r="K38" s="21">
        <v>42180725</v>
      </c>
      <c r="L38" s="20">
        <v>42576000</v>
      </c>
      <c r="M38" s="21">
        <v>25482300</v>
      </c>
      <c r="N38" s="20">
        <v>62887000</v>
      </c>
      <c r="O38" s="21">
        <v>97654267</v>
      </c>
      <c r="P38" s="20">
        <f t="shared" si="19"/>
        <v>148837000</v>
      </c>
      <c r="Q38" s="21">
        <f t="shared" si="20"/>
        <v>178842415</v>
      </c>
      <c r="R38" s="22">
        <f t="shared" si="21"/>
        <v>47.705279969936115</v>
      </c>
      <c r="S38" s="23">
        <f t="shared" si="22"/>
        <v>283.223912284213</v>
      </c>
      <c r="T38" s="22">
        <f>IF($E38=0,0,($P38/$E38)*100)</f>
        <v>69.21878487982737</v>
      </c>
      <c r="U38" s="24">
        <f>IF($E38=0,0,($Q38/$E38)*100)</f>
        <v>83.17323415060645</v>
      </c>
      <c r="V38" s="20">
        <v>8654000</v>
      </c>
      <c r="W38" s="21">
        <v>5480000</v>
      </c>
    </row>
    <row r="39" spans="1:23" ht="12.75" customHeight="1">
      <c r="A39" s="18" t="s">
        <v>59</v>
      </c>
      <c r="B39" s="19">
        <v>0</v>
      </c>
      <c r="C39" s="19">
        <v>0</v>
      </c>
      <c r="D39" s="19"/>
      <c r="E39" s="19">
        <f t="shared" si="18"/>
        <v>0</v>
      </c>
      <c r="F39" s="20">
        <v>0</v>
      </c>
      <c r="G39" s="21">
        <v>0</v>
      </c>
      <c r="H39" s="20">
        <v>0</v>
      </c>
      <c r="I39" s="21">
        <v>0</v>
      </c>
      <c r="J39" s="20">
        <v>0</v>
      </c>
      <c r="K39" s="21">
        <v>0</v>
      </c>
      <c r="L39" s="20">
        <v>0</v>
      </c>
      <c r="M39" s="21">
        <v>0</v>
      </c>
      <c r="N39" s="20">
        <v>0</v>
      </c>
      <c r="O39" s="21">
        <v>0</v>
      </c>
      <c r="P39" s="20">
        <f t="shared" si="19"/>
        <v>0</v>
      </c>
      <c r="Q39" s="21">
        <f t="shared" si="20"/>
        <v>0</v>
      </c>
      <c r="R39" s="22">
        <f t="shared" si="21"/>
        <v>0</v>
      </c>
      <c r="S39" s="23">
        <f t="shared" si="22"/>
        <v>0</v>
      </c>
      <c r="T39" s="22">
        <f>IF($E39=0,0,($P39/$E39)*100)</f>
        <v>0</v>
      </c>
      <c r="U39" s="24">
        <f>IF($E39=0,0,($Q39/$E39)*100)</f>
        <v>0</v>
      </c>
      <c r="V39" s="20"/>
      <c r="W39" s="21"/>
    </row>
    <row r="40" spans="1:23" ht="12.75" customHeight="1">
      <c r="A40" s="25" t="s">
        <v>39</v>
      </c>
      <c r="B40" s="26">
        <f>SUM(B35:B39)</f>
        <v>5381532000</v>
      </c>
      <c r="C40" s="26">
        <f>SUM(C35:C39)</f>
        <v>0</v>
      </c>
      <c r="D40" s="26"/>
      <c r="E40" s="26">
        <f t="shared" si="18"/>
        <v>5381532000</v>
      </c>
      <c r="F40" s="27">
        <f aca="true" t="shared" si="23" ref="F40:O40">SUM(F35:F39)</f>
        <v>5381532000</v>
      </c>
      <c r="G40" s="28">
        <f t="shared" si="23"/>
        <v>2119501000</v>
      </c>
      <c r="H40" s="27">
        <f t="shared" si="23"/>
        <v>302654000</v>
      </c>
      <c r="I40" s="28">
        <f t="shared" si="23"/>
        <v>277495566</v>
      </c>
      <c r="J40" s="27">
        <f t="shared" si="23"/>
        <v>315777000</v>
      </c>
      <c r="K40" s="28">
        <f t="shared" si="23"/>
        <v>520809918</v>
      </c>
      <c r="L40" s="27">
        <f t="shared" si="23"/>
        <v>56197000</v>
      </c>
      <c r="M40" s="28">
        <f t="shared" si="23"/>
        <v>330588580</v>
      </c>
      <c r="N40" s="27">
        <f t="shared" si="23"/>
        <v>573195000</v>
      </c>
      <c r="O40" s="28">
        <f t="shared" si="23"/>
        <v>709932227</v>
      </c>
      <c r="P40" s="27">
        <f t="shared" si="19"/>
        <v>1247823000</v>
      </c>
      <c r="Q40" s="28">
        <f t="shared" si="20"/>
        <v>1838826291</v>
      </c>
      <c r="R40" s="29">
        <f t="shared" si="21"/>
        <v>919.9743758563624</v>
      </c>
      <c r="S40" s="30">
        <f t="shared" si="22"/>
        <v>114.74795862579403</v>
      </c>
      <c r="T40" s="29">
        <f>IF((+$E35+$E38)=0,0,(P40/(+$E35+$E38))*100)</f>
        <v>58.87343294482994</v>
      </c>
      <c r="U40" s="31">
        <f>IF((+$E35+$E38)=0,0,(Q40/(+$E35+$E38))*100)</f>
        <v>86.75750995163483</v>
      </c>
      <c r="V40" s="27">
        <f>SUM(V35:V39)</f>
        <v>72503000</v>
      </c>
      <c r="W40" s="28">
        <f>SUM(W35:W39)</f>
        <v>42613635</v>
      </c>
    </row>
    <row r="41" spans="1:23" ht="12.75" customHeight="1">
      <c r="A41" s="11" t="s">
        <v>60</v>
      </c>
      <c r="B41" s="32"/>
      <c r="C41" s="32"/>
      <c r="D41" s="32"/>
      <c r="E41" s="32"/>
      <c r="F41" s="33"/>
      <c r="G41" s="34"/>
      <c r="H41" s="33"/>
      <c r="I41" s="34"/>
      <c r="J41" s="33"/>
      <c r="K41" s="34"/>
      <c r="L41" s="33"/>
      <c r="M41" s="34"/>
      <c r="N41" s="33"/>
      <c r="O41" s="34"/>
      <c r="P41" s="33"/>
      <c r="Q41" s="34"/>
      <c r="R41" s="15"/>
      <c r="S41" s="16"/>
      <c r="T41" s="15"/>
      <c r="U41" s="17"/>
      <c r="V41" s="33"/>
      <c r="W41" s="34"/>
    </row>
    <row r="42" spans="1:23" ht="12.75" customHeight="1">
      <c r="A42" s="18" t="s">
        <v>61</v>
      </c>
      <c r="B42" s="19">
        <v>0</v>
      </c>
      <c r="C42" s="19">
        <v>0</v>
      </c>
      <c r="D42" s="19"/>
      <c r="E42" s="19">
        <f aca="true" t="shared" si="24" ref="E42:E53">$B42+$C42+$D42</f>
        <v>0</v>
      </c>
      <c r="F42" s="20">
        <v>0</v>
      </c>
      <c r="G42" s="21">
        <v>0</v>
      </c>
      <c r="H42" s="20">
        <v>0</v>
      </c>
      <c r="I42" s="21">
        <v>0</v>
      </c>
      <c r="J42" s="20">
        <v>0</v>
      </c>
      <c r="K42" s="21">
        <v>0</v>
      </c>
      <c r="L42" s="20">
        <v>0</v>
      </c>
      <c r="M42" s="21">
        <v>0</v>
      </c>
      <c r="N42" s="20">
        <v>0</v>
      </c>
      <c r="O42" s="21">
        <v>0</v>
      </c>
      <c r="P42" s="20">
        <f aca="true" t="shared" si="25" ref="P42:P53">$H42+$J42+$L42+$N42</f>
        <v>0</v>
      </c>
      <c r="Q42" s="21">
        <f aca="true" t="shared" si="26" ref="Q42:Q53">$I42+$K42+$M42+$O42</f>
        <v>0</v>
      </c>
      <c r="R42" s="22">
        <f aca="true" t="shared" si="27" ref="R42:R53">IF($L42=0,0,(($N42-$L42)/$L42)*100)</f>
        <v>0</v>
      </c>
      <c r="S42" s="23">
        <f aca="true" t="shared" si="28" ref="S42:S53">IF($M42=0,0,(($O42-$M42)/$M42)*100)</f>
        <v>0</v>
      </c>
      <c r="T42" s="22">
        <f aca="true" t="shared" si="29" ref="T42:T52">IF($E42=0,0,($P42/$E42)*100)</f>
        <v>0</v>
      </c>
      <c r="U42" s="24">
        <f aca="true" t="shared" si="30" ref="U42:U52">IF($E42=0,0,($Q42/$E42)*100)</f>
        <v>0</v>
      </c>
      <c r="V42" s="20"/>
      <c r="W42" s="21"/>
    </row>
    <row r="43" spans="1:23" ht="12.75" customHeight="1">
      <c r="A43" s="18" t="s">
        <v>62</v>
      </c>
      <c r="B43" s="19">
        <v>1957000000</v>
      </c>
      <c r="C43" s="19">
        <v>6000000</v>
      </c>
      <c r="D43" s="19"/>
      <c r="E43" s="19">
        <f t="shared" si="24"/>
        <v>1963000000</v>
      </c>
      <c r="F43" s="20">
        <v>1963000000</v>
      </c>
      <c r="G43" s="21">
        <v>1963000000</v>
      </c>
      <c r="H43" s="20">
        <v>212104000</v>
      </c>
      <c r="I43" s="21">
        <v>204189754</v>
      </c>
      <c r="J43" s="20">
        <v>259346000</v>
      </c>
      <c r="K43" s="21">
        <v>442707334</v>
      </c>
      <c r="L43" s="20">
        <v>417405000</v>
      </c>
      <c r="M43" s="21">
        <v>365039164</v>
      </c>
      <c r="N43" s="20">
        <v>634866000</v>
      </c>
      <c r="O43" s="21">
        <v>623381042</v>
      </c>
      <c r="P43" s="20">
        <f t="shared" si="25"/>
        <v>1523721000</v>
      </c>
      <c r="Q43" s="21">
        <f t="shared" si="26"/>
        <v>1635317294</v>
      </c>
      <c r="R43" s="22">
        <f t="shared" si="27"/>
        <v>52.09832177381679</v>
      </c>
      <c r="S43" s="23">
        <f t="shared" si="28"/>
        <v>70.77100308064479</v>
      </c>
      <c r="T43" s="22">
        <f t="shared" si="29"/>
        <v>77.62205807437596</v>
      </c>
      <c r="U43" s="24">
        <f t="shared" si="30"/>
        <v>83.30704503311259</v>
      </c>
      <c r="V43" s="20">
        <v>60873000</v>
      </c>
      <c r="W43" s="21">
        <v>47902001</v>
      </c>
    </row>
    <row r="44" spans="1:23" ht="12.75" customHeight="1">
      <c r="A44" s="18" t="s">
        <v>63</v>
      </c>
      <c r="B44" s="19">
        <v>2886922000</v>
      </c>
      <c r="C44" s="19">
        <v>-6000000</v>
      </c>
      <c r="D44" s="19"/>
      <c r="E44" s="19">
        <f t="shared" si="24"/>
        <v>2880922000</v>
      </c>
      <c r="F44" s="20">
        <v>2880922000</v>
      </c>
      <c r="G44" s="21">
        <v>0</v>
      </c>
      <c r="H44" s="20">
        <v>0</v>
      </c>
      <c r="I44" s="21">
        <v>0</v>
      </c>
      <c r="J44" s="20">
        <v>0</v>
      </c>
      <c r="K44" s="21">
        <v>0</v>
      </c>
      <c r="L44" s="20">
        <v>0</v>
      </c>
      <c r="M44" s="21">
        <v>0</v>
      </c>
      <c r="N44" s="20">
        <v>0</v>
      </c>
      <c r="O44" s="21">
        <v>0</v>
      </c>
      <c r="P44" s="20">
        <f t="shared" si="25"/>
        <v>0</v>
      </c>
      <c r="Q44" s="21">
        <f t="shared" si="26"/>
        <v>0</v>
      </c>
      <c r="R44" s="22">
        <f t="shared" si="27"/>
        <v>0</v>
      </c>
      <c r="S44" s="23">
        <f t="shared" si="28"/>
        <v>0</v>
      </c>
      <c r="T44" s="22">
        <f t="shared" si="29"/>
        <v>0</v>
      </c>
      <c r="U44" s="24">
        <f t="shared" si="30"/>
        <v>0</v>
      </c>
      <c r="V44" s="20"/>
      <c r="W44" s="21"/>
    </row>
    <row r="45" spans="1:23" ht="12.75" customHeight="1">
      <c r="A45" s="18" t="s">
        <v>64</v>
      </c>
      <c r="B45" s="19">
        <v>0</v>
      </c>
      <c r="C45" s="19">
        <v>0</v>
      </c>
      <c r="D45" s="19"/>
      <c r="E45" s="19">
        <f t="shared" si="24"/>
        <v>0</v>
      </c>
      <c r="F45" s="20">
        <v>0</v>
      </c>
      <c r="G45" s="21">
        <v>0</v>
      </c>
      <c r="H45" s="20">
        <v>0</v>
      </c>
      <c r="I45" s="21">
        <v>0</v>
      </c>
      <c r="J45" s="20">
        <v>0</v>
      </c>
      <c r="K45" s="21">
        <v>0</v>
      </c>
      <c r="L45" s="20">
        <v>0</v>
      </c>
      <c r="M45" s="21">
        <v>0</v>
      </c>
      <c r="N45" s="20">
        <v>0</v>
      </c>
      <c r="O45" s="21">
        <v>0</v>
      </c>
      <c r="P45" s="20">
        <f t="shared" si="25"/>
        <v>0</v>
      </c>
      <c r="Q45" s="21">
        <f t="shared" si="26"/>
        <v>0</v>
      </c>
      <c r="R45" s="22">
        <f t="shared" si="27"/>
        <v>0</v>
      </c>
      <c r="S45" s="23">
        <f t="shared" si="28"/>
        <v>0</v>
      </c>
      <c r="T45" s="22">
        <f t="shared" si="29"/>
        <v>0</v>
      </c>
      <c r="U45" s="24">
        <f t="shared" si="30"/>
        <v>0</v>
      </c>
      <c r="V45" s="20"/>
      <c r="W45" s="21"/>
    </row>
    <row r="46" spans="1:23" ht="12.75" customHeight="1">
      <c r="A46" s="18" t="s">
        <v>65</v>
      </c>
      <c r="B46" s="19">
        <v>0</v>
      </c>
      <c r="C46" s="19">
        <v>0</v>
      </c>
      <c r="D46" s="19"/>
      <c r="E46" s="19">
        <f t="shared" si="24"/>
        <v>0</v>
      </c>
      <c r="F46" s="20">
        <v>0</v>
      </c>
      <c r="G46" s="21">
        <v>0</v>
      </c>
      <c r="H46" s="20">
        <v>0</v>
      </c>
      <c r="I46" s="21">
        <v>0</v>
      </c>
      <c r="J46" s="20">
        <v>0</v>
      </c>
      <c r="K46" s="21">
        <v>0</v>
      </c>
      <c r="L46" s="20">
        <v>0</v>
      </c>
      <c r="M46" s="21">
        <v>0</v>
      </c>
      <c r="N46" s="20">
        <v>0</v>
      </c>
      <c r="O46" s="21">
        <v>0</v>
      </c>
      <c r="P46" s="20">
        <f t="shared" si="25"/>
        <v>0</v>
      </c>
      <c r="Q46" s="21">
        <f t="shared" si="26"/>
        <v>0</v>
      </c>
      <c r="R46" s="22">
        <f t="shared" si="27"/>
        <v>0</v>
      </c>
      <c r="S46" s="23">
        <f t="shared" si="28"/>
        <v>0</v>
      </c>
      <c r="T46" s="22">
        <f t="shared" si="29"/>
        <v>0</v>
      </c>
      <c r="U46" s="24">
        <f t="shared" si="30"/>
        <v>0</v>
      </c>
      <c r="V46" s="20"/>
      <c r="W46" s="21"/>
    </row>
    <row r="47" spans="1:23" ht="12.75" customHeight="1" hidden="1">
      <c r="A47" s="18" t="s">
        <v>66</v>
      </c>
      <c r="B47" s="19">
        <v>0</v>
      </c>
      <c r="C47" s="19">
        <v>0</v>
      </c>
      <c r="D47" s="19"/>
      <c r="E47" s="19">
        <f t="shared" si="24"/>
        <v>0</v>
      </c>
      <c r="F47" s="20">
        <v>0</v>
      </c>
      <c r="G47" s="21">
        <v>0</v>
      </c>
      <c r="H47" s="20">
        <v>0</v>
      </c>
      <c r="I47" s="21">
        <v>0</v>
      </c>
      <c r="J47" s="20">
        <v>0</v>
      </c>
      <c r="K47" s="21">
        <v>0</v>
      </c>
      <c r="L47" s="20">
        <v>0</v>
      </c>
      <c r="M47" s="21">
        <v>0</v>
      </c>
      <c r="N47" s="20">
        <v>0</v>
      </c>
      <c r="O47" s="21">
        <v>0</v>
      </c>
      <c r="P47" s="20">
        <f t="shared" si="25"/>
        <v>0</v>
      </c>
      <c r="Q47" s="21">
        <f t="shared" si="26"/>
        <v>0</v>
      </c>
      <c r="R47" s="22">
        <f t="shared" si="27"/>
        <v>0</v>
      </c>
      <c r="S47" s="23">
        <f t="shared" si="28"/>
        <v>0</v>
      </c>
      <c r="T47" s="22">
        <f t="shared" si="29"/>
        <v>0</v>
      </c>
      <c r="U47" s="24">
        <f t="shared" si="30"/>
        <v>0</v>
      </c>
      <c r="V47" s="20"/>
      <c r="W47" s="21"/>
    </row>
    <row r="48" spans="1:23" ht="12.75" customHeight="1">
      <c r="A48" s="18" t="s">
        <v>67</v>
      </c>
      <c r="B48" s="19">
        <v>0</v>
      </c>
      <c r="C48" s="19">
        <v>0</v>
      </c>
      <c r="D48" s="19"/>
      <c r="E48" s="19">
        <f t="shared" si="24"/>
        <v>0</v>
      </c>
      <c r="F48" s="20">
        <v>0</v>
      </c>
      <c r="G48" s="21">
        <v>0</v>
      </c>
      <c r="H48" s="20">
        <v>0</v>
      </c>
      <c r="I48" s="21">
        <v>0</v>
      </c>
      <c r="J48" s="20">
        <v>0</v>
      </c>
      <c r="K48" s="21">
        <v>0</v>
      </c>
      <c r="L48" s="20">
        <v>0</v>
      </c>
      <c r="M48" s="21">
        <v>0</v>
      </c>
      <c r="N48" s="20">
        <v>0</v>
      </c>
      <c r="O48" s="21">
        <v>0</v>
      </c>
      <c r="P48" s="20">
        <f t="shared" si="25"/>
        <v>0</v>
      </c>
      <c r="Q48" s="21">
        <f t="shared" si="26"/>
        <v>0</v>
      </c>
      <c r="R48" s="22">
        <f t="shared" si="27"/>
        <v>0</v>
      </c>
      <c r="S48" s="23">
        <f t="shared" si="28"/>
        <v>0</v>
      </c>
      <c r="T48" s="22">
        <f t="shared" si="29"/>
        <v>0</v>
      </c>
      <c r="U48" s="24">
        <f t="shared" si="30"/>
        <v>0</v>
      </c>
      <c r="V48" s="20"/>
      <c r="W48" s="21"/>
    </row>
    <row r="49" spans="1:23" ht="12.75" customHeight="1">
      <c r="A49" s="18" t="s">
        <v>68</v>
      </c>
      <c r="B49" s="19">
        <v>0</v>
      </c>
      <c r="C49" s="19">
        <v>0</v>
      </c>
      <c r="D49" s="19"/>
      <c r="E49" s="19">
        <f t="shared" si="24"/>
        <v>0</v>
      </c>
      <c r="F49" s="20">
        <v>0</v>
      </c>
      <c r="G49" s="21">
        <v>0</v>
      </c>
      <c r="H49" s="20">
        <v>0</v>
      </c>
      <c r="I49" s="21">
        <v>0</v>
      </c>
      <c r="J49" s="20">
        <v>0</v>
      </c>
      <c r="K49" s="21">
        <v>0</v>
      </c>
      <c r="L49" s="20">
        <v>0</v>
      </c>
      <c r="M49" s="21">
        <v>0</v>
      </c>
      <c r="N49" s="20">
        <v>0</v>
      </c>
      <c r="O49" s="21">
        <v>0</v>
      </c>
      <c r="P49" s="20">
        <f t="shared" si="25"/>
        <v>0</v>
      </c>
      <c r="Q49" s="21">
        <f t="shared" si="26"/>
        <v>0</v>
      </c>
      <c r="R49" s="22">
        <f t="shared" si="27"/>
        <v>0</v>
      </c>
      <c r="S49" s="23">
        <f t="shared" si="28"/>
        <v>0</v>
      </c>
      <c r="T49" s="22">
        <f t="shared" si="29"/>
        <v>0</v>
      </c>
      <c r="U49" s="24">
        <f t="shared" si="30"/>
        <v>0</v>
      </c>
      <c r="V49" s="20"/>
      <c r="W49" s="21"/>
    </row>
    <row r="50" spans="1:23" ht="12.75" customHeight="1">
      <c r="A50" s="18" t="s">
        <v>69</v>
      </c>
      <c r="B50" s="19">
        <v>0</v>
      </c>
      <c r="C50" s="19">
        <v>0</v>
      </c>
      <c r="D50" s="19"/>
      <c r="E50" s="19">
        <f t="shared" si="24"/>
        <v>0</v>
      </c>
      <c r="F50" s="20">
        <v>0</v>
      </c>
      <c r="G50" s="21">
        <v>0</v>
      </c>
      <c r="H50" s="20">
        <v>0</v>
      </c>
      <c r="I50" s="21">
        <v>0</v>
      </c>
      <c r="J50" s="20">
        <v>0</v>
      </c>
      <c r="K50" s="21">
        <v>0</v>
      </c>
      <c r="L50" s="20">
        <v>0</v>
      </c>
      <c r="M50" s="21">
        <v>0</v>
      </c>
      <c r="N50" s="20">
        <v>0</v>
      </c>
      <c r="O50" s="21">
        <v>0</v>
      </c>
      <c r="P50" s="20">
        <f t="shared" si="25"/>
        <v>0</v>
      </c>
      <c r="Q50" s="21">
        <f t="shared" si="26"/>
        <v>0</v>
      </c>
      <c r="R50" s="22">
        <f t="shared" si="27"/>
        <v>0</v>
      </c>
      <c r="S50" s="23">
        <f t="shared" si="28"/>
        <v>0</v>
      </c>
      <c r="T50" s="22">
        <f t="shared" si="29"/>
        <v>0</v>
      </c>
      <c r="U50" s="24">
        <f t="shared" si="30"/>
        <v>0</v>
      </c>
      <c r="V50" s="20"/>
      <c r="W50" s="21"/>
    </row>
    <row r="51" spans="1:23" ht="12.75" customHeight="1">
      <c r="A51" s="18" t="s">
        <v>70</v>
      </c>
      <c r="B51" s="19">
        <v>3769139000</v>
      </c>
      <c r="C51" s="19">
        <v>1008128000</v>
      </c>
      <c r="D51" s="19"/>
      <c r="E51" s="19">
        <f t="shared" si="24"/>
        <v>4777267000</v>
      </c>
      <c r="F51" s="20">
        <v>4777267000</v>
      </c>
      <c r="G51" s="21">
        <v>4777267000</v>
      </c>
      <c r="H51" s="20">
        <v>183240000</v>
      </c>
      <c r="I51" s="21">
        <v>318672332</v>
      </c>
      <c r="J51" s="20">
        <v>387621000</v>
      </c>
      <c r="K51" s="21">
        <v>667509127</v>
      </c>
      <c r="L51" s="20">
        <v>625226000</v>
      </c>
      <c r="M51" s="21">
        <v>801690065</v>
      </c>
      <c r="N51" s="20">
        <v>1138506000</v>
      </c>
      <c r="O51" s="21">
        <v>1399875386</v>
      </c>
      <c r="P51" s="20">
        <f t="shared" si="25"/>
        <v>2334593000</v>
      </c>
      <c r="Q51" s="21">
        <f t="shared" si="26"/>
        <v>3187746910</v>
      </c>
      <c r="R51" s="22">
        <f t="shared" si="27"/>
        <v>82.09511440663057</v>
      </c>
      <c r="S51" s="23">
        <f t="shared" si="28"/>
        <v>74.6155337474464</v>
      </c>
      <c r="T51" s="22">
        <f t="shared" si="29"/>
        <v>48.868798834145124</v>
      </c>
      <c r="U51" s="24">
        <f t="shared" si="30"/>
        <v>66.7274177892925</v>
      </c>
      <c r="V51" s="20">
        <v>148613000</v>
      </c>
      <c r="W51" s="21">
        <v>65228753</v>
      </c>
    </row>
    <row r="52" spans="1:23" ht="12.75" customHeight="1">
      <c r="A52" s="18" t="s">
        <v>71</v>
      </c>
      <c r="B52" s="19">
        <v>1616303000</v>
      </c>
      <c r="C52" s="19">
        <v>-1008128000</v>
      </c>
      <c r="D52" s="19"/>
      <c r="E52" s="19">
        <f t="shared" si="24"/>
        <v>608175000</v>
      </c>
      <c r="F52" s="20">
        <v>608175000</v>
      </c>
      <c r="G52" s="21">
        <v>0</v>
      </c>
      <c r="H52" s="20">
        <v>0</v>
      </c>
      <c r="I52" s="21">
        <v>0</v>
      </c>
      <c r="J52" s="20">
        <v>0</v>
      </c>
      <c r="K52" s="21">
        <v>0</v>
      </c>
      <c r="L52" s="20">
        <v>0</v>
      </c>
      <c r="M52" s="21">
        <v>0</v>
      </c>
      <c r="N52" s="20">
        <v>0</v>
      </c>
      <c r="O52" s="21">
        <v>0</v>
      </c>
      <c r="P52" s="20">
        <f t="shared" si="25"/>
        <v>0</v>
      </c>
      <c r="Q52" s="21">
        <f t="shared" si="26"/>
        <v>0</v>
      </c>
      <c r="R52" s="22">
        <f t="shared" si="27"/>
        <v>0</v>
      </c>
      <c r="S52" s="23">
        <f t="shared" si="28"/>
        <v>0</v>
      </c>
      <c r="T52" s="22">
        <f t="shared" si="29"/>
        <v>0</v>
      </c>
      <c r="U52" s="24">
        <f t="shared" si="30"/>
        <v>0</v>
      </c>
      <c r="V52" s="20"/>
      <c r="W52" s="21"/>
    </row>
    <row r="53" spans="1:23" ht="12.75" customHeight="1">
      <c r="A53" s="25" t="s">
        <v>39</v>
      </c>
      <c r="B53" s="26">
        <f>SUM(B42:B52)</f>
        <v>10229364000</v>
      </c>
      <c r="C53" s="26">
        <f>SUM(C42:C52)</f>
        <v>0</v>
      </c>
      <c r="D53" s="26"/>
      <c r="E53" s="26">
        <f t="shared" si="24"/>
        <v>10229364000</v>
      </c>
      <c r="F53" s="27">
        <f aca="true" t="shared" si="31" ref="F53:O53">SUM(F42:F52)</f>
        <v>10229364000</v>
      </c>
      <c r="G53" s="28">
        <f t="shared" si="31"/>
        <v>6740267000</v>
      </c>
      <c r="H53" s="27">
        <f t="shared" si="31"/>
        <v>395344000</v>
      </c>
      <c r="I53" s="28">
        <f t="shared" si="31"/>
        <v>522862086</v>
      </c>
      <c r="J53" s="27">
        <f t="shared" si="31"/>
        <v>646967000</v>
      </c>
      <c r="K53" s="28">
        <f t="shared" si="31"/>
        <v>1110216461</v>
      </c>
      <c r="L53" s="27">
        <f t="shared" si="31"/>
        <v>1042631000</v>
      </c>
      <c r="M53" s="28">
        <f t="shared" si="31"/>
        <v>1166729229</v>
      </c>
      <c r="N53" s="27">
        <f t="shared" si="31"/>
        <v>1773372000</v>
      </c>
      <c r="O53" s="28">
        <f t="shared" si="31"/>
        <v>2023256428</v>
      </c>
      <c r="P53" s="27">
        <f t="shared" si="25"/>
        <v>3858314000</v>
      </c>
      <c r="Q53" s="28">
        <f t="shared" si="26"/>
        <v>4823064204</v>
      </c>
      <c r="R53" s="29">
        <f t="shared" si="27"/>
        <v>70.08625295046858</v>
      </c>
      <c r="S53" s="30">
        <f t="shared" si="28"/>
        <v>73.41268031264862</v>
      </c>
      <c r="T53" s="29">
        <f>IF((+$E43+$E45+$E47+$E48+$E51)=0,0,(P53/(+$E43+$E45+$E47+$E48+$E51))*100)</f>
        <v>57.24274720867882</v>
      </c>
      <c r="U53" s="31">
        <f>IF((+$E43+$E45+$E47+$E48+$E51)=0,0,(Q53/(+$E43+$E45+$E47+$E48+$E51))*100)</f>
        <v>71.55598144702576</v>
      </c>
      <c r="V53" s="27">
        <f>SUM(V42:V52)</f>
        <v>209486000</v>
      </c>
      <c r="W53" s="28">
        <f>SUM(W42:W52)</f>
        <v>113130754</v>
      </c>
    </row>
    <row r="54" spans="1:23" ht="12.75" customHeight="1">
      <c r="A54" s="11" t="s">
        <v>72</v>
      </c>
      <c r="B54" s="32"/>
      <c r="C54" s="32"/>
      <c r="D54" s="32"/>
      <c r="E54" s="32"/>
      <c r="F54" s="33"/>
      <c r="G54" s="34"/>
      <c r="H54" s="33"/>
      <c r="I54" s="34"/>
      <c r="J54" s="33"/>
      <c r="K54" s="34"/>
      <c r="L54" s="33"/>
      <c r="M54" s="34"/>
      <c r="N54" s="33"/>
      <c r="O54" s="34"/>
      <c r="P54" s="33"/>
      <c r="Q54" s="34"/>
      <c r="R54" s="15"/>
      <c r="S54" s="16"/>
      <c r="T54" s="15"/>
      <c r="U54" s="17"/>
      <c r="V54" s="33"/>
      <c r="W54" s="34"/>
    </row>
    <row r="55" spans="1:23" ht="12.75" customHeight="1">
      <c r="A55" s="35" t="s">
        <v>73</v>
      </c>
      <c r="B55" s="19">
        <v>0</v>
      </c>
      <c r="C55" s="19">
        <v>0</v>
      </c>
      <c r="D55" s="19"/>
      <c r="E55" s="19">
        <f>$B55+$C55+$D55</f>
        <v>0</v>
      </c>
      <c r="F55" s="20">
        <v>0</v>
      </c>
      <c r="G55" s="21">
        <v>0</v>
      </c>
      <c r="H55" s="20">
        <v>0</v>
      </c>
      <c r="I55" s="21">
        <v>0</v>
      </c>
      <c r="J55" s="20">
        <v>0</v>
      </c>
      <c r="K55" s="21">
        <v>0</v>
      </c>
      <c r="L55" s="20">
        <v>0</v>
      </c>
      <c r="M55" s="21">
        <v>0</v>
      </c>
      <c r="N55" s="20">
        <v>0</v>
      </c>
      <c r="O55" s="21">
        <v>0</v>
      </c>
      <c r="P55" s="20">
        <f>$H55+$J55+$L55+$N55</f>
        <v>0</v>
      </c>
      <c r="Q55" s="21">
        <f>$I55+$K55+$M55+$O55</f>
        <v>0</v>
      </c>
      <c r="R55" s="22">
        <f>IF($L55=0,0,(($N55-$L55)/$L55)*100)</f>
        <v>0</v>
      </c>
      <c r="S55" s="23">
        <f>IF($M55=0,0,(($O55-$M55)/$M55)*100)</f>
        <v>0</v>
      </c>
      <c r="T55" s="22">
        <f>IF($E55=0,0,($P55/$E55)*100)</f>
        <v>0</v>
      </c>
      <c r="U55" s="24">
        <f>IF($E55=0,0,($Q55/$E55)*100)</f>
        <v>0</v>
      </c>
      <c r="V55" s="20"/>
      <c r="W55" s="21"/>
    </row>
    <row r="56" spans="1:23" ht="12.75" customHeight="1">
      <c r="A56" s="35" t="s">
        <v>74</v>
      </c>
      <c r="B56" s="19">
        <v>0</v>
      </c>
      <c r="C56" s="19">
        <v>0</v>
      </c>
      <c r="D56" s="19"/>
      <c r="E56" s="19">
        <f>$B56+$C56+$D56</f>
        <v>0</v>
      </c>
      <c r="F56" s="20">
        <v>0</v>
      </c>
      <c r="G56" s="21">
        <v>0</v>
      </c>
      <c r="H56" s="20">
        <v>0</v>
      </c>
      <c r="I56" s="21">
        <v>0</v>
      </c>
      <c r="J56" s="20">
        <v>0</v>
      </c>
      <c r="K56" s="21">
        <v>0</v>
      </c>
      <c r="L56" s="20">
        <v>0</v>
      </c>
      <c r="M56" s="21">
        <v>0</v>
      </c>
      <c r="N56" s="20">
        <v>0</v>
      </c>
      <c r="O56" s="21">
        <v>0</v>
      </c>
      <c r="P56" s="20">
        <f>$H56+$J56+$L56+$N56</f>
        <v>0</v>
      </c>
      <c r="Q56" s="21">
        <f>$I56+$K56+$M56+$O56</f>
        <v>0</v>
      </c>
      <c r="R56" s="22">
        <f>IF($L56=0,0,(($N56-$L56)/$L56)*100)</f>
        <v>0</v>
      </c>
      <c r="S56" s="23">
        <f>IF($M56=0,0,(($O56-$M56)/$M56)*100)</f>
        <v>0</v>
      </c>
      <c r="T56" s="22">
        <f>IF($E56=0,0,($P56/$E56)*100)</f>
        <v>0</v>
      </c>
      <c r="U56" s="24">
        <f>IF($E56=0,0,($Q56/$E56)*100)</f>
        <v>0</v>
      </c>
      <c r="V56" s="20"/>
      <c r="W56" s="21"/>
    </row>
    <row r="57" spans="1:23" ht="12.75" customHeight="1" hidden="1">
      <c r="A57" s="35" t="s">
        <v>75</v>
      </c>
      <c r="B57" s="19">
        <v>0</v>
      </c>
      <c r="C57" s="19">
        <v>0</v>
      </c>
      <c r="D57" s="19"/>
      <c r="E57" s="19">
        <f>$B57+$C57+$D57</f>
        <v>0</v>
      </c>
      <c r="F57" s="20">
        <v>0</v>
      </c>
      <c r="G57" s="21">
        <v>0</v>
      </c>
      <c r="H57" s="20">
        <v>0</v>
      </c>
      <c r="I57" s="21">
        <v>0</v>
      </c>
      <c r="J57" s="20">
        <v>0</v>
      </c>
      <c r="K57" s="21">
        <v>0</v>
      </c>
      <c r="L57" s="20">
        <v>0</v>
      </c>
      <c r="M57" s="21">
        <v>0</v>
      </c>
      <c r="N57" s="20">
        <v>0</v>
      </c>
      <c r="O57" s="21">
        <v>0</v>
      </c>
      <c r="P57" s="20">
        <f>$H57+$J57+$L57+$N57</f>
        <v>0</v>
      </c>
      <c r="Q57" s="21">
        <f>$I57+$K57+$M57+$O57</f>
        <v>0</v>
      </c>
      <c r="R57" s="22">
        <f>IF($L57=0,0,(($N57-$L57)/$L57)*100)</f>
        <v>0</v>
      </c>
      <c r="S57" s="23">
        <f>IF($M57=0,0,(($O57-$M57)/$M57)*100)</f>
        <v>0</v>
      </c>
      <c r="T57" s="22">
        <f>IF($E57=0,0,($P57/$E57)*100)</f>
        <v>0</v>
      </c>
      <c r="U57" s="24">
        <f>IF($E57=0,0,($Q57/$E57)*100)</f>
        <v>0</v>
      </c>
      <c r="V57" s="20"/>
      <c r="W57" s="21"/>
    </row>
    <row r="58" spans="1:23" ht="12.75" customHeight="1" hidden="1">
      <c r="A58" s="18" t="s">
        <v>76</v>
      </c>
      <c r="B58" s="19">
        <v>0</v>
      </c>
      <c r="C58" s="19">
        <v>0</v>
      </c>
      <c r="D58" s="19"/>
      <c r="E58" s="19">
        <f>$B58+$C58+$D58</f>
        <v>0</v>
      </c>
      <c r="F58" s="20">
        <v>0</v>
      </c>
      <c r="G58" s="21">
        <v>0</v>
      </c>
      <c r="H58" s="20">
        <v>0</v>
      </c>
      <c r="I58" s="21">
        <v>0</v>
      </c>
      <c r="J58" s="20">
        <v>0</v>
      </c>
      <c r="K58" s="21">
        <v>0</v>
      </c>
      <c r="L58" s="20">
        <v>0</v>
      </c>
      <c r="M58" s="21">
        <v>0</v>
      </c>
      <c r="N58" s="20">
        <v>0</v>
      </c>
      <c r="O58" s="21">
        <v>0</v>
      </c>
      <c r="P58" s="20">
        <f>$H58+$J58+$L58+$N58</f>
        <v>0</v>
      </c>
      <c r="Q58" s="21">
        <f>$I58+$K58+$M58+$O58</f>
        <v>0</v>
      </c>
      <c r="R58" s="22">
        <f>IF($L58=0,0,(($N58-$L58)/$L58)*100)</f>
        <v>0</v>
      </c>
      <c r="S58" s="23">
        <f>IF($M58=0,0,(($O58-$M58)/$M58)*100)</f>
        <v>0</v>
      </c>
      <c r="T58" s="22">
        <f>IF($E58=0,0,($P58/$E58)*100)</f>
        <v>0</v>
      </c>
      <c r="U58" s="24">
        <f>IF($E58=0,0,($Q58/$E58)*100)</f>
        <v>0</v>
      </c>
      <c r="V58" s="20"/>
      <c r="W58" s="21"/>
    </row>
    <row r="59" spans="1:23" ht="12.75" customHeight="1">
      <c r="A59" s="36" t="s">
        <v>39</v>
      </c>
      <c r="B59" s="37">
        <f>SUM(B55:B58)</f>
        <v>0</v>
      </c>
      <c r="C59" s="37">
        <f>SUM(C55:C58)</f>
        <v>0</v>
      </c>
      <c r="D59" s="37"/>
      <c r="E59" s="37">
        <f>$B59+$C59+$D59</f>
        <v>0</v>
      </c>
      <c r="F59" s="38">
        <f aca="true" t="shared" si="32" ref="F59:O59">SUM(F55:F58)</f>
        <v>0</v>
      </c>
      <c r="G59" s="39">
        <f t="shared" si="32"/>
        <v>0</v>
      </c>
      <c r="H59" s="38">
        <f t="shared" si="32"/>
        <v>0</v>
      </c>
      <c r="I59" s="39">
        <f t="shared" si="32"/>
        <v>0</v>
      </c>
      <c r="J59" s="38">
        <f t="shared" si="32"/>
        <v>0</v>
      </c>
      <c r="K59" s="39">
        <f t="shared" si="32"/>
        <v>0</v>
      </c>
      <c r="L59" s="38">
        <f t="shared" si="32"/>
        <v>0</v>
      </c>
      <c r="M59" s="39">
        <f t="shared" si="32"/>
        <v>0</v>
      </c>
      <c r="N59" s="38">
        <f t="shared" si="32"/>
        <v>0</v>
      </c>
      <c r="O59" s="39">
        <f t="shared" si="32"/>
        <v>0</v>
      </c>
      <c r="P59" s="38">
        <f>$H59+$J59+$L59+$N59</f>
        <v>0</v>
      </c>
      <c r="Q59" s="39">
        <f>$I59+$K59+$M59+$O59</f>
        <v>0</v>
      </c>
      <c r="R59" s="40">
        <f>IF($L59=0,0,(($N59-$L59)/$L59)*100)</f>
        <v>0</v>
      </c>
      <c r="S59" s="41">
        <f>IF($M59=0,0,(($O59-$M59)/$M59)*100)</f>
        <v>0</v>
      </c>
      <c r="T59" s="40">
        <f>IF($E59=0,0,($P59/$E59)*100)</f>
        <v>0</v>
      </c>
      <c r="U59" s="42">
        <f>IF($E59=0,0,($Q59/$E59)*100)</f>
        <v>0</v>
      </c>
      <c r="V59" s="38">
        <f>SUM(V55:V58)</f>
        <v>0</v>
      </c>
      <c r="W59" s="39">
        <f>SUM(W55:W58)</f>
        <v>0</v>
      </c>
    </row>
    <row r="60" spans="1:23" ht="12.75" customHeight="1">
      <c r="A60" s="11" t="s">
        <v>77</v>
      </c>
      <c r="B60" s="32"/>
      <c r="C60" s="32"/>
      <c r="D60" s="32"/>
      <c r="E60" s="32"/>
      <c r="F60" s="33"/>
      <c r="G60" s="34"/>
      <c r="H60" s="33"/>
      <c r="I60" s="34"/>
      <c r="J60" s="33"/>
      <c r="K60" s="34"/>
      <c r="L60" s="33"/>
      <c r="M60" s="34"/>
      <c r="N60" s="33"/>
      <c r="O60" s="34"/>
      <c r="P60" s="33"/>
      <c r="Q60" s="34"/>
      <c r="R60" s="15"/>
      <c r="S60" s="16"/>
      <c r="T60" s="15"/>
      <c r="U60" s="17"/>
      <c r="V60" s="33"/>
      <c r="W60" s="34"/>
    </row>
    <row r="61" spans="1:23" ht="12.75" customHeight="1">
      <c r="A61" s="18" t="s">
        <v>78</v>
      </c>
      <c r="B61" s="19">
        <v>0</v>
      </c>
      <c r="C61" s="19">
        <v>0</v>
      </c>
      <c r="D61" s="19"/>
      <c r="E61" s="19">
        <f aca="true" t="shared" si="33" ref="E61:E67">$B61+$C61+$D61</f>
        <v>0</v>
      </c>
      <c r="F61" s="20">
        <v>0</v>
      </c>
      <c r="G61" s="21">
        <v>0</v>
      </c>
      <c r="H61" s="20">
        <v>0</v>
      </c>
      <c r="I61" s="21">
        <v>0</v>
      </c>
      <c r="J61" s="20">
        <v>0</v>
      </c>
      <c r="K61" s="21">
        <v>0</v>
      </c>
      <c r="L61" s="20">
        <v>0</v>
      </c>
      <c r="M61" s="21">
        <v>0</v>
      </c>
      <c r="N61" s="20">
        <v>0</v>
      </c>
      <c r="O61" s="21">
        <v>0</v>
      </c>
      <c r="P61" s="20">
        <f aca="true" t="shared" si="34" ref="P61:P67">$H61+$J61+$L61+$N61</f>
        <v>0</v>
      </c>
      <c r="Q61" s="21">
        <f aca="true" t="shared" si="35" ref="Q61:Q67">$I61+$K61+$M61+$O61</f>
        <v>0</v>
      </c>
      <c r="R61" s="22">
        <f aca="true" t="shared" si="36" ref="R61:R67">IF($L61=0,0,(($N61-$L61)/$L61)*100)</f>
        <v>0</v>
      </c>
      <c r="S61" s="23">
        <f aca="true" t="shared" si="37" ref="S61:S67">IF($M61=0,0,(($O61-$M61)/$M61)*100)</f>
        <v>0</v>
      </c>
      <c r="T61" s="22">
        <f>IF($E61=0,0,($P61/$E61)*100)</f>
        <v>0</v>
      </c>
      <c r="U61" s="24">
        <f>IF($E61=0,0,($Q61/$E61)*100)</f>
        <v>0</v>
      </c>
      <c r="V61" s="20"/>
      <c r="W61" s="21"/>
    </row>
    <row r="62" spans="1:23" ht="12.75" customHeight="1">
      <c r="A62" s="18" t="s">
        <v>79</v>
      </c>
      <c r="B62" s="19">
        <v>0</v>
      </c>
      <c r="C62" s="19">
        <v>0</v>
      </c>
      <c r="D62" s="19"/>
      <c r="E62" s="19">
        <f t="shared" si="33"/>
        <v>0</v>
      </c>
      <c r="F62" s="20">
        <v>0</v>
      </c>
      <c r="G62" s="21">
        <v>0</v>
      </c>
      <c r="H62" s="20">
        <v>0</v>
      </c>
      <c r="I62" s="21">
        <v>0</v>
      </c>
      <c r="J62" s="20">
        <v>0</v>
      </c>
      <c r="K62" s="21">
        <v>0</v>
      </c>
      <c r="L62" s="20">
        <v>0</v>
      </c>
      <c r="M62" s="21">
        <v>0</v>
      </c>
      <c r="N62" s="20">
        <v>0</v>
      </c>
      <c r="O62" s="21">
        <v>0</v>
      </c>
      <c r="P62" s="20">
        <f t="shared" si="34"/>
        <v>0</v>
      </c>
      <c r="Q62" s="21">
        <f t="shared" si="35"/>
        <v>0</v>
      </c>
      <c r="R62" s="22">
        <f t="shared" si="36"/>
        <v>0</v>
      </c>
      <c r="S62" s="23">
        <f t="shared" si="37"/>
        <v>0</v>
      </c>
      <c r="T62" s="22">
        <f>IF($E62=0,0,($P62/$E62)*100)</f>
        <v>0</v>
      </c>
      <c r="U62" s="24">
        <f>IF($E62=0,0,($Q62/$E62)*100)</f>
        <v>0</v>
      </c>
      <c r="V62" s="20"/>
      <c r="W62" s="21"/>
    </row>
    <row r="63" spans="1:23" ht="12.75" customHeight="1">
      <c r="A63" s="18" t="s">
        <v>80</v>
      </c>
      <c r="B63" s="19">
        <v>0</v>
      </c>
      <c r="C63" s="19">
        <v>0</v>
      </c>
      <c r="D63" s="19"/>
      <c r="E63" s="19">
        <f t="shared" si="33"/>
        <v>0</v>
      </c>
      <c r="F63" s="20">
        <v>0</v>
      </c>
      <c r="G63" s="21">
        <v>0</v>
      </c>
      <c r="H63" s="20">
        <v>0</v>
      </c>
      <c r="I63" s="21">
        <v>0</v>
      </c>
      <c r="J63" s="20">
        <v>0</v>
      </c>
      <c r="K63" s="21">
        <v>0</v>
      </c>
      <c r="L63" s="20">
        <v>0</v>
      </c>
      <c r="M63" s="21">
        <v>0</v>
      </c>
      <c r="N63" s="20">
        <v>0</v>
      </c>
      <c r="O63" s="21">
        <v>0</v>
      </c>
      <c r="P63" s="20">
        <f t="shared" si="34"/>
        <v>0</v>
      </c>
      <c r="Q63" s="21">
        <f t="shared" si="35"/>
        <v>0</v>
      </c>
      <c r="R63" s="22">
        <f t="shared" si="36"/>
        <v>0</v>
      </c>
      <c r="S63" s="23">
        <f t="shared" si="37"/>
        <v>0</v>
      </c>
      <c r="T63" s="22">
        <f>IF($E63=0,0,($P63/$E63)*100)</f>
        <v>0</v>
      </c>
      <c r="U63" s="24">
        <f>IF($E63=0,0,($Q63/$E63)*100)</f>
        <v>0</v>
      </c>
      <c r="V63" s="20"/>
      <c r="W63" s="21"/>
    </row>
    <row r="64" spans="1:23" ht="12.75" customHeight="1">
      <c r="A64" s="18" t="s">
        <v>81</v>
      </c>
      <c r="B64" s="19">
        <v>3988000</v>
      </c>
      <c r="C64" s="19">
        <v>33797000</v>
      </c>
      <c r="D64" s="19"/>
      <c r="E64" s="19">
        <f t="shared" si="33"/>
        <v>37785000</v>
      </c>
      <c r="F64" s="20">
        <v>37785000</v>
      </c>
      <c r="G64" s="21">
        <v>37785000</v>
      </c>
      <c r="H64" s="20">
        <v>0</v>
      </c>
      <c r="I64" s="21">
        <v>0</v>
      </c>
      <c r="J64" s="20">
        <v>1925000</v>
      </c>
      <c r="K64" s="21">
        <v>0</v>
      </c>
      <c r="L64" s="20">
        <v>0</v>
      </c>
      <c r="M64" s="21">
        <v>0</v>
      </c>
      <c r="N64" s="20">
        <v>2035000</v>
      </c>
      <c r="O64" s="21">
        <v>7853371</v>
      </c>
      <c r="P64" s="20">
        <f t="shared" si="34"/>
        <v>3960000</v>
      </c>
      <c r="Q64" s="21">
        <f t="shared" si="35"/>
        <v>7853371</v>
      </c>
      <c r="R64" s="22">
        <f t="shared" si="36"/>
        <v>0</v>
      </c>
      <c r="S64" s="23">
        <f t="shared" si="37"/>
        <v>0</v>
      </c>
      <c r="T64" s="22">
        <f>IF($E64=0,0,($P64/$E64)*100)</f>
        <v>10.480349344978166</v>
      </c>
      <c r="U64" s="24">
        <f>IF($E64=0,0,($Q64/$E64)*100)</f>
        <v>20.784361519121344</v>
      </c>
      <c r="V64" s="20"/>
      <c r="W64" s="21"/>
    </row>
    <row r="65" spans="1:23" ht="12.75" customHeight="1">
      <c r="A65" s="18"/>
      <c r="B65" s="19">
        <v>0</v>
      </c>
      <c r="C65" s="19">
        <v>0</v>
      </c>
      <c r="D65" s="19"/>
      <c r="E65" s="19">
        <f t="shared" si="33"/>
        <v>0</v>
      </c>
      <c r="F65" s="20">
        <v>0</v>
      </c>
      <c r="G65" s="21">
        <v>0</v>
      </c>
      <c r="H65" s="20">
        <v>0</v>
      </c>
      <c r="I65" s="21">
        <v>0</v>
      </c>
      <c r="J65" s="20">
        <v>0</v>
      </c>
      <c r="K65" s="21">
        <v>0</v>
      </c>
      <c r="L65" s="20">
        <v>0</v>
      </c>
      <c r="M65" s="21">
        <v>0</v>
      </c>
      <c r="N65" s="20">
        <v>0</v>
      </c>
      <c r="O65" s="21">
        <v>0</v>
      </c>
      <c r="P65" s="20">
        <f t="shared" si="34"/>
        <v>0</v>
      </c>
      <c r="Q65" s="21">
        <f t="shared" si="35"/>
        <v>0</v>
      </c>
      <c r="R65" s="22">
        <f t="shared" si="36"/>
        <v>0</v>
      </c>
      <c r="S65" s="23">
        <f t="shared" si="37"/>
        <v>0</v>
      </c>
      <c r="T65" s="22">
        <f>IF($E65=0,0,($P65/$E65)*100)</f>
        <v>0</v>
      </c>
      <c r="U65" s="24">
        <f>IF($E65=0,0,($Q65/$E65)*100)</f>
        <v>0</v>
      </c>
      <c r="V65" s="20"/>
      <c r="W65" s="21"/>
    </row>
    <row r="66" spans="1:23" ht="12.75" customHeight="1">
      <c r="A66" s="25" t="s">
        <v>39</v>
      </c>
      <c r="B66" s="26">
        <f>SUM(B61:B65)</f>
        <v>3988000</v>
      </c>
      <c r="C66" s="26">
        <f>SUM(C61:C65)</f>
        <v>33797000</v>
      </c>
      <c r="D66" s="26"/>
      <c r="E66" s="26">
        <f t="shared" si="33"/>
        <v>37785000</v>
      </c>
      <c r="F66" s="27">
        <f aca="true" t="shared" si="38" ref="F66:O66">SUM(F61:F65)</f>
        <v>37785000</v>
      </c>
      <c r="G66" s="28">
        <f t="shared" si="38"/>
        <v>37785000</v>
      </c>
      <c r="H66" s="27">
        <f t="shared" si="38"/>
        <v>0</v>
      </c>
      <c r="I66" s="28">
        <f t="shared" si="38"/>
        <v>0</v>
      </c>
      <c r="J66" s="27">
        <f t="shared" si="38"/>
        <v>1925000</v>
      </c>
      <c r="K66" s="28">
        <f t="shared" si="38"/>
        <v>0</v>
      </c>
      <c r="L66" s="27">
        <f t="shared" si="38"/>
        <v>0</v>
      </c>
      <c r="M66" s="28">
        <f t="shared" si="38"/>
        <v>0</v>
      </c>
      <c r="N66" s="27">
        <f t="shared" si="38"/>
        <v>2035000</v>
      </c>
      <c r="O66" s="28">
        <f t="shared" si="38"/>
        <v>7853371</v>
      </c>
      <c r="P66" s="27">
        <f t="shared" si="34"/>
        <v>3960000</v>
      </c>
      <c r="Q66" s="28">
        <f t="shared" si="35"/>
        <v>7853371</v>
      </c>
      <c r="R66" s="29">
        <f t="shared" si="36"/>
        <v>0</v>
      </c>
      <c r="S66" s="30">
        <f t="shared" si="37"/>
        <v>0</v>
      </c>
      <c r="T66" s="29">
        <f>IF((+$E61+$E63+$E64++$E65)=0,0,(P66/(+$E61+$E63+$E64+$E65))*100)</f>
        <v>10.480349344978166</v>
      </c>
      <c r="U66" s="31">
        <f>IF((+$E61+$E63+$E65)=0,0,(Q66/(+$E61+$E63+$E65))*100)</f>
        <v>0</v>
      </c>
      <c r="V66" s="27">
        <f>SUM(V61:V65)</f>
        <v>0</v>
      </c>
      <c r="W66" s="28">
        <f>SUM(W61:W65)</f>
        <v>0</v>
      </c>
    </row>
    <row r="67" spans="1:23" ht="12.75" customHeight="1">
      <c r="A67" s="43" t="s">
        <v>82</v>
      </c>
      <c r="B67" s="44">
        <f>SUM(B9:B15,B18:B23,B26:B29,B32,B35:B39,B42:B52,B55:B58,B61:B65)</f>
        <v>24396284000</v>
      </c>
      <c r="C67" s="44">
        <f>SUM(C9:C15,C18:C23,C26:C29,C32,C35:C39,C42:C52,C55:C58,C61:C65)</f>
        <v>1194530000</v>
      </c>
      <c r="D67" s="44"/>
      <c r="E67" s="44">
        <f t="shared" si="33"/>
        <v>25590814000</v>
      </c>
      <c r="F67" s="45">
        <f aca="true" t="shared" si="39" ref="F67:O67">SUM(F9:F15,F18:F23,F26:F29,F32,F35:F39,F42:F52,F55:F58,F61:F65)</f>
        <v>25297205000</v>
      </c>
      <c r="G67" s="46">
        <f t="shared" si="39"/>
        <v>18392074000</v>
      </c>
      <c r="H67" s="45">
        <f t="shared" si="39"/>
        <v>1499114000</v>
      </c>
      <c r="I67" s="46">
        <f t="shared" si="39"/>
        <v>1544763023</v>
      </c>
      <c r="J67" s="45">
        <f t="shared" si="39"/>
        <v>2561074000</v>
      </c>
      <c r="K67" s="46">
        <f t="shared" si="39"/>
        <v>3507414838</v>
      </c>
      <c r="L67" s="45">
        <f t="shared" si="39"/>
        <v>2693135000</v>
      </c>
      <c r="M67" s="46">
        <f t="shared" si="39"/>
        <v>2927066515</v>
      </c>
      <c r="N67" s="45">
        <f t="shared" si="39"/>
        <v>5008266000</v>
      </c>
      <c r="O67" s="46">
        <f t="shared" si="39"/>
        <v>5035402001</v>
      </c>
      <c r="P67" s="45">
        <f t="shared" si="34"/>
        <v>11761589000</v>
      </c>
      <c r="Q67" s="46">
        <f t="shared" si="35"/>
        <v>13014646377</v>
      </c>
      <c r="R67" s="47">
        <f t="shared" si="36"/>
        <v>85.96416444032698</v>
      </c>
      <c r="S67" s="48">
        <f t="shared" si="37"/>
        <v>72.02895715542016</v>
      </c>
      <c r="T67" s="47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62.9014688022253</v>
      </c>
      <c r="U67" s="47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69.60287194654225</v>
      </c>
      <c r="V67" s="45">
        <f>SUM(V9:V15,V18:V23,V26:V29,V32,V35:V39,V42:V52,V55:V58,V61:V65)</f>
        <v>566624000</v>
      </c>
      <c r="W67" s="46">
        <f>SUM(W9:W15,W18:W23,W26:W29,W32,W35:W39,W42:W52,W55:W58,W61:W65)</f>
        <v>292191939</v>
      </c>
    </row>
    <row r="68" spans="1:23" ht="12.75" customHeight="1">
      <c r="A68" s="11" t="s">
        <v>40</v>
      </c>
      <c r="B68" s="32"/>
      <c r="C68" s="32"/>
      <c r="D68" s="32"/>
      <c r="E68" s="32"/>
      <c r="F68" s="33"/>
      <c r="G68" s="34"/>
      <c r="H68" s="33"/>
      <c r="I68" s="34"/>
      <c r="J68" s="33"/>
      <c r="K68" s="34"/>
      <c r="L68" s="33"/>
      <c r="M68" s="34"/>
      <c r="N68" s="33"/>
      <c r="O68" s="34"/>
      <c r="P68" s="33"/>
      <c r="Q68" s="34"/>
      <c r="R68" s="15"/>
      <c r="S68" s="16"/>
      <c r="T68" s="15"/>
      <c r="U68" s="17"/>
      <c r="V68" s="33"/>
      <c r="W68" s="34"/>
    </row>
    <row r="69" spans="1:23" s="50" customFormat="1" ht="12.75" customHeight="1">
      <c r="A69" s="49" t="s">
        <v>83</v>
      </c>
      <c r="B69" s="19">
        <v>15287685000</v>
      </c>
      <c r="C69" s="19">
        <v>0</v>
      </c>
      <c r="D69" s="19"/>
      <c r="E69" s="19">
        <f>$B69+$C69+$D69</f>
        <v>15287685000</v>
      </c>
      <c r="F69" s="20">
        <v>15287685000</v>
      </c>
      <c r="G69" s="21">
        <v>15287685000</v>
      </c>
      <c r="H69" s="20">
        <v>2077830600</v>
      </c>
      <c r="I69" s="21">
        <v>2708060926</v>
      </c>
      <c r="J69" s="20">
        <v>3854496000</v>
      </c>
      <c r="K69" s="21">
        <v>4167845014</v>
      </c>
      <c r="L69" s="20">
        <v>2857697700</v>
      </c>
      <c r="M69" s="21">
        <v>2626172846</v>
      </c>
      <c r="N69" s="20">
        <v>4754748000</v>
      </c>
      <c r="O69" s="21">
        <v>4666784648</v>
      </c>
      <c r="P69" s="20">
        <f>$H69+$J69+$L69+$N69</f>
        <v>13544772300</v>
      </c>
      <c r="Q69" s="21">
        <f>$I69+$K69+$M69+$O69</f>
        <v>14168863434</v>
      </c>
      <c r="R69" s="22">
        <f>IF($L69=0,0,(($N69-$L69)/$L69)*100)</f>
        <v>66.38386908454312</v>
      </c>
      <c r="S69" s="23">
        <f>IF($M69=0,0,(($O69-$M69)/$M69)*100)</f>
        <v>77.70287493102805</v>
      </c>
      <c r="T69" s="22">
        <f>IF($E69=0,0,($P69/$E69)*100)</f>
        <v>88.59923722918153</v>
      </c>
      <c r="U69" s="24">
        <f>IF($E69=0,0,($Q69/$E69)*100)</f>
        <v>92.68155011043203</v>
      </c>
      <c r="V69" s="20">
        <v>261773000</v>
      </c>
      <c r="W69" s="21">
        <v>144786719</v>
      </c>
    </row>
    <row r="70" spans="1:23" ht="12.75" customHeight="1">
      <c r="A70" s="36" t="s">
        <v>39</v>
      </c>
      <c r="B70" s="37">
        <f>B69</f>
        <v>15287685000</v>
      </c>
      <c r="C70" s="37">
        <f>C69</f>
        <v>0</v>
      </c>
      <c r="D70" s="37"/>
      <c r="E70" s="37">
        <f>$B70+$C70+$D70</f>
        <v>15287685000</v>
      </c>
      <c r="F70" s="38">
        <f aca="true" t="shared" si="40" ref="F70:O70">F69</f>
        <v>15287685000</v>
      </c>
      <c r="G70" s="39">
        <f t="shared" si="40"/>
        <v>15287685000</v>
      </c>
      <c r="H70" s="38">
        <f t="shared" si="40"/>
        <v>2077830600</v>
      </c>
      <c r="I70" s="39">
        <f t="shared" si="40"/>
        <v>2708060926</v>
      </c>
      <c r="J70" s="38">
        <f t="shared" si="40"/>
        <v>3854496000</v>
      </c>
      <c r="K70" s="39">
        <f t="shared" si="40"/>
        <v>4167845014</v>
      </c>
      <c r="L70" s="38">
        <f t="shared" si="40"/>
        <v>2857697700</v>
      </c>
      <c r="M70" s="39">
        <f t="shared" si="40"/>
        <v>2626172846</v>
      </c>
      <c r="N70" s="38">
        <f t="shared" si="40"/>
        <v>4754748000</v>
      </c>
      <c r="O70" s="39">
        <f t="shared" si="40"/>
        <v>4666784648</v>
      </c>
      <c r="P70" s="38">
        <f>$H70+$J70+$L70+$N70</f>
        <v>13544772300</v>
      </c>
      <c r="Q70" s="39">
        <f>$I70+$K70+$M70+$O70</f>
        <v>14168863434</v>
      </c>
      <c r="R70" s="40">
        <f>IF($L70=0,0,(($N70-$L70)/$L70)*100)</f>
        <v>66.38386908454312</v>
      </c>
      <c r="S70" s="41">
        <f>IF($M70=0,0,(($O70-$M70)/$M70)*100)</f>
        <v>77.70287493102805</v>
      </c>
      <c r="T70" s="40">
        <f>IF($E70=0,0,($P70/$E70)*100)</f>
        <v>88.59923722918153</v>
      </c>
      <c r="U70" s="42">
        <f>IF($E70=0,0,($Q70/$E70)*100)</f>
        <v>92.68155011043203</v>
      </c>
      <c r="V70" s="38">
        <f>V69</f>
        <v>261773000</v>
      </c>
      <c r="W70" s="39">
        <f>W69</f>
        <v>144786719</v>
      </c>
    </row>
    <row r="71" spans="1:23" ht="12.75" customHeight="1">
      <c r="A71" s="43" t="s">
        <v>82</v>
      </c>
      <c r="B71" s="44">
        <f>B69</f>
        <v>15287685000</v>
      </c>
      <c r="C71" s="44">
        <f>C69</f>
        <v>0</v>
      </c>
      <c r="D71" s="44"/>
      <c r="E71" s="44">
        <f>$B71+$C71+$D71</f>
        <v>15287685000</v>
      </c>
      <c r="F71" s="45">
        <f aca="true" t="shared" si="41" ref="F71:O71">F69</f>
        <v>15287685000</v>
      </c>
      <c r="G71" s="46">
        <f t="shared" si="41"/>
        <v>15287685000</v>
      </c>
      <c r="H71" s="45">
        <f t="shared" si="41"/>
        <v>2077830600</v>
      </c>
      <c r="I71" s="46">
        <f t="shared" si="41"/>
        <v>2708060926</v>
      </c>
      <c r="J71" s="45">
        <f t="shared" si="41"/>
        <v>3854496000</v>
      </c>
      <c r="K71" s="46">
        <f t="shared" si="41"/>
        <v>4167845014</v>
      </c>
      <c r="L71" s="45">
        <f t="shared" si="41"/>
        <v>2857697700</v>
      </c>
      <c r="M71" s="46">
        <f t="shared" si="41"/>
        <v>2626172846</v>
      </c>
      <c r="N71" s="45">
        <f t="shared" si="41"/>
        <v>4754748000</v>
      </c>
      <c r="O71" s="46">
        <f t="shared" si="41"/>
        <v>4666784648</v>
      </c>
      <c r="P71" s="45">
        <f>$H71+$J71+$L71+$N71</f>
        <v>13544772300</v>
      </c>
      <c r="Q71" s="46">
        <f>$I71+$K71+$M71+$O71</f>
        <v>14168863434</v>
      </c>
      <c r="R71" s="47">
        <f>IF($L71=0,0,(($N71-$L71)/$L71)*100)</f>
        <v>66.38386908454312</v>
      </c>
      <c r="S71" s="48">
        <f>IF($M71=0,0,(($O71-$M71)/$M71)*100)</f>
        <v>77.70287493102805</v>
      </c>
      <c r="T71" s="47">
        <f>IF($E71=0,0,($P71/$E71)*100)</f>
        <v>88.59923722918153</v>
      </c>
      <c r="U71" s="51">
        <f>IF($E71=0,0,($Q71/$E71)*100)</f>
        <v>92.68155011043203</v>
      </c>
      <c r="V71" s="45">
        <f>V69</f>
        <v>261773000</v>
      </c>
      <c r="W71" s="46">
        <f>W69</f>
        <v>144786719</v>
      </c>
    </row>
    <row r="72" spans="1:23" ht="12.75" customHeight="1" thickBot="1">
      <c r="A72" s="43" t="s">
        <v>84</v>
      </c>
      <c r="B72" s="44">
        <f>SUM(B9:B15,B18:B23,B26:B29,B32,B35:B39,B42:B52,B55:B58,B61:B65,B69)</f>
        <v>39683969000</v>
      </c>
      <c r="C72" s="44">
        <f>SUM(C9:C15,C18:C23,C26:C29,C32,C35:C39,C42:C52,C55:C58,C61:C65,C69)</f>
        <v>1194530000</v>
      </c>
      <c r="D72" s="44"/>
      <c r="E72" s="44">
        <f>$B72+$C72+$D72</f>
        <v>40878499000</v>
      </c>
      <c r="F72" s="45">
        <f aca="true" t="shared" si="42" ref="F72:O72">SUM(F9:F15,F18:F23,F26:F29,F32,F35:F39,F42:F52,F55:F58,F61:F65,F69)</f>
        <v>40584890000</v>
      </c>
      <c r="G72" s="46">
        <f t="shared" si="42"/>
        <v>33679759000</v>
      </c>
      <c r="H72" s="45">
        <f t="shared" si="42"/>
        <v>3576944600</v>
      </c>
      <c r="I72" s="46">
        <f t="shared" si="42"/>
        <v>4252823949</v>
      </c>
      <c r="J72" s="45">
        <f t="shared" si="42"/>
        <v>6415570000</v>
      </c>
      <c r="K72" s="46">
        <f t="shared" si="42"/>
        <v>7675259852</v>
      </c>
      <c r="L72" s="45">
        <f t="shared" si="42"/>
        <v>5550832700</v>
      </c>
      <c r="M72" s="46">
        <f t="shared" si="42"/>
        <v>5553239361</v>
      </c>
      <c r="N72" s="45">
        <f t="shared" si="42"/>
        <v>9763014000</v>
      </c>
      <c r="O72" s="46">
        <f t="shared" si="42"/>
        <v>9702186649</v>
      </c>
      <c r="P72" s="45">
        <f>$H72+$J72+$L72+$N72</f>
        <v>25306361300</v>
      </c>
      <c r="Q72" s="46">
        <f>$I72+$K72+$M72+$O72</f>
        <v>27183509811</v>
      </c>
      <c r="R72" s="47">
        <f>IF($L72=0,0,(($N72-$L72)/$L72)*100)</f>
        <v>75.88377325801947</v>
      </c>
      <c r="S72" s="48">
        <f>IF($M72=0,0,(($O72-$M72)/$M72)*100)</f>
        <v>74.71219982228315</v>
      </c>
      <c r="T72" s="47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74.46087634957308</v>
      </c>
      <c r="U72" s="51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80.07318006159537</v>
      </c>
      <c r="V72" s="45">
        <f>SUM(V9:V15,V18:V23,V26:V29,V32,V35:V39,V42:V52,V55:V58,V61:V65,V69)</f>
        <v>828397000</v>
      </c>
      <c r="W72" s="46">
        <f>SUM(W9:W15,W18:W23,W26:W29,W32,W35:W39,W42:W52,W55:W58,W61:W65,W69)</f>
        <v>436978658</v>
      </c>
    </row>
    <row r="73" spans="1:23" ht="15" thickTop="1">
      <c r="A73" s="52"/>
      <c r="B73" s="53"/>
      <c r="C73" s="54"/>
      <c r="D73" s="54"/>
      <c r="E73" s="55"/>
      <c r="F73" s="53"/>
      <c r="G73" s="54"/>
      <c r="H73" s="54"/>
      <c r="I73" s="55"/>
      <c r="J73" s="54"/>
      <c r="K73" s="55"/>
      <c r="L73" s="54"/>
      <c r="M73" s="54"/>
      <c r="N73" s="54"/>
      <c r="O73" s="54"/>
      <c r="P73" s="54"/>
      <c r="Q73" s="54"/>
      <c r="R73" s="54"/>
      <c r="S73" s="54"/>
      <c r="T73" s="54"/>
      <c r="U73" s="55"/>
      <c r="V73" s="53"/>
      <c r="W73" s="55"/>
    </row>
    <row r="74" spans="1:23" ht="14.25">
      <c r="A74" s="56"/>
      <c r="B74" s="57"/>
      <c r="C74" s="58"/>
      <c r="D74" s="58"/>
      <c r="E74" s="59"/>
      <c r="F74" s="60" t="s">
        <v>3</v>
      </c>
      <c r="G74" s="61"/>
      <c r="H74" s="60" t="s">
        <v>4</v>
      </c>
      <c r="I74" s="62"/>
      <c r="J74" s="60" t="s">
        <v>5</v>
      </c>
      <c r="K74" s="62"/>
      <c r="L74" s="60" t="s">
        <v>6</v>
      </c>
      <c r="M74" s="60"/>
      <c r="N74" s="63" t="s">
        <v>7</v>
      </c>
      <c r="O74" s="60"/>
      <c r="P74" s="135" t="s">
        <v>8</v>
      </c>
      <c r="Q74" s="136"/>
      <c r="R74" s="137" t="s">
        <v>9</v>
      </c>
      <c r="S74" s="136"/>
      <c r="T74" s="137" t="s">
        <v>10</v>
      </c>
      <c r="U74" s="136"/>
      <c r="V74" s="135"/>
      <c r="W74" s="136"/>
    </row>
    <row r="75" spans="1:23" ht="51">
      <c r="A75" s="64" t="s">
        <v>85</v>
      </c>
      <c r="B75" s="65" t="s">
        <v>86</v>
      </c>
      <c r="C75" s="65" t="s">
        <v>87</v>
      </c>
      <c r="D75" s="66" t="s">
        <v>15</v>
      </c>
      <c r="E75" s="65" t="s">
        <v>16</v>
      </c>
      <c r="F75" s="65" t="s">
        <v>17</v>
      </c>
      <c r="G75" s="65" t="s">
        <v>88</v>
      </c>
      <c r="H75" s="65" t="s">
        <v>89</v>
      </c>
      <c r="I75" s="67" t="s">
        <v>20</v>
      </c>
      <c r="J75" s="65" t="s">
        <v>90</v>
      </c>
      <c r="K75" s="67" t="s">
        <v>22</v>
      </c>
      <c r="L75" s="65" t="s">
        <v>91</v>
      </c>
      <c r="M75" s="67" t="s">
        <v>24</v>
      </c>
      <c r="N75" s="65" t="s">
        <v>92</v>
      </c>
      <c r="O75" s="67" t="s">
        <v>26</v>
      </c>
      <c r="P75" s="67" t="s">
        <v>93</v>
      </c>
      <c r="Q75" s="68" t="s">
        <v>28</v>
      </c>
      <c r="R75" s="69" t="s">
        <v>93</v>
      </c>
      <c r="S75" s="70" t="s">
        <v>28</v>
      </c>
      <c r="T75" s="69" t="s">
        <v>94</v>
      </c>
      <c r="U75" s="66" t="s">
        <v>30</v>
      </c>
      <c r="V75" s="65"/>
      <c r="W75" s="67"/>
    </row>
    <row r="76" spans="1:23" ht="14.25">
      <c r="A76" s="71" t="str">
        <f>+A7</f>
        <v>R thousands</v>
      </c>
      <c r="B76" s="72"/>
      <c r="C76" s="72">
        <v>100</v>
      </c>
      <c r="D76" s="72"/>
      <c r="E76" s="72"/>
      <c r="F76" s="72"/>
      <c r="G76" s="72"/>
      <c r="H76" s="72"/>
      <c r="I76" s="72"/>
      <c r="J76" s="72"/>
      <c r="K76" s="72"/>
      <c r="L76" s="72"/>
      <c r="M76" s="73"/>
      <c r="N76" s="72"/>
      <c r="O76" s="73"/>
      <c r="P76" s="72"/>
      <c r="Q76" s="73"/>
      <c r="R76" s="72"/>
      <c r="S76" s="73"/>
      <c r="T76" s="72"/>
      <c r="U76" s="72"/>
      <c r="V76" s="72"/>
      <c r="W76" s="72"/>
    </row>
    <row r="77" spans="1:23" ht="14.25" hidden="1">
      <c r="A77" s="74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6"/>
      <c r="N77" s="75"/>
      <c r="O77" s="76"/>
      <c r="P77" s="75"/>
      <c r="Q77" s="76"/>
      <c r="R77" s="77"/>
      <c r="S77" s="78"/>
      <c r="T77" s="77"/>
      <c r="U77" s="77"/>
      <c r="V77" s="75"/>
      <c r="W77" s="75"/>
    </row>
    <row r="78" spans="1:23" ht="14.25" hidden="1">
      <c r="A78" s="79" t="s">
        <v>95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1"/>
      <c r="N78" s="80"/>
      <c r="O78" s="81"/>
      <c r="P78" s="80"/>
      <c r="Q78" s="81"/>
      <c r="R78" s="82"/>
      <c r="S78" s="83"/>
      <c r="T78" s="82"/>
      <c r="U78" s="82"/>
      <c r="V78" s="80"/>
      <c r="W78" s="80"/>
    </row>
    <row r="79" spans="1:23" ht="14.25" hidden="1">
      <c r="A79" s="84" t="s">
        <v>96</v>
      </c>
      <c r="B79" s="85">
        <f>SUM(B80:B83)</f>
        <v>0</v>
      </c>
      <c r="C79" s="85">
        <f aca="true" t="shared" si="43" ref="C79:I79">SUM(C80:C83)</f>
        <v>0</v>
      </c>
      <c r="D79" s="85">
        <f t="shared" si="43"/>
        <v>0</v>
      </c>
      <c r="E79" s="85">
        <f t="shared" si="43"/>
        <v>0</v>
      </c>
      <c r="F79" s="85">
        <f t="shared" si="43"/>
        <v>0</v>
      </c>
      <c r="G79" s="85">
        <f t="shared" si="43"/>
        <v>0</v>
      </c>
      <c r="H79" s="85">
        <f t="shared" si="43"/>
        <v>0</v>
      </c>
      <c r="I79" s="85">
        <f t="shared" si="43"/>
        <v>0</v>
      </c>
      <c r="J79" s="85">
        <f>SUM(J80:J83)</f>
        <v>0</v>
      </c>
      <c r="K79" s="85">
        <f>SUM(K80:K83)</f>
        <v>0</v>
      </c>
      <c r="L79" s="85">
        <f>SUM(L80:L83)</f>
        <v>0</v>
      </c>
      <c r="M79" s="86">
        <f>SUM(M80:M83)</f>
        <v>0</v>
      </c>
      <c r="N79" s="85"/>
      <c r="O79" s="86"/>
      <c r="P79" s="85"/>
      <c r="Q79" s="86"/>
      <c r="R79" s="87"/>
      <c r="S79" s="88"/>
      <c r="T79" s="87"/>
      <c r="U79" s="87"/>
      <c r="V79" s="85">
        <f>SUM(V80:V83)</f>
        <v>0</v>
      </c>
      <c r="W79" s="85">
        <f>SUM(W80:W83)</f>
        <v>0</v>
      </c>
    </row>
    <row r="80" spans="1:23" ht="14.25" hidden="1">
      <c r="A80" s="56" t="s">
        <v>97</v>
      </c>
      <c r="B80" s="89"/>
      <c r="C80" s="89"/>
      <c r="D80" s="89"/>
      <c r="E80" s="89">
        <f>SUM(B80:D80)</f>
        <v>0</v>
      </c>
      <c r="F80" s="89"/>
      <c r="G80" s="89"/>
      <c r="H80" s="89"/>
      <c r="I80" s="90"/>
      <c r="J80" s="89"/>
      <c r="K80" s="90"/>
      <c r="L80" s="89"/>
      <c r="M80" s="91"/>
      <c r="N80" s="89"/>
      <c r="O80" s="91"/>
      <c r="P80" s="89"/>
      <c r="Q80" s="91"/>
      <c r="R80" s="92"/>
      <c r="S80" s="93"/>
      <c r="T80" s="92"/>
      <c r="U80" s="92"/>
      <c r="V80" s="89"/>
      <c r="W80" s="89"/>
    </row>
    <row r="81" spans="1:23" ht="14.25" hidden="1">
      <c r="A81" s="56" t="s">
        <v>98</v>
      </c>
      <c r="B81" s="89"/>
      <c r="C81" s="89"/>
      <c r="D81" s="89"/>
      <c r="E81" s="89">
        <f>SUM(B81:D81)</f>
        <v>0</v>
      </c>
      <c r="F81" s="89"/>
      <c r="G81" s="89"/>
      <c r="H81" s="89"/>
      <c r="I81" s="90"/>
      <c r="J81" s="89"/>
      <c r="K81" s="90"/>
      <c r="L81" s="89"/>
      <c r="M81" s="91"/>
      <c r="N81" s="89"/>
      <c r="O81" s="91"/>
      <c r="P81" s="89"/>
      <c r="Q81" s="91"/>
      <c r="R81" s="92"/>
      <c r="S81" s="93"/>
      <c r="T81" s="92"/>
      <c r="U81" s="92"/>
      <c r="V81" s="89"/>
      <c r="W81" s="89"/>
    </row>
    <row r="82" spans="1:23" ht="14.25" hidden="1">
      <c r="A82" s="56" t="s">
        <v>99</v>
      </c>
      <c r="B82" s="89"/>
      <c r="C82" s="89"/>
      <c r="D82" s="89"/>
      <c r="E82" s="89">
        <f>SUM(B82:D82)</f>
        <v>0</v>
      </c>
      <c r="F82" s="89"/>
      <c r="G82" s="89"/>
      <c r="H82" s="89"/>
      <c r="I82" s="90"/>
      <c r="J82" s="89"/>
      <c r="K82" s="90"/>
      <c r="L82" s="89"/>
      <c r="M82" s="91"/>
      <c r="N82" s="89"/>
      <c r="O82" s="91"/>
      <c r="P82" s="89"/>
      <c r="Q82" s="91"/>
      <c r="R82" s="92"/>
      <c r="S82" s="93"/>
      <c r="T82" s="92"/>
      <c r="U82" s="92"/>
      <c r="V82" s="89"/>
      <c r="W82" s="89"/>
    </row>
    <row r="83" spans="1:23" ht="14.25" hidden="1">
      <c r="A83" s="56" t="s">
        <v>100</v>
      </c>
      <c r="B83" s="89"/>
      <c r="C83" s="89"/>
      <c r="D83" s="89"/>
      <c r="E83" s="89">
        <f>SUM(B83:D83)</f>
        <v>0</v>
      </c>
      <c r="F83" s="89"/>
      <c r="G83" s="89"/>
      <c r="H83" s="89"/>
      <c r="I83" s="90"/>
      <c r="J83" s="89"/>
      <c r="K83" s="90"/>
      <c r="L83" s="89"/>
      <c r="M83" s="91"/>
      <c r="N83" s="89"/>
      <c r="O83" s="91"/>
      <c r="P83" s="89"/>
      <c r="Q83" s="91"/>
      <c r="R83" s="92"/>
      <c r="S83" s="93"/>
      <c r="T83" s="92"/>
      <c r="U83" s="92"/>
      <c r="V83" s="89"/>
      <c r="W83" s="89"/>
    </row>
    <row r="84" spans="1:23" ht="14.25" hidden="1">
      <c r="A84" s="56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91"/>
      <c r="N84" s="89"/>
      <c r="O84" s="91"/>
      <c r="P84" s="89"/>
      <c r="Q84" s="91"/>
      <c r="R84" s="92"/>
      <c r="S84" s="93"/>
      <c r="T84" s="92"/>
      <c r="U84" s="92"/>
      <c r="V84" s="89"/>
      <c r="W84" s="89"/>
    </row>
    <row r="85" spans="1:23" ht="14.25">
      <c r="A85" s="94" t="s">
        <v>101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6"/>
      <c r="R85" s="97"/>
      <c r="S85" s="97"/>
      <c r="T85" s="98"/>
      <c r="U85" s="99"/>
      <c r="V85" s="95"/>
      <c r="W85" s="95"/>
    </row>
    <row r="86" spans="1:23" ht="14.25">
      <c r="A86" s="100" t="s">
        <v>102</v>
      </c>
      <c r="B86" s="101">
        <v>473000</v>
      </c>
      <c r="C86" s="101">
        <v>0</v>
      </c>
      <c r="D86" s="101"/>
      <c r="E86" s="101">
        <f aca="true" t="shared" si="44" ref="E86:E93">$B86+$C86+$D86</f>
        <v>473000</v>
      </c>
      <c r="F86" s="101">
        <v>0</v>
      </c>
      <c r="G86" s="101">
        <v>0</v>
      </c>
      <c r="H86" s="101">
        <v>0</v>
      </c>
      <c r="I86" s="101">
        <v>0</v>
      </c>
      <c r="J86" s="101">
        <v>0</v>
      </c>
      <c r="K86" s="101">
        <v>0</v>
      </c>
      <c r="L86" s="101">
        <v>0</v>
      </c>
      <c r="M86" s="101">
        <v>0</v>
      </c>
      <c r="N86" s="101">
        <v>0</v>
      </c>
      <c r="O86" s="101">
        <v>0</v>
      </c>
      <c r="P86" s="101">
        <f aca="true" t="shared" si="45" ref="P86:P93">$H86+$J86+$L86+$N86</f>
        <v>0</v>
      </c>
      <c r="Q86" s="89">
        <f aca="true" t="shared" si="46" ref="Q86:Q93">$I86+$K86+$M86+$O86</f>
        <v>0</v>
      </c>
      <c r="R86" s="102">
        <f aca="true" t="shared" si="47" ref="R86:R93">IF($L86=0,0,(($N86-$L86)/$L86)*100)</f>
        <v>0</v>
      </c>
      <c r="S86" s="103">
        <f aca="true" t="shared" si="48" ref="S86:S93">IF($M86=0,0,(($O86-$M86)/$M86)*100)</f>
        <v>0</v>
      </c>
      <c r="T86" s="102">
        <f aca="true" t="shared" si="49" ref="T86:T93">IF($E86=0,0,($P86/$E86)*100)</f>
        <v>0</v>
      </c>
      <c r="U86" s="103">
        <f aca="true" t="shared" si="50" ref="U86:U93">IF($E86=0,0,($Q86/$E86)*100)</f>
        <v>0</v>
      </c>
      <c r="V86" s="101"/>
      <c r="W86" s="101"/>
    </row>
    <row r="87" spans="1:23" ht="14.25">
      <c r="A87" s="104" t="s">
        <v>103</v>
      </c>
      <c r="B87" s="89">
        <v>1340841000</v>
      </c>
      <c r="C87" s="89">
        <v>-55137000</v>
      </c>
      <c r="D87" s="89"/>
      <c r="E87" s="89">
        <f t="shared" si="44"/>
        <v>1285704000</v>
      </c>
      <c r="F87" s="89">
        <v>0</v>
      </c>
      <c r="G87" s="89">
        <v>0</v>
      </c>
      <c r="H87" s="89">
        <v>486447000</v>
      </c>
      <c r="I87" s="89">
        <v>0</v>
      </c>
      <c r="J87" s="89">
        <v>470276000</v>
      </c>
      <c r="K87" s="89">
        <v>0</v>
      </c>
      <c r="L87" s="89">
        <v>325820000</v>
      </c>
      <c r="M87" s="89">
        <v>0</v>
      </c>
      <c r="N87" s="89">
        <v>0</v>
      </c>
      <c r="O87" s="89">
        <v>0</v>
      </c>
      <c r="P87" s="91">
        <f t="shared" si="45"/>
        <v>1282543000</v>
      </c>
      <c r="Q87" s="91">
        <f t="shared" si="46"/>
        <v>0</v>
      </c>
      <c r="R87" s="102">
        <f t="shared" si="47"/>
        <v>-100</v>
      </c>
      <c r="S87" s="103">
        <f t="shared" si="48"/>
        <v>0</v>
      </c>
      <c r="T87" s="102">
        <f t="shared" si="49"/>
        <v>99.75414247758427</v>
      </c>
      <c r="U87" s="103">
        <f t="shared" si="50"/>
        <v>0</v>
      </c>
      <c r="V87" s="89"/>
      <c r="W87" s="89"/>
    </row>
    <row r="88" spans="1:23" ht="14.25">
      <c r="A88" s="104" t="s">
        <v>104</v>
      </c>
      <c r="B88" s="89">
        <v>180000</v>
      </c>
      <c r="C88" s="89">
        <v>-180000</v>
      </c>
      <c r="D88" s="89"/>
      <c r="E88" s="89">
        <f t="shared" si="44"/>
        <v>0</v>
      </c>
      <c r="F88" s="89">
        <v>0</v>
      </c>
      <c r="G88" s="89">
        <v>0</v>
      </c>
      <c r="H88" s="89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91">
        <f t="shared" si="45"/>
        <v>0</v>
      </c>
      <c r="Q88" s="91">
        <f t="shared" si="46"/>
        <v>0</v>
      </c>
      <c r="R88" s="102">
        <f t="shared" si="47"/>
        <v>0</v>
      </c>
      <c r="S88" s="103">
        <f t="shared" si="48"/>
        <v>0</v>
      </c>
      <c r="T88" s="102">
        <f t="shared" si="49"/>
        <v>0</v>
      </c>
      <c r="U88" s="103">
        <f t="shared" si="50"/>
        <v>0</v>
      </c>
      <c r="V88" s="89"/>
      <c r="W88" s="89"/>
    </row>
    <row r="89" spans="1:23" ht="14.25">
      <c r="A89" s="104" t="s">
        <v>105</v>
      </c>
      <c r="B89" s="89">
        <v>2708673000</v>
      </c>
      <c r="C89" s="89">
        <v>236854000</v>
      </c>
      <c r="D89" s="89"/>
      <c r="E89" s="89">
        <f t="shared" si="44"/>
        <v>2945527000</v>
      </c>
      <c r="F89" s="89">
        <v>0</v>
      </c>
      <c r="G89" s="89">
        <v>0</v>
      </c>
      <c r="H89" s="89">
        <v>874962000</v>
      </c>
      <c r="I89" s="89">
        <v>0</v>
      </c>
      <c r="J89" s="89">
        <v>568597000</v>
      </c>
      <c r="K89" s="89">
        <v>0</v>
      </c>
      <c r="L89" s="89">
        <v>250490000</v>
      </c>
      <c r="M89" s="89">
        <v>0</v>
      </c>
      <c r="N89" s="89">
        <v>0</v>
      </c>
      <c r="O89" s="89">
        <v>0</v>
      </c>
      <c r="P89" s="91">
        <f t="shared" si="45"/>
        <v>1694049000</v>
      </c>
      <c r="Q89" s="91">
        <f t="shared" si="46"/>
        <v>0</v>
      </c>
      <c r="R89" s="102">
        <f t="shared" si="47"/>
        <v>-100</v>
      </c>
      <c r="S89" s="103">
        <f t="shared" si="48"/>
        <v>0</v>
      </c>
      <c r="T89" s="102">
        <f t="shared" si="49"/>
        <v>57.512594520437254</v>
      </c>
      <c r="U89" s="103">
        <f t="shared" si="50"/>
        <v>0</v>
      </c>
      <c r="V89" s="89"/>
      <c r="W89" s="89"/>
    </row>
    <row r="90" spans="1:23" ht="14.25">
      <c r="A90" s="104" t="s">
        <v>106</v>
      </c>
      <c r="B90" s="89">
        <v>4216000</v>
      </c>
      <c r="C90" s="89">
        <v>109000</v>
      </c>
      <c r="D90" s="89"/>
      <c r="E90" s="89">
        <f t="shared" si="44"/>
        <v>4325000</v>
      </c>
      <c r="F90" s="89">
        <v>0</v>
      </c>
      <c r="G90" s="89">
        <v>0</v>
      </c>
      <c r="H90" s="89">
        <v>47000</v>
      </c>
      <c r="I90" s="89">
        <v>0</v>
      </c>
      <c r="J90" s="89">
        <v>4015000</v>
      </c>
      <c r="K90" s="89">
        <v>0</v>
      </c>
      <c r="L90" s="89">
        <v>182000</v>
      </c>
      <c r="M90" s="89">
        <v>0</v>
      </c>
      <c r="N90" s="89">
        <v>0</v>
      </c>
      <c r="O90" s="89">
        <v>0</v>
      </c>
      <c r="P90" s="91">
        <f t="shared" si="45"/>
        <v>4244000</v>
      </c>
      <c r="Q90" s="91">
        <f t="shared" si="46"/>
        <v>0</v>
      </c>
      <c r="R90" s="102">
        <f t="shared" si="47"/>
        <v>-100</v>
      </c>
      <c r="S90" s="103">
        <f t="shared" si="48"/>
        <v>0</v>
      </c>
      <c r="T90" s="102">
        <f t="shared" si="49"/>
        <v>98.1271676300578</v>
      </c>
      <c r="U90" s="103">
        <f t="shared" si="50"/>
        <v>0</v>
      </c>
      <c r="V90" s="89"/>
      <c r="W90" s="89"/>
    </row>
    <row r="91" spans="1:23" ht="14.25">
      <c r="A91" s="104" t="s">
        <v>107</v>
      </c>
      <c r="B91" s="89">
        <v>795076000</v>
      </c>
      <c r="C91" s="89">
        <v>-11598000</v>
      </c>
      <c r="D91" s="89"/>
      <c r="E91" s="89">
        <f t="shared" si="44"/>
        <v>783478000</v>
      </c>
      <c r="F91" s="89">
        <v>0</v>
      </c>
      <c r="G91" s="89">
        <v>0</v>
      </c>
      <c r="H91" s="89">
        <v>229771000</v>
      </c>
      <c r="I91" s="89">
        <v>0</v>
      </c>
      <c r="J91" s="89">
        <v>229998000</v>
      </c>
      <c r="K91" s="89">
        <v>0</v>
      </c>
      <c r="L91" s="89">
        <v>191953000</v>
      </c>
      <c r="M91" s="89">
        <v>0</v>
      </c>
      <c r="N91" s="89">
        <v>0</v>
      </c>
      <c r="O91" s="89">
        <v>0</v>
      </c>
      <c r="P91" s="91">
        <f t="shared" si="45"/>
        <v>651722000</v>
      </c>
      <c r="Q91" s="91">
        <f t="shared" si="46"/>
        <v>0</v>
      </c>
      <c r="R91" s="102">
        <f t="shared" si="47"/>
        <v>-100</v>
      </c>
      <c r="S91" s="103">
        <f t="shared" si="48"/>
        <v>0</v>
      </c>
      <c r="T91" s="102">
        <f t="shared" si="49"/>
        <v>83.18319084900916</v>
      </c>
      <c r="U91" s="103">
        <f t="shared" si="50"/>
        <v>0</v>
      </c>
      <c r="V91" s="89"/>
      <c r="W91" s="89"/>
    </row>
    <row r="92" spans="1:23" ht="14.25">
      <c r="A92" s="104" t="s">
        <v>108</v>
      </c>
      <c r="B92" s="89">
        <v>1185722000</v>
      </c>
      <c r="C92" s="89">
        <v>173928000</v>
      </c>
      <c r="D92" s="89"/>
      <c r="E92" s="89">
        <f t="shared" si="44"/>
        <v>1359650000</v>
      </c>
      <c r="F92" s="89">
        <v>0</v>
      </c>
      <c r="G92" s="89">
        <v>0</v>
      </c>
      <c r="H92" s="89">
        <v>526265000</v>
      </c>
      <c r="I92" s="89">
        <v>0</v>
      </c>
      <c r="J92" s="89">
        <v>460537000</v>
      </c>
      <c r="K92" s="89">
        <v>0</v>
      </c>
      <c r="L92" s="89">
        <v>378829000</v>
      </c>
      <c r="M92" s="89">
        <v>0</v>
      </c>
      <c r="N92" s="89">
        <v>0</v>
      </c>
      <c r="O92" s="89">
        <v>0</v>
      </c>
      <c r="P92" s="91">
        <f t="shared" si="45"/>
        <v>1365631000</v>
      </c>
      <c r="Q92" s="91">
        <f t="shared" si="46"/>
        <v>0</v>
      </c>
      <c r="R92" s="102">
        <f t="shared" si="47"/>
        <v>-100</v>
      </c>
      <c r="S92" s="103">
        <f t="shared" si="48"/>
        <v>0</v>
      </c>
      <c r="T92" s="102">
        <f t="shared" si="49"/>
        <v>100.43989261942411</v>
      </c>
      <c r="U92" s="103">
        <f t="shared" si="50"/>
        <v>0</v>
      </c>
      <c r="V92" s="89"/>
      <c r="W92" s="89"/>
    </row>
    <row r="93" spans="1:23" ht="14.25">
      <c r="A93" s="104" t="s">
        <v>109</v>
      </c>
      <c r="B93" s="89">
        <v>207099000</v>
      </c>
      <c r="C93" s="89">
        <v>0</v>
      </c>
      <c r="D93" s="89"/>
      <c r="E93" s="89">
        <f t="shared" si="44"/>
        <v>207099000</v>
      </c>
      <c r="F93" s="89">
        <v>0</v>
      </c>
      <c r="G93" s="89">
        <v>0</v>
      </c>
      <c r="H93" s="89">
        <v>73676000</v>
      </c>
      <c r="I93" s="89">
        <v>0</v>
      </c>
      <c r="J93" s="89">
        <v>60807000</v>
      </c>
      <c r="K93" s="89">
        <v>0</v>
      </c>
      <c r="L93" s="89">
        <v>69596000</v>
      </c>
      <c r="M93" s="89">
        <v>0</v>
      </c>
      <c r="N93" s="89">
        <v>0</v>
      </c>
      <c r="O93" s="89">
        <v>0</v>
      </c>
      <c r="P93" s="91">
        <f t="shared" si="45"/>
        <v>204079000</v>
      </c>
      <c r="Q93" s="91">
        <f t="shared" si="46"/>
        <v>0</v>
      </c>
      <c r="R93" s="102">
        <f t="shared" si="47"/>
        <v>-100</v>
      </c>
      <c r="S93" s="103">
        <f t="shared" si="48"/>
        <v>0</v>
      </c>
      <c r="T93" s="102">
        <f t="shared" si="49"/>
        <v>98.54176022095713</v>
      </c>
      <c r="U93" s="103">
        <f t="shared" si="50"/>
        <v>0</v>
      </c>
      <c r="V93" s="89"/>
      <c r="W93" s="89"/>
    </row>
    <row r="94" spans="1:23" ht="14.25">
      <c r="A94" s="105" t="s">
        <v>110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7"/>
      <c r="Q94" s="107"/>
      <c r="R94" s="108"/>
      <c r="S94" s="109"/>
      <c r="T94" s="108"/>
      <c r="U94" s="109"/>
      <c r="V94" s="106"/>
      <c r="W94" s="106"/>
    </row>
    <row r="95" spans="1:23" ht="20.25" hidden="1">
      <c r="A95" s="110" t="s">
        <v>111</v>
      </c>
      <c r="B95" s="111">
        <f aca="true" t="shared" si="51" ref="B95:I95">SUM(B96:B110)</f>
        <v>0</v>
      </c>
      <c r="C95" s="111">
        <f t="shared" si="51"/>
        <v>0</v>
      </c>
      <c r="D95" s="111">
        <f t="shared" si="51"/>
        <v>0</v>
      </c>
      <c r="E95" s="111">
        <f t="shared" si="51"/>
        <v>0</v>
      </c>
      <c r="F95" s="111">
        <f t="shared" si="51"/>
        <v>0</v>
      </c>
      <c r="G95" s="111">
        <f t="shared" si="51"/>
        <v>0</v>
      </c>
      <c r="H95" s="111">
        <f t="shared" si="51"/>
        <v>0</v>
      </c>
      <c r="I95" s="111">
        <f t="shared" si="51"/>
        <v>0</v>
      </c>
      <c r="J95" s="111">
        <f>SUM(J96:J110)</f>
        <v>0</v>
      </c>
      <c r="K95" s="111">
        <f>SUM(K96:K110)</f>
        <v>0</v>
      </c>
      <c r="L95" s="111">
        <f>SUM(L96:L110)</f>
        <v>0</v>
      </c>
      <c r="M95" s="112">
        <f>SUM(M96:M110)</f>
        <v>0</v>
      </c>
      <c r="N95" s="111"/>
      <c r="O95" s="112"/>
      <c r="P95" s="111"/>
      <c r="Q95" s="112"/>
      <c r="R95" s="113" t="str">
        <f aca="true" t="shared" si="52" ref="R95:S110">IF(L95=0," ",(N95-L95)/L95)</f>
        <v> </v>
      </c>
      <c r="S95" s="113" t="str">
        <f t="shared" si="52"/>
        <v> </v>
      </c>
      <c r="T95" s="113" t="str">
        <f aca="true" t="shared" si="53" ref="T95:T113">IF(E95=0," ",(P95/E95))</f>
        <v> </v>
      </c>
      <c r="U95" s="114" t="str">
        <f aca="true" t="shared" si="54" ref="U95:U113">IF(E95=0," ",(Q95/E95))</f>
        <v> </v>
      </c>
      <c r="V95" s="111">
        <f>SUM(V96:V110)</f>
        <v>0</v>
      </c>
      <c r="W95" s="111">
        <f>SUM(W96:W110)</f>
        <v>0</v>
      </c>
    </row>
    <row r="96" spans="1:23" ht="14.25" hidden="1">
      <c r="A96" s="115"/>
      <c r="B96" s="90"/>
      <c r="C96" s="90"/>
      <c r="D96" s="90"/>
      <c r="E96" s="116">
        <f>SUM(B96:D96)</f>
        <v>0</v>
      </c>
      <c r="F96" s="90"/>
      <c r="G96" s="90"/>
      <c r="H96" s="90"/>
      <c r="I96" s="90"/>
      <c r="J96" s="90"/>
      <c r="K96" s="90"/>
      <c r="L96" s="90"/>
      <c r="M96" s="117"/>
      <c r="N96" s="90"/>
      <c r="O96" s="117"/>
      <c r="P96" s="90"/>
      <c r="Q96" s="117"/>
      <c r="R96" s="118" t="str">
        <f t="shared" si="52"/>
        <v> </v>
      </c>
      <c r="S96" s="118" t="str">
        <f t="shared" si="52"/>
        <v> </v>
      </c>
      <c r="T96" s="118" t="str">
        <f t="shared" si="53"/>
        <v> </v>
      </c>
      <c r="U96" s="119" t="str">
        <f t="shared" si="54"/>
        <v> </v>
      </c>
      <c r="V96" s="90"/>
      <c r="W96" s="90"/>
    </row>
    <row r="97" spans="1:23" ht="14.25" hidden="1">
      <c r="A97" s="115"/>
      <c r="B97" s="90"/>
      <c r="C97" s="90"/>
      <c r="D97" s="90"/>
      <c r="E97" s="116">
        <f aca="true" t="shared" si="55" ref="E97:E110">SUM(B97:D97)</f>
        <v>0</v>
      </c>
      <c r="F97" s="90"/>
      <c r="G97" s="90"/>
      <c r="H97" s="90"/>
      <c r="I97" s="90"/>
      <c r="J97" s="90"/>
      <c r="K97" s="90"/>
      <c r="L97" s="90"/>
      <c r="M97" s="117"/>
      <c r="N97" s="90"/>
      <c r="O97" s="117"/>
      <c r="P97" s="90"/>
      <c r="Q97" s="117"/>
      <c r="R97" s="118" t="str">
        <f t="shared" si="52"/>
        <v> </v>
      </c>
      <c r="S97" s="118" t="str">
        <f t="shared" si="52"/>
        <v> </v>
      </c>
      <c r="T97" s="118" t="str">
        <f t="shared" si="53"/>
        <v> </v>
      </c>
      <c r="U97" s="119" t="str">
        <f t="shared" si="54"/>
        <v> </v>
      </c>
      <c r="V97" s="90"/>
      <c r="W97" s="90"/>
    </row>
    <row r="98" spans="1:23" ht="14.25" hidden="1">
      <c r="A98" s="115"/>
      <c r="B98" s="90"/>
      <c r="C98" s="90"/>
      <c r="D98" s="90"/>
      <c r="E98" s="116">
        <f t="shared" si="55"/>
        <v>0</v>
      </c>
      <c r="F98" s="90"/>
      <c r="G98" s="90"/>
      <c r="H98" s="90"/>
      <c r="I98" s="90"/>
      <c r="J98" s="90"/>
      <c r="K98" s="90"/>
      <c r="L98" s="90"/>
      <c r="M98" s="117"/>
      <c r="N98" s="90"/>
      <c r="O98" s="117"/>
      <c r="P98" s="90"/>
      <c r="Q98" s="117"/>
      <c r="R98" s="118" t="str">
        <f t="shared" si="52"/>
        <v> </v>
      </c>
      <c r="S98" s="118" t="str">
        <f t="shared" si="52"/>
        <v> </v>
      </c>
      <c r="T98" s="118" t="str">
        <f t="shared" si="53"/>
        <v> </v>
      </c>
      <c r="U98" s="119" t="str">
        <f t="shared" si="54"/>
        <v> </v>
      </c>
      <c r="V98" s="90"/>
      <c r="W98" s="90"/>
    </row>
    <row r="99" spans="1:23" ht="14.25" hidden="1">
      <c r="A99" s="115"/>
      <c r="B99" s="90"/>
      <c r="C99" s="90"/>
      <c r="D99" s="90"/>
      <c r="E99" s="116">
        <f t="shared" si="55"/>
        <v>0</v>
      </c>
      <c r="F99" s="90"/>
      <c r="G99" s="90"/>
      <c r="H99" s="90"/>
      <c r="I99" s="90"/>
      <c r="J99" s="90"/>
      <c r="K99" s="90"/>
      <c r="L99" s="90"/>
      <c r="M99" s="117"/>
      <c r="N99" s="90"/>
      <c r="O99" s="117"/>
      <c r="P99" s="90"/>
      <c r="Q99" s="117"/>
      <c r="R99" s="118" t="str">
        <f t="shared" si="52"/>
        <v> </v>
      </c>
      <c r="S99" s="118" t="str">
        <f t="shared" si="52"/>
        <v> </v>
      </c>
      <c r="T99" s="118" t="str">
        <f t="shared" si="53"/>
        <v> </v>
      </c>
      <c r="U99" s="119" t="str">
        <f t="shared" si="54"/>
        <v> </v>
      </c>
      <c r="V99" s="90"/>
      <c r="W99" s="90"/>
    </row>
    <row r="100" spans="1:23" ht="14.25" hidden="1">
      <c r="A100" s="115"/>
      <c r="B100" s="90"/>
      <c r="C100" s="90"/>
      <c r="D100" s="90"/>
      <c r="E100" s="116">
        <f t="shared" si="55"/>
        <v>0</v>
      </c>
      <c r="F100" s="90"/>
      <c r="G100" s="90"/>
      <c r="H100" s="90"/>
      <c r="I100" s="90"/>
      <c r="J100" s="90"/>
      <c r="K100" s="90"/>
      <c r="L100" s="90"/>
      <c r="M100" s="117"/>
      <c r="N100" s="90"/>
      <c r="O100" s="117"/>
      <c r="P100" s="90"/>
      <c r="Q100" s="117"/>
      <c r="R100" s="118" t="str">
        <f t="shared" si="52"/>
        <v> </v>
      </c>
      <c r="S100" s="118" t="str">
        <f t="shared" si="52"/>
        <v> </v>
      </c>
      <c r="T100" s="118" t="str">
        <f t="shared" si="53"/>
        <v> </v>
      </c>
      <c r="U100" s="119" t="str">
        <f t="shared" si="54"/>
        <v> </v>
      </c>
      <c r="V100" s="90"/>
      <c r="W100" s="90"/>
    </row>
    <row r="101" spans="1:23" ht="14.25" hidden="1">
      <c r="A101" s="115"/>
      <c r="B101" s="90"/>
      <c r="C101" s="90"/>
      <c r="D101" s="90"/>
      <c r="E101" s="116">
        <f t="shared" si="55"/>
        <v>0</v>
      </c>
      <c r="F101" s="90"/>
      <c r="G101" s="90"/>
      <c r="H101" s="90"/>
      <c r="I101" s="90"/>
      <c r="J101" s="90"/>
      <c r="K101" s="90"/>
      <c r="L101" s="90"/>
      <c r="M101" s="117"/>
      <c r="N101" s="90"/>
      <c r="O101" s="117"/>
      <c r="P101" s="90"/>
      <c r="Q101" s="117"/>
      <c r="R101" s="118" t="str">
        <f t="shared" si="52"/>
        <v> </v>
      </c>
      <c r="S101" s="118" t="str">
        <f t="shared" si="52"/>
        <v> </v>
      </c>
      <c r="T101" s="118" t="str">
        <f t="shared" si="53"/>
        <v> </v>
      </c>
      <c r="U101" s="119" t="str">
        <f t="shared" si="54"/>
        <v> </v>
      </c>
      <c r="V101" s="90"/>
      <c r="W101" s="90"/>
    </row>
    <row r="102" spans="1:23" ht="14.25" hidden="1">
      <c r="A102" s="115"/>
      <c r="B102" s="90"/>
      <c r="C102" s="90"/>
      <c r="D102" s="90"/>
      <c r="E102" s="116">
        <f t="shared" si="55"/>
        <v>0</v>
      </c>
      <c r="F102" s="90"/>
      <c r="G102" s="90"/>
      <c r="H102" s="90"/>
      <c r="I102" s="90"/>
      <c r="J102" s="90"/>
      <c r="K102" s="90"/>
      <c r="L102" s="90"/>
      <c r="M102" s="117"/>
      <c r="N102" s="90"/>
      <c r="O102" s="117"/>
      <c r="P102" s="90"/>
      <c r="Q102" s="117"/>
      <c r="R102" s="118" t="str">
        <f t="shared" si="52"/>
        <v> </v>
      </c>
      <c r="S102" s="118" t="str">
        <f t="shared" si="52"/>
        <v> </v>
      </c>
      <c r="T102" s="118" t="str">
        <f t="shared" si="53"/>
        <v> </v>
      </c>
      <c r="U102" s="119" t="str">
        <f t="shared" si="54"/>
        <v> </v>
      </c>
      <c r="V102" s="90"/>
      <c r="W102" s="90"/>
    </row>
    <row r="103" spans="1:23" ht="14.25" hidden="1">
      <c r="A103" s="115"/>
      <c r="B103" s="90"/>
      <c r="C103" s="90"/>
      <c r="D103" s="90"/>
      <c r="E103" s="116">
        <f t="shared" si="55"/>
        <v>0</v>
      </c>
      <c r="F103" s="90"/>
      <c r="G103" s="90"/>
      <c r="H103" s="90"/>
      <c r="I103" s="90"/>
      <c r="J103" s="90"/>
      <c r="K103" s="90"/>
      <c r="L103" s="90"/>
      <c r="M103" s="117"/>
      <c r="N103" s="90"/>
      <c r="O103" s="117"/>
      <c r="P103" s="90"/>
      <c r="Q103" s="117"/>
      <c r="R103" s="118" t="str">
        <f t="shared" si="52"/>
        <v> </v>
      </c>
      <c r="S103" s="118" t="str">
        <f t="shared" si="52"/>
        <v> </v>
      </c>
      <c r="T103" s="118" t="str">
        <f t="shared" si="53"/>
        <v> </v>
      </c>
      <c r="U103" s="119" t="str">
        <f t="shared" si="54"/>
        <v> </v>
      </c>
      <c r="V103" s="90"/>
      <c r="W103" s="90"/>
    </row>
    <row r="104" spans="1:23" ht="14.25" hidden="1">
      <c r="A104" s="115"/>
      <c r="B104" s="90"/>
      <c r="C104" s="90"/>
      <c r="D104" s="90"/>
      <c r="E104" s="116">
        <f t="shared" si="55"/>
        <v>0</v>
      </c>
      <c r="F104" s="90"/>
      <c r="G104" s="90"/>
      <c r="H104" s="90"/>
      <c r="I104" s="90"/>
      <c r="J104" s="90"/>
      <c r="K104" s="90"/>
      <c r="L104" s="90"/>
      <c r="M104" s="117"/>
      <c r="N104" s="90"/>
      <c r="O104" s="117"/>
      <c r="P104" s="90"/>
      <c r="Q104" s="117"/>
      <c r="R104" s="118" t="str">
        <f t="shared" si="52"/>
        <v> </v>
      </c>
      <c r="S104" s="118" t="str">
        <f t="shared" si="52"/>
        <v> </v>
      </c>
      <c r="T104" s="118" t="str">
        <f t="shared" si="53"/>
        <v> </v>
      </c>
      <c r="U104" s="119" t="str">
        <f t="shared" si="54"/>
        <v> </v>
      </c>
      <c r="V104" s="90"/>
      <c r="W104" s="90"/>
    </row>
    <row r="105" spans="1:23" ht="14.25" hidden="1">
      <c r="A105" s="115"/>
      <c r="B105" s="90"/>
      <c r="C105" s="90"/>
      <c r="D105" s="90"/>
      <c r="E105" s="116">
        <f t="shared" si="55"/>
        <v>0</v>
      </c>
      <c r="F105" s="90"/>
      <c r="G105" s="90"/>
      <c r="H105" s="90"/>
      <c r="I105" s="90"/>
      <c r="J105" s="90"/>
      <c r="K105" s="90"/>
      <c r="L105" s="90"/>
      <c r="M105" s="117"/>
      <c r="N105" s="90"/>
      <c r="O105" s="117"/>
      <c r="P105" s="90"/>
      <c r="Q105" s="117"/>
      <c r="R105" s="118" t="str">
        <f t="shared" si="52"/>
        <v> </v>
      </c>
      <c r="S105" s="118" t="str">
        <f t="shared" si="52"/>
        <v> </v>
      </c>
      <c r="T105" s="118" t="str">
        <f t="shared" si="53"/>
        <v> </v>
      </c>
      <c r="U105" s="119" t="str">
        <f t="shared" si="54"/>
        <v> </v>
      </c>
      <c r="V105" s="90"/>
      <c r="W105" s="90"/>
    </row>
    <row r="106" spans="1:23" ht="14.25" hidden="1">
      <c r="A106" s="115"/>
      <c r="B106" s="90"/>
      <c r="C106" s="90"/>
      <c r="D106" s="90"/>
      <c r="E106" s="116">
        <f t="shared" si="55"/>
        <v>0</v>
      </c>
      <c r="F106" s="90"/>
      <c r="G106" s="90"/>
      <c r="H106" s="90"/>
      <c r="I106" s="90"/>
      <c r="J106" s="90"/>
      <c r="K106" s="90"/>
      <c r="L106" s="90"/>
      <c r="M106" s="117"/>
      <c r="N106" s="90"/>
      <c r="O106" s="117"/>
      <c r="P106" s="90"/>
      <c r="Q106" s="117"/>
      <c r="R106" s="118" t="str">
        <f t="shared" si="52"/>
        <v> </v>
      </c>
      <c r="S106" s="118" t="str">
        <f t="shared" si="52"/>
        <v> </v>
      </c>
      <c r="T106" s="118" t="str">
        <f t="shared" si="53"/>
        <v> </v>
      </c>
      <c r="U106" s="119" t="str">
        <f t="shared" si="54"/>
        <v> </v>
      </c>
      <c r="V106" s="90"/>
      <c r="W106" s="90"/>
    </row>
    <row r="107" spans="1:23" ht="14.25" hidden="1">
      <c r="A107" s="115"/>
      <c r="B107" s="90"/>
      <c r="C107" s="90"/>
      <c r="D107" s="90"/>
      <c r="E107" s="116">
        <f t="shared" si="55"/>
        <v>0</v>
      </c>
      <c r="F107" s="90"/>
      <c r="G107" s="90"/>
      <c r="H107" s="90"/>
      <c r="I107" s="90"/>
      <c r="J107" s="90"/>
      <c r="K107" s="90"/>
      <c r="L107" s="90"/>
      <c r="M107" s="117"/>
      <c r="N107" s="90"/>
      <c r="O107" s="117"/>
      <c r="P107" s="90"/>
      <c r="Q107" s="117"/>
      <c r="R107" s="118" t="str">
        <f t="shared" si="52"/>
        <v> </v>
      </c>
      <c r="S107" s="118" t="str">
        <f t="shared" si="52"/>
        <v> </v>
      </c>
      <c r="T107" s="118" t="str">
        <f t="shared" si="53"/>
        <v> </v>
      </c>
      <c r="U107" s="119" t="str">
        <f t="shared" si="54"/>
        <v> </v>
      </c>
      <c r="V107" s="90"/>
      <c r="W107" s="90"/>
    </row>
    <row r="108" spans="1:23" ht="14.25" hidden="1">
      <c r="A108" s="115"/>
      <c r="B108" s="90"/>
      <c r="C108" s="90"/>
      <c r="D108" s="90"/>
      <c r="E108" s="116">
        <f t="shared" si="55"/>
        <v>0</v>
      </c>
      <c r="F108" s="90"/>
      <c r="G108" s="90"/>
      <c r="H108" s="117"/>
      <c r="I108" s="90"/>
      <c r="J108" s="117"/>
      <c r="K108" s="90"/>
      <c r="L108" s="117"/>
      <c r="M108" s="117"/>
      <c r="N108" s="117"/>
      <c r="O108" s="117"/>
      <c r="P108" s="117"/>
      <c r="Q108" s="117"/>
      <c r="R108" s="118" t="str">
        <f t="shared" si="52"/>
        <v> </v>
      </c>
      <c r="S108" s="118" t="str">
        <f t="shared" si="52"/>
        <v> </v>
      </c>
      <c r="T108" s="118" t="str">
        <f t="shared" si="53"/>
        <v> </v>
      </c>
      <c r="U108" s="119" t="str">
        <f t="shared" si="54"/>
        <v> </v>
      </c>
      <c r="V108" s="90"/>
      <c r="W108" s="90"/>
    </row>
    <row r="109" spans="1:23" ht="14.25" hidden="1">
      <c r="A109" s="115"/>
      <c r="B109" s="90"/>
      <c r="C109" s="90"/>
      <c r="D109" s="90"/>
      <c r="E109" s="116">
        <f t="shared" si="55"/>
        <v>0</v>
      </c>
      <c r="F109" s="90"/>
      <c r="G109" s="90"/>
      <c r="H109" s="117"/>
      <c r="I109" s="90"/>
      <c r="J109" s="117"/>
      <c r="K109" s="90"/>
      <c r="L109" s="117"/>
      <c r="M109" s="117"/>
      <c r="N109" s="117"/>
      <c r="O109" s="117"/>
      <c r="P109" s="117"/>
      <c r="Q109" s="117"/>
      <c r="R109" s="118" t="str">
        <f t="shared" si="52"/>
        <v> </v>
      </c>
      <c r="S109" s="118" t="str">
        <f t="shared" si="52"/>
        <v> </v>
      </c>
      <c r="T109" s="118" t="str">
        <f t="shared" si="53"/>
        <v> </v>
      </c>
      <c r="U109" s="119" t="str">
        <f t="shared" si="54"/>
        <v> </v>
      </c>
      <c r="V109" s="90"/>
      <c r="W109" s="90"/>
    </row>
    <row r="110" spans="1:23" ht="14.25" hidden="1">
      <c r="A110" s="115"/>
      <c r="B110" s="90"/>
      <c r="C110" s="90"/>
      <c r="D110" s="90"/>
      <c r="E110" s="116">
        <f t="shared" si="55"/>
        <v>0</v>
      </c>
      <c r="F110" s="90"/>
      <c r="G110" s="90"/>
      <c r="H110" s="117"/>
      <c r="I110" s="90"/>
      <c r="J110" s="117"/>
      <c r="K110" s="90"/>
      <c r="L110" s="117"/>
      <c r="M110" s="117"/>
      <c r="N110" s="117"/>
      <c r="O110" s="117"/>
      <c r="P110" s="117"/>
      <c r="Q110" s="117"/>
      <c r="R110" s="118" t="str">
        <f t="shared" si="52"/>
        <v> </v>
      </c>
      <c r="S110" s="118" t="str">
        <f t="shared" si="52"/>
        <v> </v>
      </c>
      <c r="T110" s="118" t="str">
        <f t="shared" si="53"/>
        <v> </v>
      </c>
      <c r="U110" s="119" t="str">
        <f t="shared" si="54"/>
        <v> </v>
      </c>
      <c r="V110" s="90"/>
      <c r="W110" s="90"/>
    </row>
    <row r="111" spans="1:23" ht="14.25" hidden="1">
      <c r="A111" s="120"/>
      <c r="B111" s="121"/>
      <c r="C111" s="122"/>
      <c r="D111" s="122"/>
      <c r="E111" s="122"/>
      <c r="F111" s="121"/>
      <c r="G111" s="122"/>
      <c r="H111" s="121"/>
      <c r="I111" s="122"/>
      <c r="J111" s="121"/>
      <c r="K111" s="122"/>
      <c r="L111" s="121"/>
      <c r="M111" s="121"/>
      <c r="N111" s="121"/>
      <c r="O111" s="121"/>
      <c r="P111" s="121"/>
      <c r="Q111" s="121"/>
      <c r="R111" s="113" t="str">
        <f aca="true" t="shared" si="56" ref="R111:S113">IF(L111=0," ",(N111-L111)/L111)</f>
        <v> </v>
      </c>
      <c r="S111" s="114" t="str">
        <f t="shared" si="56"/>
        <v> </v>
      </c>
      <c r="T111" s="113" t="str">
        <f t="shared" si="53"/>
        <v> </v>
      </c>
      <c r="U111" s="114" t="str">
        <f t="shared" si="54"/>
        <v> </v>
      </c>
      <c r="V111" s="121"/>
      <c r="W111" s="122"/>
    </row>
    <row r="112" spans="1:23" ht="14.25" hidden="1">
      <c r="A112" s="120" t="s">
        <v>82</v>
      </c>
      <c r="B112" s="121">
        <f aca="true" t="shared" si="57" ref="B112:Q112">B95+B85</f>
        <v>0</v>
      </c>
      <c r="C112" s="121">
        <f t="shared" si="57"/>
        <v>0</v>
      </c>
      <c r="D112" s="121">
        <f t="shared" si="57"/>
        <v>0</v>
      </c>
      <c r="E112" s="121">
        <f t="shared" si="57"/>
        <v>0</v>
      </c>
      <c r="F112" s="121">
        <f t="shared" si="57"/>
        <v>0</v>
      </c>
      <c r="G112" s="121">
        <f t="shared" si="57"/>
        <v>0</v>
      </c>
      <c r="H112" s="121">
        <f t="shared" si="57"/>
        <v>0</v>
      </c>
      <c r="I112" s="121">
        <f t="shared" si="57"/>
        <v>0</v>
      </c>
      <c r="J112" s="121">
        <f t="shared" si="57"/>
        <v>0</v>
      </c>
      <c r="K112" s="121">
        <f t="shared" si="57"/>
        <v>0</v>
      </c>
      <c r="L112" s="121">
        <f t="shared" si="57"/>
        <v>0</v>
      </c>
      <c r="M112" s="121">
        <f t="shared" si="57"/>
        <v>0</v>
      </c>
      <c r="N112" s="121">
        <f t="shared" si="57"/>
        <v>0</v>
      </c>
      <c r="O112" s="121">
        <f t="shared" si="57"/>
        <v>0</v>
      </c>
      <c r="P112" s="121">
        <f t="shared" si="57"/>
        <v>0</v>
      </c>
      <c r="Q112" s="121">
        <f t="shared" si="57"/>
        <v>0</v>
      </c>
      <c r="R112" s="113" t="str">
        <f t="shared" si="56"/>
        <v> </v>
      </c>
      <c r="S112" s="114" t="str">
        <f t="shared" si="56"/>
        <v> </v>
      </c>
      <c r="T112" s="113" t="str">
        <f t="shared" si="53"/>
        <v> </v>
      </c>
      <c r="U112" s="114" t="str">
        <f t="shared" si="54"/>
        <v> </v>
      </c>
      <c r="V112" s="121">
        <f>V95+V85</f>
        <v>0</v>
      </c>
      <c r="W112" s="121">
        <f>W95+W85</f>
        <v>0</v>
      </c>
    </row>
    <row r="113" spans="1:23" ht="14.25" hidden="1">
      <c r="A113" s="123" t="s">
        <v>113</v>
      </c>
      <c r="B113" s="124">
        <f>B85</f>
        <v>0</v>
      </c>
      <c r="C113" s="124">
        <f aca="true" t="shared" si="58" ref="C113:Q113">C85</f>
        <v>0</v>
      </c>
      <c r="D113" s="124">
        <f t="shared" si="58"/>
        <v>0</v>
      </c>
      <c r="E113" s="124">
        <f t="shared" si="58"/>
        <v>0</v>
      </c>
      <c r="F113" s="124">
        <f t="shared" si="58"/>
        <v>0</v>
      </c>
      <c r="G113" s="124">
        <f t="shared" si="58"/>
        <v>0</v>
      </c>
      <c r="H113" s="124">
        <f t="shared" si="58"/>
        <v>0</v>
      </c>
      <c r="I113" s="124">
        <f t="shared" si="58"/>
        <v>0</v>
      </c>
      <c r="J113" s="124">
        <f t="shared" si="58"/>
        <v>0</v>
      </c>
      <c r="K113" s="124">
        <f t="shared" si="58"/>
        <v>0</v>
      </c>
      <c r="L113" s="124">
        <f t="shared" si="58"/>
        <v>0</v>
      </c>
      <c r="M113" s="124">
        <f t="shared" si="58"/>
        <v>0</v>
      </c>
      <c r="N113" s="124">
        <f t="shared" si="58"/>
        <v>0</v>
      </c>
      <c r="O113" s="124">
        <f t="shared" si="58"/>
        <v>0</v>
      </c>
      <c r="P113" s="124">
        <f t="shared" si="58"/>
        <v>0</v>
      </c>
      <c r="Q113" s="124">
        <f t="shared" si="58"/>
        <v>0</v>
      </c>
      <c r="R113" s="113" t="str">
        <f t="shared" si="56"/>
        <v> </v>
      </c>
      <c r="S113" s="114" t="str">
        <f t="shared" si="56"/>
        <v> </v>
      </c>
      <c r="T113" s="113" t="str">
        <f t="shared" si="53"/>
        <v> </v>
      </c>
      <c r="U113" s="114" t="str">
        <f t="shared" si="54"/>
        <v> </v>
      </c>
      <c r="V113" s="124">
        <f>V85</f>
        <v>0</v>
      </c>
      <c r="W113" s="124">
        <f>W85</f>
        <v>0</v>
      </c>
    </row>
    <row r="114" spans="1:23" ht="14.25">
      <c r="A114" s="125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7"/>
      <c r="S114" s="127"/>
      <c r="T114" s="127"/>
      <c r="U114" s="127"/>
      <c r="V114" s="126"/>
      <c r="W114" s="126"/>
    </row>
    <row r="115" ht="14.25">
      <c r="A115" s="128" t="s">
        <v>114</v>
      </c>
    </row>
    <row r="116" ht="14.25">
      <c r="A116" s="128" t="s">
        <v>115</v>
      </c>
    </row>
    <row r="117" spans="1:22" ht="14.25">
      <c r="A117" s="128" t="s">
        <v>116</v>
      </c>
      <c r="B117" s="129"/>
      <c r="C117" s="129"/>
      <c r="D117" s="129"/>
      <c r="E117" s="129"/>
      <c r="F117" s="129"/>
      <c r="H117" s="129"/>
      <c r="I117" s="129"/>
      <c r="J117" s="129"/>
      <c r="K117" s="129"/>
      <c r="V117" s="129"/>
    </row>
    <row r="118" spans="1:22" ht="14.25">
      <c r="A118" s="128" t="s">
        <v>117</v>
      </c>
      <c r="B118" s="129"/>
      <c r="C118" s="129"/>
      <c r="D118" s="129"/>
      <c r="E118" s="129"/>
      <c r="F118" s="129"/>
      <c r="H118" s="129"/>
      <c r="I118" s="129"/>
      <c r="J118" s="129"/>
      <c r="K118" s="129"/>
      <c r="V118" s="129"/>
    </row>
    <row r="119" spans="1:22" ht="14.25">
      <c r="A119" s="128" t="s">
        <v>118</v>
      </c>
      <c r="B119" s="129"/>
      <c r="C119" s="129"/>
      <c r="D119" s="129"/>
      <c r="E119" s="129"/>
      <c r="F119" s="129"/>
      <c r="H119" s="129"/>
      <c r="I119" s="129"/>
      <c r="J119" s="129"/>
      <c r="K119" s="129"/>
      <c r="V119" s="129"/>
    </row>
    <row r="120" ht="14.25">
      <c r="A120" s="128" t="s">
        <v>119</v>
      </c>
    </row>
    <row r="123" spans="1:23" ht="14.25">
      <c r="A123" s="129"/>
      <c r="G123" s="129"/>
      <c r="W123" s="129"/>
    </row>
    <row r="124" spans="1:23" ht="14.25">
      <c r="A124" s="129"/>
      <c r="G124" s="129"/>
      <c r="W124" s="129"/>
    </row>
    <row r="125" spans="1:23" ht="14.25">
      <c r="A125" s="129"/>
      <c r="G125" s="129"/>
      <c r="W125" s="129"/>
    </row>
    <row r="146" ht="14.25">
      <c r="B146" s="19"/>
    </row>
  </sheetData>
  <sheetProtection/>
  <mergeCells count="18">
    <mergeCell ref="P6:Q6"/>
    <mergeCell ref="R6:S6"/>
    <mergeCell ref="T6:U6"/>
    <mergeCell ref="V6:W6"/>
    <mergeCell ref="P74:Q74"/>
    <mergeCell ref="R74:S74"/>
    <mergeCell ref="T74:U74"/>
    <mergeCell ref="V74:W74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5"/>
  <sheetViews>
    <sheetView tabSelected="1" zoomScalePageLayoutView="0" workbookViewId="0" topLeftCell="A1">
      <selection activeCell="A3" sqref="A3:U120"/>
    </sheetView>
  </sheetViews>
  <sheetFormatPr defaultColWidth="9.140625" defaultRowHeight="15"/>
  <cols>
    <col min="1" max="1" width="52.7109375" style="2" customWidth="1"/>
    <col min="2" max="23" width="13.7109375" style="2" customWidth="1"/>
    <col min="24" max="24" width="2.7109375" style="2" customWidth="1"/>
    <col min="25" max="16384" width="9.140625" style="2" customWidth="1"/>
  </cols>
  <sheetData>
    <row r="1" spans="1:23" ht="14.2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"/>
      <c r="W1" s="1"/>
    </row>
    <row r="2" spans="1:23" ht="17.2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"/>
      <c r="W2" s="3"/>
    </row>
    <row r="3" spans="1:23" ht="18" customHeight="1">
      <c r="A3" s="131" t="s">
        <v>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"/>
      <c r="W3" s="3"/>
    </row>
    <row r="4" spans="1:23" ht="18" customHeight="1">
      <c r="A4" s="131" t="s">
        <v>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"/>
      <c r="W4" s="3"/>
    </row>
    <row r="5" spans="1:23" ht="15" customHeight="1">
      <c r="A5" s="132" t="s">
        <v>129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4"/>
      <c r="W5" s="4"/>
    </row>
    <row r="6" spans="1:23" ht="12.75" customHeight="1">
      <c r="A6" s="5"/>
      <c r="B6" s="5"/>
      <c r="C6" s="5"/>
      <c r="D6" s="5"/>
      <c r="E6" s="6"/>
      <c r="F6" s="133" t="s">
        <v>3</v>
      </c>
      <c r="G6" s="134"/>
      <c r="H6" s="133" t="s">
        <v>4</v>
      </c>
      <c r="I6" s="134"/>
      <c r="J6" s="133" t="s">
        <v>5</v>
      </c>
      <c r="K6" s="134"/>
      <c r="L6" s="133" t="s">
        <v>6</v>
      </c>
      <c r="M6" s="134"/>
      <c r="N6" s="133" t="s">
        <v>7</v>
      </c>
      <c r="O6" s="134"/>
      <c r="P6" s="133" t="s">
        <v>8</v>
      </c>
      <c r="Q6" s="134"/>
      <c r="R6" s="133" t="s">
        <v>9</v>
      </c>
      <c r="S6" s="134"/>
      <c r="T6" s="133" t="s">
        <v>10</v>
      </c>
      <c r="U6" s="134"/>
      <c r="V6" s="133" t="s">
        <v>11</v>
      </c>
      <c r="W6" s="134"/>
    </row>
    <row r="7" spans="1:23" ht="82.5">
      <c r="A7" s="7" t="s">
        <v>12</v>
      </c>
      <c r="B7" s="8" t="s">
        <v>13</v>
      </c>
      <c r="C7" s="8" t="s">
        <v>14</v>
      </c>
      <c r="D7" s="8" t="s">
        <v>15</v>
      </c>
      <c r="E7" s="8" t="s">
        <v>16</v>
      </c>
      <c r="F7" s="9" t="s">
        <v>17</v>
      </c>
      <c r="G7" s="10" t="s">
        <v>18</v>
      </c>
      <c r="H7" s="9" t="s">
        <v>19</v>
      </c>
      <c r="I7" s="10" t="s">
        <v>20</v>
      </c>
      <c r="J7" s="9" t="s">
        <v>21</v>
      </c>
      <c r="K7" s="10" t="s">
        <v>22</v>
      </c>
      <c r="L7" s="9" t="s">
        <v>23</v>
      </c>
      <c r="M7" s="10" t="s">
        <v>24</v>
      </c>
      <c r="N7" s="9" t="s">
        <v>25</v>
      </c>
      <c r="O7" s="10" t="s">
        <v>26</v>
      </c>
      <c r="P7" s="9" t="s">
        <v>27</v>
      </c>
      <c r="Q7" s="10" t="s">
        <v>28</v>
      </c>
      <c r="R7" s="9" t="s">
        <v>27</v>
      </c>
      <c r="S7" s="10" t="s">
        <v>28</v>
      </c>
      <c r="T7" s="9" t="s">
        <v>29</v>
      </c>
      <c r="U7" s="10" t="s">
        <v>30</v>
      </c>
      <c r="V7" s="9" t="s">
        <v>16</v>
      </c>
      <c r="W7" s="10" t="s">
        <v>31</v>
      </c>
    </row>
    <row r="8" spans="1:23" ht="12.75" customHeight="1">
      <c r="A8" s="11" t="s">
        <v>32</v>
      </c>
      <c r="B8" s="12"/>
      <c r="C8" s="12"/>
      <c r="D8" s="12"/>
      <c r="E8" s="12"/>
      <c r="F8" s="13"/>
      <c r="G8" s="14"/>
      <c r="H8" s="13"/>
      <c r="I8" s="14"/>
      <c r="J8" s="13"/>
      <c r="K8" s="14"/>
      <c r="L8" s="13"/>
      <c r="M8" s="14"/>
      <c r="N8" s="13"/>
      <c r="O8" s="14"/>
      <c r="P8" s="13"/>
      <c r="Q8" s="14"/>
      <c r="R8" s="15"/>
      <c r="S8" s="16"/>
      <c r="T8" s="15"/>
      <c r="U8" s="17"/>
      <c r="V8" s="13"/>
      <c r="W8" s="14"/>
    </row>
    <row r="9" spans="1:23" ht="12.75" customHeight="1" hidden="1">
      <c r="A9" s="18" t="s">
        <v>33</v>
      </c>
      <c r="B9" s="19">
        <v>0</v>
      </c>
      <c r="C9" s="19">
        <v>0</v>
      </c>
      <c r="D9" s="19"/>
      <c r="E9" s="19">
        <f>$B9+$C9+$D9</f>
        <v>0</v>
      </c>
      <c r="F9" s="20">
        <v>0</v>
      </c>
      <c r="G9" s="21">
        <v>0</v>
      </c>
      <c r="H9" s="20">
        <v>0</v>
      </c>
      <c r="I9" s="21">
        <v>0</v>
      </c>
      <c r="J9" s="20">
        <v>0</v>
      </c>
      <c r="K9" s="21">
        <v>0</v>
      </c>
      <c r="L9" s="20">
        <v>0</v>
      </c>
      <c r="M9" s="21">
        <v>0</v>
      </c>
      <c r="N9" s="20">
        <v>0</v>
      </c>
      <c r="O9" s="21">
        <v>0</v>
      </c>
      <c r="P9" s="20">
        <f>$H9+$J9+$L9+$N9</f>
        <v>0</v>
      </c>
      <c r="Q9" s="21">
        <f>$I9+$K9+$M9+$O9</f>
        <v>0</v>
      </c>
      <c r="R9" s="22">
        <f>IF($L9=0,0,(($N9-$L9)/$L9)*100)</f>
        <v>0</v>
      </c>
      <c r="S9" s="23">
        <f>IF($M9=0,0,(($O9-$M9)/$M9)*100)</f>
        <v>0</v>
      </c>
      <c r="T9" s="22">
        <f>IF($E9=0,0,($P9/$E9)*100)</f>
        <v>0</v>
      </c>
      <c r="U9" s="24">
        <f>IF($E9=0,0,($Q9/$E9)*100)</f>
        <v>0</v>
      </c>
      <c r="V9" s="20"/>
      <c r="W9" s="21"/>
    </row>
    <row r="10" spans="1:23" ht="12.75" customHeight="1">
      <c r="A10" s="18" t="s">
        <v>34</v>
      </c>
      <c r="B10" s="19">
        <v>44925000</v>
      </c>
      <c r="C10" s="19">
        <v>0</v>
      </c>
      <c r="D10" s="19"/>
      <c r="E10" s="19">
        <f aca="true" t="shared" si="0" ref="E10:E16">$B10+$C10+$D10</f>
        <v>44925000</v>
      </c>
      <c r="F10" s="20">
        <v>44925000</v>
      </c>
      <c r="G10" s="21">
        <v>44925000</v>
      </c>
      <c r="H10" s="20">
        <v>9830000</v>
      </c>
      <c r="I10" s="21">
        <v>9832749</v>
      </c>
      <c r="J10" s="20">
        <v>12009000</v>
      </c>
      <c r="K10" s="21">
        <v>11591013</v>
      </c>
      <c r="L10" s="20">
        <v>6203000</v>
      </c>
      <c r="M10" s="21">
        <v>6450749</v>
      </c>
      <c r="N10" s="20">
        <v>12851000</v>
      </c>
      <c r="O10" s="21">
        <v>13577413</v>
      </c>
      <c r="P10" s="20">
        <f aca="true" t="shared" si="1" ref="P10:P16">$H10+$J10+$L10+$N10</f>
        <v>40893000</v>
      </c>
      <c r="Q10" s="21">
        <f aca="true" t="shared" si="2" ref="Q10:Q16">$I10+$K10+$M10+$O10</f>
        <v>41451924</v>
      </c>
      <c r="R10" s="22">
        <f aca="true" t="shared" si="3" ref="R10:R16">IF($L10=0,0,(($N10-$L10)/$L10)*100)</f>
        <v>107.17394808963405</v>
      </c>
      <c r="S10" s="23">
        <f aca="true" t="shared" si="4" ref="S10:S16">IF($M10=0,0,(($O10-$M10)/$M10)*100)</f>
        <v>110.47808556804799</v>
      </c>
      <c r="T10" s="22">
        <f aca="true" t="shared" si="5" ref="T10:T15">IF($E10=0,0,($P10/$E10)*100)</f>
        <v>91.02504173622704</v>
      </c>
      <c r="U10" s="24">
        <f aca="true" t="shared" si="6" ref="U10:U15">IF($E10=0,0,($Q10/$E10)*100)</f>
        <v>92.26916861435727</v>
      </c>
      <c r="V10" s="20"/>
      <c r="W10" s="21"/>
    </row>
    <row r="11" spans="1:23" ht="12.75" customHeight="1">
      <c r="A11" s="18" t="s">
        <v>35</v>
      </c>
      <c r="B11" s="19">
        <v>19605000</v>
      </c>
      <c r="C11" s="19">
        <v>0</v>
      </c>
      <c r="D11" s="19"/>
      <c r="E11" s="19">
        <f t="shared" si="0"/>
        <v>19605000</v>
      </c>
      <c r="F11" s="20">
        <v>19605000</v>
      </c>
      <c r="G11" s="21">
        <v>19605000</v>
      </c>
      <c r="H11" s="20">
        <v>2608000</v>
      </c>
      <c r="I11" s="21">
        <v>2058582</v>
      </c>
      <c r="J11" s="20">
        <v>3367000</v>
      </c>
      <c r="K11" s="21">
        <v>3951885</v>
      </c>
      <c r="L11" s="20">
        <v>3738000</v>
      </c>
      <c r="M11" s="21">
        <v>3774064</v>
      </c>
      <c r="N11" s="20">
        <v>5077000</v>
      </c>
      <c r="O11" s="21">
        <v>5382705</v>
      </c>
      <c r="P11" s="20">
        <f t="shared" si="1"/>
        <v>14790000</v>
      </c>
      <c r="Q11" s="21">
        <f t="shared" si="2"/>
        <v>15167236</v>
      </c>
      <c r="R11" s="22">
        <f t="shared" si="3"/>
        <v>35.82129481005886</v>
      </c>
      <c r="S11" s="23">
        <f t="shared" si="4"/>
        <v>42.62357501091662</v>
      </c>
      <c r="T11" s="22">
        <f t="shared" si="5"/>
        <v>75.43993879112472</v>
      </c>
      <c r="U11" s="24">
        <f t="shared" si="6"/>
        <v>77.36412139760264</v>
      </c>
      <c r="V11" s="20"/>
      <c r="W11" s="21"/>
    </row>
    <row r="12" spans="1:23" ht="12.75" customHeight="1">
      <c r="A12" s="18" t="s">
        <v>36</v>
      </c>
      <c r="B12" s="19">
        <v>64362000</v>
      </c>
      <c r="C12" s="19">
        <v>0</v>
      </c>
      <c r="D12" s="19"/>
      <c r="E12" s="19">
        <f t="shared" si="0"/>
        <v>64362000</v>
      </c>
      <c r="F12" s="20">
        <v>0</v>
      </c>
      <c r="G12" s="21">
        <v>0</v>
      </c>
      <c r="H12" s="20">
        <v>0</v>
      </c>
      <c r="I12" s="21">
        <v>6345200</v>
      </c>
      <c r="J12" s="20">
        <v>0</v>
      </c>
      <c r="K12" s="21">
        <v>13081836</v>
      </c>
      <c r="L12" s="20">
        <v>0</v>
      </c>
      <c r="M12" s="21">
        <v>20443979</v>
      </c>
      <c r="N12" s="20">
        <v>0</v>
      </c>
      <c r="O12" s="21">
        <v>18209428</v>
      </c>
      <c r="P12" s="20">
        <f t="shared" si="1"/>
        <v>0</v>
      </c>
      <c r="Q12" s="21">
        <f t="shared" si="2"/>
        <v>58080443</v>
      </c>
      <c r="R12" s="22">
        <f t="shared" si="3"/>
        <v>0</v>
      </c>
      <c r="S12" s="23">
        <f t="shared" si="4"/>
        <v>-10.930117860128892</v>
      </c>
      <c r="T12" s="22">
        <f t="shared" si="5"/>
        <v>0</v>
      </c>
      <c r="U12" s="24">
        <f t="shared" si="6"/>
        <v>90.24027065659861</v>
      </c>
      <c r="V12" s="20">
        <v>4622000</v>
      </c>
      <c r="W12" s="21">
        <v>733972</v>
      </c>
    </row>
    <row r="13" spans="1:23" ht="12.75" customHeight="1">
      <c r="A13" s="18" t="s">
        <v>37</v>
      </c>
      <c r="B13" s="19">
        <v>12000000</v>
      </c>
      <c r="C13" s="19">
        <v>18300000</v>
      </c>
      <c r="D13" s="19"/>
      <c r="E13" s="19">
        <f t="shared" si="0"/>
        <v>30300000</v>
      </c>
      <c r="F13" s="20">
        <v>30300000</v>
      </c>
      <c r="G13" s="21">
        <v>30300000</v>
      </c>
      <c r="H13" s="20">
        <v>227000</v>
      </c>
      <c r="I13" s="21">
        <v>181742</v>
      </c>
      <c r="J13" s="20">
        <v>550000</v>
      </c>
      <c r="K13" s="21">
        <v>1020220</v>
      </c>
      <c r="L13" s="20">
        <v>0</v>
      </c>
      <c r="M13" s="21">
        <v>1035907</v>
      </c>
      <c r="N13" s="20">
        <v>10811000</v>
      </c>
      <c r="O13" s="21">
        <v>10576631</v>
      </c>
      <c r="P13" s="20">
        <f t="shared" si="1"/>
        <v>11588000</v>
      </c>
      <c r="Q13" s="21">
        <f t="shared" si="2"/>
        <v>12814500</v>
      </c>
      <c r="R13" s="22">
        <f t="shared" si="3"/>
        <v>0</v>
      </c>
      <c r="S13" s="23">
        <f t="shared" si="4"/>
        <v>921.0019818381379</v>
      </c>
      <c r="T13" s="22">
        <f t="shared" si="5"/>
        <v>38.244224422442244</v>
      </c>
      <c r="U13" s="24">
        <f t="shared" si="6"/>
        <v>42.29207920792079</v>
      </c>
      <c r="V13" s="20"/>
      <c r="W13" s="21"/>
    </row>
    <row r="14" spans="1:23" ht="12.75" customHeight="1">
      <c r="A14" s="18" t="s">
        <v>38</v>
      </c>
      <c r="B14" s="19">
        <v>150000</v>
      </c>
      <c r="C14" s="19">
        <v>-150000</v>
      </c>
      <c r="D14" s="19"/>
      <c r="E14" s="19">
        <f t="shared" si="0"/>
        <v>0</v>
      </c>
      <c r="F14" s="20">
        <v>0</v>
      </c>
      <c r="G14" s="21">
        <v>0</v>
      </c>
      <c r="H14" s="20">
        <v>0</v>
      </c>
      <c r="I14" s="21">
        <v>0</v>
      </c>
      <c r="J14" s="20">
        <v>0</v>
      </c>
      <c r="K14" s="21">
        <v>0</v>
      </c>
      <c r="L14" s="20">
        <v>0</v>
      </c>
      <c r="M14" s="21">
        <v>0</v>
      </c>
      <c r="N14" s="20">
        <v>0</v>
      </c>
      <c r="O14" s="21">
        <v>0</v>
      </c>
      <c r="P14" s="20">
        <f t="shared" si="1"/>
        <v>0</v>
      </c>
      <c r="Q14" s="21">
        <f t="shared" si="2"/>
        <v>0</v>
      </c>
      <c r="R14" s="22">
        <f t="shared" si="3"/>
        <v>0</v>
      </c>
      <c r="S14" s="23">
        <f t="shared" si="4"/>
        <v>0</v>
      </c>
      <c r="T14" s="22">
        <f t="shared" si="5"/>
        <v>0</v>
      </c>
      <c r="U14" s="24">
        <f t="shared" si="6"/>
        <v>0</v>
      </c>
      <c r="V14" s="20"/>
      <c r="W14" s="21"/>
    </row>
    <row r="15" spans="1:23" ht="12.75" customHeight="1">
      <c r="A15" s="18"/>
      <c r="B15" s="19">
        <v>0</v>
      </c>
      <c r="C15" s="19">
        <v>0</v>
      </c>
      <c r="D15" s="19"/>
      <c r="E15" s="19">
        <f t="shared" si="0"/>
        <v>0</v>
      </c>
      <c r="F15" s="20">
        <v>0</v>
      </c>
      <c r="G15" s="21">
        <v>0</v>
      </c>
      <c r="H15" s="20">
        <v>0</v>
      </c>
      <c r="I15" s="21">
        <v>0</v>
      </c>
      <c r="J15" s="20">
        <v>0</v>
      </c>
      <c r="K15" s="21">
        <v>0</v>
      </c>
      <c r="L15" s="20">
        <v>0</v>
      </c>
      <c r="M15" s="21">
        <v>0</v>
      </c>
      <c r="N15" s="20">
        <v>0</v>
      </c>
      <c r="O15" s="21">
        <v>0</v>
      </c>
      <c r="P15" s="20">
        <f t="shared" si="1"/>
        <v>0</v>
      </c>
      <c r="Q15" s="21">
        <f t="shared" si="2"/>
        <v>0</v>
      </c>
      <c r="R15" s="22">
        <f t="shared" si="3"/>
        <v>0</v>
      </c>
      <c r="S15" s="23">
        <f t="shared" si="4"/>
        <v>0</v>
      </c>
      <c r="T15" s="22">
        <f t="shared" si="5"/>
        <v>0</v>
      </c>
      <c r="U15" s="24">
        <f t="shared" si="6"/>
        <v>0</v>
      </c>
      <c r="V15" s="20"/>
      <c r="W15" s="21"/>
    </row>
    <row r="16" spans="1:23" ht="12.75" customHeight="1">
      <c r="A16" s="25" t="s">
        <v>39</v>
      </c>
      <c r="B16" s="26">
        <f>SUM(B9:B15)</f>
        <v>141042000</v>
      </c>
      <c r="C16" s="26">
        <f>SUM(C9:C15)</f>
        <v>18150000</v>
      </c>
      <c r="D16" s="26"/>
      <c r="E16" s="26">
        <f t="shared" si="0"/>
        <v>159192000</v>
      </c>
      <c r="F16" s="27">
        <f aca="true" t="shared" si="7" ref="F16:O16">SUM(F9:F15)</f>
        <v>94830000</v>
      </c>
      <c r="G16" s="28">
        <f t="shared" si="7"/>
        <v>94830000</v>
      </c>
      <c r="H16" s="27">
        <f t="shared" si="7"/>
        <v>12665000</v>
      </c>
      <c r="I16" s="28">
        <f t="shared" si="7"/>
        <v>18418273</v>
      </c>
      <c r="J16" s="27">
        <f t="shared" si="7"/>
        <v>15926000</v>
      </c>
      <c r="K16" s="28">
        <f t="shared" si="7"/>
        <v>29644954</v>
      </c>
      <c r="L16" s="27">
        <f t="shared" si="7"/>
        <v>9941000</v>
      </c>
      <c r="M16" s="28">
        <f t="shared" si="7"/>
        <v>31704699</v>
      </c>
      <c r="N16" s="27">
        <f t="shared" si="7"/>
        <v>28739000</v>
      </c>
      <c r="O16" s="28">
        <f t="shared" si="7"/>
        <v>47746177</v>
      </c>
      <c r="P16" s="27">
        <f t="shared" si="1"/>
        <v>67271000</v>
      </c>
      <c r="Q16" s="28">
        <f t="shared" si="2"/>
        <v>127514103</v>
      </c>
      <c r="R16" s="29">
        <f t="shared" si="3"/>
        <v>189.09566442007846</v>
      </c>
      <c r="S16" s="30">
        <f t="shared" si="4"/>
        <v>50.59653144790934</v>
      </c>
      <c r="T16" s="29">
        <f>IF((SUM($E9:$E13)+$E15)=0,0,(P16/(SUM($E9:$E13)+$E15)*100))</f>
        <v>42.257776772702144</v>
      </c>
      <c r="U16" s="31">
        <f>IF((SUM($E9:$E13)+$E15)=0,0,(Q16/(SUM($E9:$E13)+$E15)*100))</f>
        <v>80.10082353384593</v>
      </c>
      <c r="V16" s="27">
        <f>SUM(V9:V15)</f>
        <v>4622000</v>
      </c>
      <c r="W16" s="28">
        <f>SUM(W9:W15)</f>
        <v>733972</v>
      </c>
    </row>
    <row r="17" spans="1:23" ht="12.75" customHeight="1">
      <c r="A17" s="11" t="s">
        <v>40</v>
      </c>
      <c r="B17" s="32"/>
      <c r="C17" s="32"/>
      <c r="D17" s="32"/>
      <c r="E17" s="32"/>
      <c r="F17" s="33"/>
      <c r="G17" s="34"/>
      <c r="H17" s="33"/>
      <c r="I17" s="34"/>
      <c r="J17" s="33"/>
      <c r="K17" s="34"/>
      <c r="L17" s="33"/>
      <c r="M17" s="34"/>
      <c r="N17" s="33"/>
      <c r="O17" s="34"/>
      <c r="P17" s="33"/>
      <c r="Q17" s="34"/>
      <c r="R17" s="15"/>
      <c r="S17" s="16"/>
      <c r="T17" s="15"/>
      <c r="U17" s="17"/>
      <c r="V17" s="33"/>
      <c r="W17" s="34"/>
    </row>
    <row r="18" spans="1:23" ht="12.75" customHeight="1">
      <c r="A18" s="18" t="s">
        <v>41</v>
      </c>
      <c r="B18" s="19">
        <v>0</v>
      </c>
      <c r="C18" s="19">
        <v>0</v>
      </c>
      <c r="D18" s="19"/>
      <c r="E18" s="19">
        <f aca="true" t="shared" si="8" ref="E18:E24">$B18+$C18+$D18</f>
        <v>0</v>
      </c>
      <c r="F18" s="20">
        <v>0</v>
      </c>
      <c r="G18" s="21">
        <v>0</v>
      </c>
      <c r="H18" s="20">
        <v>0</v>
      </c>
      <c r="I18" s="21">
        <v>0</v>
      </c>
      <c r="J18" s="20">
        <v>0</v>
      </c>
      <c r="K18" s="21">
        <v>0</v>
      </c>
      <c r="L18" s="20">
        <v>0</v>
      </c>
      <c r="M18" s="21">
        <v>0</v>
      </c>
      <c r="N18" s="20">
        <v>0</v>
      </c>
      <c r="O18" s="21">
        <v>0</v>
      </c>
      <c r="P18" s="20">
        <f aca="true" t="shared" si="9" ref="P18:P24">$H18+$J18+$L18+$N18</f>
        <v>0</v>
      </c>
      <c r="Q18" s="21">
        <f aca="true" t="shared" si="10" ref="Q18:Q24">$I18+$K18+$M18+$O18</f>
        <v>0</v>
      </c>
      <c r="R18" s="22">
        <f aca="true" t="shared" si="11" ref="R18:R24">IF($L18=0,0,(($N18-$L18)/$L18)*100)</f>
        <v>0</v>
      </c>
      <c r="S18" s="23">
        <f aca="true" t="shared" si="12" ref="S18:S24">IF($M18=0,0,(($O18-$M18)/$M18)*100)</f>
        <v>0</v>
      </c>
      <c r="T18" s="22">
        <f aca="true" t="shared" si="13" ref="T18:T23">IF($E18=0,0,($P18/$E18)*100)</f>
        <v>0</v>
      </c>
      <c r="U18" s="24">
        <f aca="true" t="shared" si="14" ref="U18:U23">IF($E18=0,0,($Q18/$E18)*100)</f>
        <v>0</v>
      </c>
      <c r="V18" s="20"/>
      <c r="W18" s="21"/>
    </row>
    <row r="19" spans="1:23" ht="12.75" customHeight="1">
      <c r="A19" s="18" t="s">
        <v>42</v>
      </c>
      <c r="B19" s="19">
        <v>11250000</v>
      </c>
      <c r="C19" s="19">
        <v>-1247000</v>
      </c>
      <c r="D19" s="19"/>
      <c r="E19" s="19">
        <f t="shared" si="8"/>
        <v>10003000</v>
      </c>
      <c r="F19" s="20">
        <v>10003000</v>
      </c>
      <c r="G19" s="21">
        <v>0</v>
      </c>
      <c r="H19" s="20">
        <v>0</v>
      </c>
      <c r="I19" s="21">
        <v>0</v>
      </c>
      <c r="J19" s="20">
        <v>0</v>
      </c>
      <c r="K19" s="21">
        <v>0</v>
      </c>
      <c r="L19" s="20">
        <v>0</v>
      </c>
      <c r="M19" s="21">
        <v>0</v>
      </c>
      <c r="N19" s="20">
        <v>0</v>
      </c>
      <c r="O19" s="21">
        <v>0</v>
      </c>
      <c r="P19" s="20">
        <f t="shared" si="9"/>
        <v>0</v>
      </c>
      <c r="Q19" s="21">
        <f t="shared" si="10"/>
        <v>0</v>
      </c>
      <c r="R19" s="22">
        <f t="shared" si="11"/>
        <v>0</v>
      </c>
      <c r="S19" s="23">
        <f t="shared" si="12"/>
        <v>0</v>
      </c>
      <c r="T19" s="22">
        <f t="shared" si="13"/>
        <v>0</v>
      </c>
      <c r="U19" s="24">
        <f t="shared" si="14"/>
        <v>0</v>
      </c>
      <c r="V19" s="20"/>
      <c r="W19" s="21"/>
    </row>
    <row r="20" spans="1:23" ht="12.75" customHeight="1">
      <c r="A20" s="18" t="s">
        <v>43</v>
      </c>
      <c r="B20" s="19">
        <v>0</v>
      </c>
      <c r="C20" s="19">
        <v>0</v>
      </c>
      <c r="D20" s="19"/>
      <c r="E20" s="19">
        <f t="shared" si="8"/>
        <v>0</v>
      </c>
      <c r="F20" s="20">
        <v>0</v>
      </c>
      <c r="G20" s="21">
        <v>0</v>
      </c>
      <c r="H20" s="20">
        <v>0</v>
      </c>
      <c r="I20" s="21">
        <v>0</v>
      </c>
      <c r="J20" s="20">
        <v>0</v>
      </c>
      <c r="K20" s="21">
        <v>0</v>
      </c>
      <c r="L20" s="20">
        <v>0</v>
      </c>
      <c r="M20" s="21">
        <v>0</v>
      </c>
      <c r="N20" s="20">
        <v>0</v>
      </c>
      <c r="O20" s="21">
        <v>0</v>
      </c>
      <c r="P20" s="20">
        <f t="shared" si="9"/>
        <v>0</v>
      </c>
      <c r="Q20" s="21">
        <f t="shared" si="10"/>
        <v>0</v>
      </c>
      <c r="R20" s="22">
        <f t="shared" si="11"/>
        <v>0</v>
      </c>
      <c r="S20" s="23">
        <f t="shared" si="12"/>
        <v>0</v>
      </c>
      <c r="T20" s="22">
        <f t="shared" si="13"/>
        <v>0</v>
      </c>
      <c r="U20" s="24">
        <f t="shared" si="14"/>
        <v>0</v>
      </c>
      <c r="V20" s="20">
        <v>70975000</v>
      </c>
      <c r="W20" s="21">
        <v>26940879</v>
      </c>
    </row>
    <row r="21" spans="1:23" ht="12.75" customHeight="1">
      <c r="A21" s="18" t="s">
        <v>44</v>
      </c>
      <c r="B21" s="19">
        <v>0</v>
      </c>
      <c r="C21" s="19">
        <v>557637000</v>
      </c>
      <c r="D21" s="19"/>
      <c r="E21" s="19">
        <f t="shared" si="8"/>
        <v>557637000</v>
      </c>
      <c r="F21" s="20">
        <v>557637000</v>
      </c>
      <c r="G21" s="21">
        <v>557637000</v>
      </c>
      <c r="H21" s="20">
        <v>0</v>
      </c>
      <c r="I21" s="21">
        <v>0</v>
      </c>
      <c r="J21" s="20">
        <v>0</v>
      </c>
      <c r="K21" s="21">
        <v>123156091</v>
      </c>
      <c r="L21" s="20">
        <v>0</v>
      </c>
      <c r="M21" s="21">
        <v>27080846</v>
      </c>
      <c r="N21" s="20">
        <v>478367000</v>
      </c>
      <c r="O21" s="21">
        <v>111627723</v>
      </c>
      <c r="P21" s="20">
        <f t="shared" si="9"/>
        <v>478367000</v>
      </c>
      <c r="Q21" s="21">
        <f t="shared" si="10"/>
        <v>261864660</v>
      </c>
      <c r="R21" s="22">
        <f t="shared" si="11"/>
        <v>0</v>
      </c>
      <c r="S21" s="23">
        <f t="shared" si="12"/>
        <v>312.2017569170476</v>
      </c>
      <c r="T21" s="22">
        <f t="shared" si="13"/>
        <v>85.7846591958568</v>
      </c>
      <c r="U21" s="24">
        <f t="shared" si="14"/>
        <v>46.95969958951791</v>
      </c>
      <c r="V21" s="20"/>
      <c r="W21" s="21"/>
    </row>
    <row r="22" spans="1:23" ht="12.75" customHeight="1">
      <c r="A22" s="18" t="s">
        <v>45</v>
      </c>
      <c r="B22" s="19">
        <v>0</v>
      </c>
      <c r="C22" s="19">
        <v>0</v>
      </c>
      <c r="D22" s="19"/>
      <c r="E22" s="19">
        <f t="shared" si="8"/>
        <v>0</v>
      </c>
      <c r="F22" s="20">
        <v>0</v>
      </c>
      <c r="G22" s="21">
        <v>0</v>
      </c>
      <c r="H22" s="20">
        <v>0</v>
      </c>
      <c r="I22" s="21">
        <v>0</v>
      </c>
      <c r="J22" s="20">
        <v>0</v>
      </c>
      <c r="K22" s="21">
        <v>0</v>
      </c>
      <c r="L22" s="20">
        <v>0</v>
      </c>
      <c r="M22" s="21">
        <v>0</v>
      </c>
      <c r="N22" s="20">
        <v>0</v>
      </c>
      <c r="O22" s="21">
        <v>0</v>
      </c>
      <c r="P22" s="20">
        <f t="shared" si="9"/>
        <v>0</v>
      </c>
      <c r="Q22" s="21">
        <f t="shared" si="10"/>
        <v>0</v>
      </c>
      <c r="R22" s="22">
        <f t="shared" si="11"/>
        <v>0</v>
      </c>
      <c r="S22" s="23">
        <f t="shared" si="12"/>
        <v>0</v>
      </c>
      <c r="T22" s="22">
        <f t="shared" si="13"/>
        <v>0</v>
      </c>
      <c r="U22" s="24">
        <f t="shared" si="14"/>
        <v>0</v>
      </c>
      <c r="V22" s="20"/>
      <c r="W22" s="21"/>
    </row>
    <row r="23" spans="1:23" ht="12.75" customHeight="1">
      <c r="A23" s="18" t="s">
        <v>46</v>
      </c>
      <c r="B23" s="19">
        <v>0</v>
      </c>
      <c r="C23" s="19">
        <v>0</v>
      </c>
      <c r="D23" s="19"/>
      <c r="E23" s="19">
        <f t="shared" si="8"/>
        <v>0</v>
      </c>
      <c r="F23" s="20">
        <v>0</v>
      </c>
      <c r="G23" s="21">
        <v>0</v>
      </c>
      <c r="H23" s="20">
        <v>0</v>
      </c>
      <c r="I23" s="21">
        <v>0</v>
      </c>
      <c r="J23" s="20">
        <v>0</v>
      </c>
      <c r="K23" s="21">
        <v>0</v>
      </c>
      <c r="L23" s="20">
        <v>0</v>
      </c>
      <c r="M23" s="21">
        <v>0</v>
      </c>
      <c r="N23" s="20">
        <v>0</v>
      </c>
      <c r="O23" s="21">
        <v>0</v>
      </c>
      <c r="P23" s="20">
        <f t="shared" si="9"/>
        <v>0</v>
      </c>
      <c r="Q23" s="21">
        <f t="shared" si="10"/>
        <v>0</v>
      </c>
      <c r="R23" s="22">
        <f t="shared" si="11"/>
        <v>0</v>
      </c>
      <c r="S23" s="23">
        <f t="shared" si="12"/>
        <v>0</v>
      </c>
      <c r="T23" s="22">
        <f t="shared" si="13"/>
        <v>0</v>
      </c>
      <c r="U23" s="24">
        <f t="shared" si="14"/>
        <v>0</v>
      </c>
      <c r="V23" s="20"/>
      <c r="W23" s="21"/>
    </row>
    <row r="24" spans="1:23" ht="12.75" customHeight="1">
      <c r="A24" s="25" t="s">
        <v>39</v>
      </c>
      <c r="B24" s="26">
        <f>SUM(B18:B23)</f>
        <v>11250000</v>
      </c>
      <c r="C24" s="26">
        <f>SUM(C18:C23)</f>
        <v>556390000</v>
      </c>
      <c r="D24" s="26"/>
      <c r="E24" s="26">
        <f t="shared" si="8"/>
        <v>567640000</v>
      </c>
      <c r="F24" s="27">
        <f aca="true" t="shared" si="15" ref="F24:O24">SUM(F18:F23)</f>
        <v>567640000</v>
      </c>
      <c r="G24" s="28">
        <f t="shared" si="15"/>
        <v>557637000</v>
      </c>
      <c r="H24" s="27">
        <f t="shared" si="15"/>
        <v>0</v>
      </c>
      <c r="I24" s="28">
        <f t="shared" si="15"/>
        <v>0</v>
      </c>
      <c r="J24" s="27">
        <f t="shared" si="15"/>
        <v>0</v>
      </c>
      <c r="K24" s="28">
        <f t="shared" si="15"/>
        <v>123156091</v>
      </c>
      <c r="L24" s="27">
        <f t="shared" si="15"/>
        <v>0</v>
      </c>
      <c r="M24" s="28">
        <f t="shared" si="15"/>
        <v>27080846</v>
      </c>
      <c r="N24" s="27">
        <f t="shared" si="15"/>
        <v>478367000</v>
      </c>
      <c r="O24" s="28">
        <f t="shared" si="15"/>
        <v>111627723</v>
      </c>
      <c r="P24" s="27">
        <f t="shared" si="9"/>
        <v>478367000</v>
      </c>
      <c r="Q24" s="28">
        <f t="shared" si="10"/>
        <v>261864660</v>
      </c>
      <c r="R24" s="29">
        <f t="shared" si="11"/>
        <v>0</v>
      </c>
      <c r="S24" s="30">
        <f t="shared" si="12"/>
        <v>312.2017569170476</v>
      </c>
      <c r="T24" s="29">
        <f>IF(($E24-$E19-$E23)=0,0,($P24/($E24-$E19-$E23))*100)</f>
        <v>85.7846591958568</v>
      </c>
      <c r="U24" s="31">
        <f>IF(($E24-$E19-$E23)=0,0,($Q24/($E24-$E19-$E23))*100)</f>
        <v>46.95969958951791</v>
      </c>
      <c r="V24" s="27">
        <f>SUM(V18:V23)</f>
        <v>70975000</v>
      </c>
      <c r="W24" s="28">
        <f>SUM(W18:W23)</f>
        <v>26940879</v>
      </c>
    </row>
    <row r="25" spans="1:23" ht="12.75" customHeight="1">
      <c r="A25" s="11" t="s">
        <v>47</v>
      </c>
      <c r="B25" s="32"/>
      <c r="C25" s="32"/>
      <c r="D25" s="32"/>
      <c r="E25" s="32"/>
      <c r="F25" s="33"/>
      <c r="G25" s="34"/>
      <c r="H25" s="33"/>
      <c r="I25" s="34"/>
      <c r="J25" s="33"/>
      <c r="K25" s="34"/>
      <c r="L25" s="33"/>
      <c r="M25" s="34"/>
      <c r="N25" s="33"/>
      <c r="O25" s="34"/>
      <c r="P25" s="33"/>
      <c r="Q25" s="34"/>
      <c r="R25" s="15"/>
      <c r="S25" s="16"/>
      <c r="T25" s="15"/>
      <c r="U25" s="17"/>
      <c r="V25" s="33"/>
      <c r="W25" s="34"/>
    </row>
    <row r="26" spans="1:23" ht="12.75" customHeight="1">
      <c r="A26" s="18" t="s">
        <v>48</v>
      </c>
      <c r="B26" s="19">
        <v>0</v>
      </c>
      <c r="C26" s="19">
        <v>0</v>
      </c>
      <c r="D26" s="19"/>
      <c r="E26" s="19">
        <f>$B26+$C26+$D26</f>
        <v>0</v>
      </c>
      <c r="F26" s="20">
        <v>0</v>
      </c>
      <c r="G26" s="21">
        <v>0</v>
      </c>
      <c r="H26" s="20">
        <v>0</v>
      </c>
      <c r="I26" s="21">
        <v>0</v>
      </c>
      <c r="J26" s="20">
        <v>0</v>
      </c>
      <c r="K26" s="21">
        <v>0</v>
      </c>
      <c r="L26" s="20">
        <v>0</v>
      </c>
      <c r="M26" s="21">
        <v>0</v>
      </c>
      <c r="N26" s="20">
        <v>0</v>
      </c>
      <c r="O26" s="21">
        <v>0</v>
      </c>
      <c r="P26" s="20">
        <f>$H26+$J26+$L26+$N26</f>
        <v>0</v>
      </c>
      <c r="Q26" s="21">
        <f>$I26+$K26+$M26+$O26</f>
        <v>0</v>
      </c>
      <c r="R26" s="22">
        <f>IF($L26=0,0,(($N26-$L26)/$L26)*100)</f>
        <v>0</v>
      </c>
      <c r="S26" s="23">
        <f>IF($M26=0,0,(($O26-$M26)/$M26)*100)</f>
        <v>0</v>
      </c>
      <c r="T26" s="22">
        <f>IF($E26=0,0,($P26/$E26)*100)</f>
        <v>0</v>
      </c>
      <c r="U26" s="24">
        <f>IF($E26=0,0,($Q26/$E26)*100)</f>
        <v>0</v>
      </c>
      <c r="V26" s="20"/>
      <c r="W26" s="21"/>
    </row>
    <row r="27" spans="1:23" ht="12.75" customHeight="1">
      <c r="A27" s="18" t="s">
        <v>49</v>
      </c>
      <c r="B27" s="19">
        <v>0</v>
      </c>
      <c r="C27" s="19">
        <v>0</v>
      </c>
      <c r="D27" s="19"/>
      <c r="E27" s="19">
        <f>$B27+$C27+$D27</f>
        <v>0</v>
      </c>
      <c r="F27" s="20">
        <v>0</v>
      </c>
      <c r="G27" s="21">
        <v>0</v>
      </c>
      <c r="H27" s="20">
        <v>0</v>
      </c>
      <c r="I27" s="21">
        <v>0</v>
      </c>
      <c r="J27" s="20">
        <v>0</v>
      </c>
      <c r="K27" s="21">
        <v>0</v>
      </c>
      <c r="L27" s="20">
        <v>0</v>
      </c>
      <c r="M27" s="21">
        <v>0</v>
      </c>
      <c r="N27" s="20">
        <v>0</v>
      </c>
      <c r="O27" s="21">
        <v>0</v>
      </c>
      <c r="P27" s="20">
        <f>$H27+$J27+$L27+$N27</f>
        <v>0</v>
      </c>
      <c r="Q27" s="21">
        <f>$I27+$K27+$M27+$O27</f>
        <v>0</v>
      </c>
      <c r="R27" s="22">
        <f>IF($L27=0,0,(($N27-$L27)/$L27)*100)</f>
        <v>0</v>
      </c>
      <c r="S27" s="23">
        <f>IF($M27=0,0,(($O27-$M27)/$M27)*100)</f>
        <v>0</v>
      </c>
      <c r="T27" s="22">
        <f>IF($E27=0,0,($P27/$E27)*100)</f>
        <v>0</v>
      </c>
      <c r="U27" s="24">
        <f>IF($E27=0,0,($Q27/$E27)*100)</f>
        <v>0</v>
      </c>
      <c r="V27" s="20"/>
      <c r="W27" s="21"/>
    </row>
    <row r="28" spans="1:23" ht="12.75" customHeight="1">
      <c r="A28" s="18" t="s">
        <v>50</v>
      </c>
      <c r="B28" s="19">
        <v>1213197000</v>
      </c>
      <c r="C28" s="19">
        <v>33000000</v>
      </c>
      <c r="D28" s="19"/>
      <c r="E28" s="19">
        <f>$B28+$C28+$D28</f>
        <v>1246197000</v>
      </c>
      <c r="F28" s="20">
        <v>1246197000</v>
      </c>
      <c r="G28" s="21">
        <v>1246197000</v>
      </c>
      <c r="H28" s="20">
        <v>99483000</v>
      </c>
      <c r="I28" s="21">
        <v>99483167</v>
      </c>
      <c r="J28" s="20">
        <v>250555000</v>
      </c>
      <c r="K28" s="21">
        <v>250555831</v>
      </c>
      <c r="L28" s="20">
        <v>208473000</v>
      </c>
      <c r="M28" s="21">
        <v>251242848</v>
      </c>
      <c r="N28" s="20">
        <v>369198000</v>
      </c>
      <c r="O28" s="21">
        <v>344651460</v>
      </c>
      <c r="P28" s="20">
        <f>$H28+$J28+$L28+$N28</f>
        <v>927709000</v>
      </c>
      <c r="Q28" s="21">
        <f>$I28+$K28+$M28+$O28</f>
        <v>945933306</v>
      </c>
      <c r="R28" s="22">
        <f>IF($L28=0,0,(($N28-$L28)/$L28)*100)</f>
        <v>77.0963146306716</v>
      </c>
      <c r="S28" s="23">
        <f>IF($M28=0,0,(($O28-$M28)/$M28)*100)</f>
        <v>37.17861532918143</v>
      </c>
      <c r="T28" s="22">
        <f>IF($E28=0,0,($P28/$E28)*100)</f>
        <v>74.44320600996471</v>
      </c>
      <c r="U28" s="24">
        <f>IF($E28=0,0,($Q28/$E28)*100)</f>
        <v>75.90559967645565</v>
      </c>
      <c r="V28" s="20">
        <v>48972000</v>
      </c>
      <c r="W28" s="21">
        <v>36713612</v>
      </c>
    </row>
    <row r="29" spans="1:23" ht="12.75" customHeight="1">
      <c r="A29" s="18" t="s">
        <v>51</v>
      </c>
      <c r="B29" s="19">
        <v>12241000</v>
      </c>
      <c r="C29" s="19">
        <v>0</v>
      </c>
      <c r="D29" s="19"/>
      <c r="E29" s="19">
        <f>$B29+$C29+$D29</f>
        <v>12241000</v>
      </c>
      <c r="F29" s="20">
        <v>12241000</v>
      </c>
      <c r="G29" s="21">
        <v>12241000</v>
      </c>
      <c r="H29" s="20">
        <v>3345000</v>
      </c>
      <c r="I29" s="21">
        <v>890979</v>
      </c>
      <c r="J29" s="20">
        <v>851000</v>
      </c>
      <c r="K29" s="21">
        <v>1859103</v>
      </c>
      <c r="L29" s="20">
        <v>2975000</v>
      </c>
      <c r="M29" s="21">
        <v>2890130</v>
      </c>
      <c r="N29" s="20">
        <v>2854000</v>
      </c>
      <c r="O29" s="21">
        <v>3735920</v>
      </c>
      <c r="P29" s="20">
        <f>$H29+$J29+$L29+$N29</f>
        <v>10025000</v>
      </c>
      <c r="Q29" s="21">
        <f>$I29+$K29+$M29+$O29</f>
        <v>9376132</v>
      </c>
      <c r="R29" s="22">
        <f>IF($L29=0,0,(($N29-$L29)/$L29)*100)</f>
        <v>-4.067226890756302</v>
      </c>
      <c r="S29" s="23">
        <f>IF($M29=0,0,(($O29-$M29)/$M29)*100)</f>
        <v>29.264773556898827</v>
      </c>
      <c r="T29" s="22">
        <f>IF($E29=0,0,($P29/$E29)*100)</f>
        <v>81.89690384772486</v>
      </c>
      <c r="U29" s="24">
        <f>IF($E29=0,0,($Q29/$E29)*100)</f>
        <v>76.59612776733927</v>
      </c>
      <c r="V29" s="20">
        <v>363000</v>
      </c>
      <c r="W29" s="21"/>
    </row>
    <row r="30" spans="1:23" ht="12.75" customHeight="1">
      <c r="A30" s="25" t="s">
        <v>39</v>
      </c>
      <c r="B30" s="26">
        <f>SUM(B26:B29)</f>
        <v>1225438000</v>
      </c>
      <c r="C30" s="26">
        <f>SUM(C26:C29)</f>
        <v>33000000</v>
      </c>
      <c r="D30" s="26"/>
      <c r="E30" s="26">
        <f>$B30+$C30+$D30</f>
        <v>1258438000</v>
      </c>
      <c r="F30" s="27">
        <f aca="true" t="shared" si="16" ref="F30:O30">SUM(F26:F29)</f>
        <v>1258438000</v>
      </c>
      <c r="G30" s="28">
        <f t="shared" si="16"/>
        <v>1258438000</v>
      </c>
      <c r="H30" s="27">
        <f t="shared" si="16"/>
        <v>102828000</v>
      </c>
      <c r="I30" s="28">
        <f t="shared" si="16"/>
        <v>100374146</v>
      </c>
      <c r="J30" s="27">
        <f t="shared" si="16"/>
        <v>251406000</v>
      </c>
      <c r="K30" s="28">
        <f t="shared" si="16"/>
        <v>252414934</v>
      </c>
      <c r="L30" s="27">
        <f t="shared" si="16"/>
        <v>211448000</v>
      </c>
      <c r="M30" s="28">
        <f t="shared" si="16"/>
        <v>254132978</v>
      </c>
      <c r="N30" s="27">
        <f t="shared" si="16"/>
        <v>372052000</v>
      </c>
      <c r="O30" s="28">
        <f t="shared" si="16"/>
        <v>348387380</v>
      </c>
      <c r="P30" s="27">
        <f>$H30+$J30+$L30+$N30</f>
        <v>937734000</v>
      </c>
      <c r="Q30" s="28">
        <f>$I30+$K30+$M30+$O30</f>
        <v>955309438</v>
      </c>
      <c r="R30" s="29">
        <f>IF($L30=0,0,(($N30-$L30)/$L30)*100)</f>
        <v>75.95437176043282</v>
      </c>
      <c r="S30" s="30">
        <f>IF($M30=0,0,(($O30-$M30)/$M30)*100)</f>
        <v>37.088615079307026</v>
      </c>
      <c r="T30" s="29">
        <f>IF($E30=0,0,($P30/$E30)*100)</f>
        <v>74.51570915690722</v>
      </c>
      <c r="U30" s="31">
        <f>IF($E30=0,0,($Q30/$E30)*100)</f>
        <v>75.91231653843892</v>
      </c>
      <c r="V30" s="27">
        <f>SUM(V26:V29)</f>
        <v>49335000</v>
      </c>
      <c r="W30" s="28">
        <f>SUM(W26:W29)</f>
        <v>36713612</v>
      </c>
    </row>
    <row r="31" spans="1:23" ht="12.75" customHeight="1">
      <c r="A31" s="11" t="s">
        <v>52</v>
      </c>
      <c r="B31" s="32"/>
      <c r="C31" s="32"/>
      <c r="D31" s="32"/>
      <c r="E31" s="32"/>
      <c r="F31" s="33"/>
      <c r="G31" s="34"/>
      <c r="H31" s="33"/>
      <c r="I31" s="34"/>
      <c r="J31" s="33"/>
      <c r="K31" s="34"/>
      <c r="L31" s="33"/>
      <c r="M31" s="34"/>
      <c r="N31" s="33"/>
      <c r="O31" s="34"/>
      <c r="P31" s="33"/>
      <c r="Q31" s="34"/>
      <c r="R31" s="15"/>
      <c r="S31" s="16"/>
      <c r="T31" s="15"/>
      <c r="U31" s="17"/>
      <c r="V31" s="33"/>
      <c r="W31" s="34"/>
    </row>
    <row r="32" spans="1:23" ht="12.75" customHeight="1">
      <c r="A32" s="18" t="s">
        <v>53</v>
      </c>
      <c r="B32" s="19">
        <v>80712000</v>
      </c>
      <c r="C32" s="19">
        <v>0</v>
      </c>
      <c r="D32" s="19"/>
      <c r="E32" s="19">
        <f>$B32+$C32+$D32</f>
        <v>80712000</v>
      </c>
      <c r="F32" s="20">
        <v>80712000</v>
      </c>
      <c r="G32" s="21">
        <v>80712000</v>
      </c>
      <c r="H32" s="20">
        <v>15482000</v>
      </c>
      <c r="I32" s="21">
        <v>14070032</v>
      </c>
      <c r="J32" s="20">
        <v>17081000</v>
      </c>
      <c r="K32" s="21">
        <v>22693059</v>
      </c>
      <c r="L32" s="20">
        <v>23981000</v>
      </c>
      <c r="M32" s="21">
        <v>27796213</v>
      </c>
      <c r="N32" s="20">
        <v>16524000</v>
      </c>
      <c r="O32" s="21">
        <v>18688260</v>
      </c>
      <c r="P32" s="20">
        <f>$H32+$J32+$L32+$N32</f>
        <v>73068000</v>
      </c>
      <c r="Q32" s="21">
        <f>$I32+$K32+$M32+$O32</f>
        <v>83247564</v>
      </c>
      <c r="R32" s="22">
        <f>IF($L32=0,0,(($N32-$L32)/$L32)*100)</f>
        <v>-31.095450565030646</v>
      </c>
      <c r="S32" s="23">
        <f>IF($M32=0,0,(($O32-$M32)/$M32)*100)</f>
        <v>-32.76688446731934</v>
      </c>
      <c r="T32" s="22">
        <f>IF($E32=0,0,($P32/$E32)*100)</f>
        <v>90.52928932500744</v>
      </c>
      <c r="U32" s="24">
        <f>IF($E32=0,0,($Q32/$E32)*100)</f>
        <v>103.14149568837348</v>
      </c>
      <c r="V32" s="20"/>
      <c r="W32" s="21"/>
    </row>
    <row r="33" spans="1:23" ht="12.75" customHeight="1">
      <c r="A33" s="25" t="s">
        <v>39</v>
      </c>
      <c r="B33" s="26">
        <f>B32</f>
        <v>80712000</v>
      </c>
      <c r="C33" s="26">
        <f>C32</f>
        <v>0</v>
      </c>
      <c r="D33" s="26"/>
      <c r="E33" s="26">
        <f>$B33+$C33+$D33</f>
        <v>80712000</v>
      </c>
      <c r="F33" s="27">
        <f aca="true" t="shared" si="17" ref="F33:O33">F32</f>
        <v>80712000</v>
      </c>
      <c r="G33" s="28">
        <f t="shared" si="17"/>
        <v>80712000</v>
      </c>
      <c r="H33" s="27">
        <f t="shared" si="17"/>
        <v>15482000</v>
      </c>
      <c r="I33" s="28">
        <f t="shared" si="17"/>
        <v>14070032</v>
      </c>
      <c r="J33" s="27">
        <f t="shared" si="17"/>
        <v>17081000</v>
      </c>
      <c r="K33" s="28">
        <f t="shared" si="17"/>
        <v>22693059</v>
      </c>
      <c r="L33" s="27">
        <f t="shared" si="17"/>
        <v>23981000</v>
      </c>
      <c r="M33" s="28">
        <f t="shared" si="17"/>
        <v>27796213</v>
      </c>
      <c r="N33" s="27">
        <f t="shared" si="17"/>
        <v>16524000</v>
      </c>
      <c r="O33" s="28">
        <f t="shared" si="17"/>
        <v>18688260</v>
      </c>
      <c r="P33" s="27">
        <f>$H33+$J33+$L33+$N33</f>
        <v>73068000</v>
      </c>
      <c r="Q33" s="28">
        <f>$I33+$K33+$M33+$O33</f>
        <v>83247564</v>
      </c>
      <c r="R33" s="29">
        <f>IF($L33=0,0,(($N33-$L33)/$L33)*100)</f>
        <v>-31.095450565030646</v>
      </c>
      <c r="S33" s="30">
        <f>IF($M33=0,0,(($O33-$M33)/$M33)*100)</f>
        <v>-32.76688446731934</v>
      </c>
      <c r="T33" s="29">
        <f>IF($E33=0,0,($P33/$E33)*100)</f>
        <v>90.52928932500744</v>
      </c>
      <c r="U33" s="31">
        <f>IF($E33=0,0,($Q33/$E33)*100)</f>
        <v>103.14149568837348</v>
      </c>
      <c r="V33" s="27">
        <f>V32</f>
        <v>0</v>
      </c>
      <c r="W33" s="28">
        <f>W32</f>
        <v>0</v>
      </c>
    </row>
    <row r="34" spans="1:23" ht="12.75" customHeight="1">
      <c r="A34" s="11" t="s">
        <v>54</v>
      </c>
      <c r="B34" s="32"/>
      <c r="C34" s="32"/>
      <c r="D34" s="32"/>
      <c r="E34" s="32"/>
      <c r="F34" s="33"/>
      <c r="G34" s="34"/>
      <c r="H34" s="33"/>
      <c r="I34" s="34"/>
      <c r="J34" s="33"/>
      <c r="K34" s="34"/>
      <c r="L34" s="33"/>
      <c r="M34" s="34"/>
      <c r="N34" s="33"/>
      <c r="O34" s="34"/>
      <c r="P34" s="33"/>
      <c r="Q34" s="34"/>
      <c r="R34" s="15"/>
      <c r="S34" s="16"/>
      <c r="T34" s="15"/>
      <c r="U34" s="17"/>
      <c r="V34" s="33"/>
      <c r="W34" s="34"/>
    </row>
    <row r="35" spans="1:23" ht="12.75" customHeight="1">
      <c r="A35" s="18" t="s">
        <v>55</v>
      </c>
      <c r="B35" s="19">
        <v>119000000</v>
      </c>
      <c r="C35" s="19">
        <v>7600000</v>
      </c>
      <c r="D35" s="19"/>
      <c r="E35" s="19">
        <f aca="true" t="shared" si="18" ref="E35:E40">$B35+$C35+$D35</f>
        <v>126600000</v>
      </c>
      <c r="F35" s="20">
        <v>126600000</v>
      </c>
      <c r="G35" s="21">
        <v>126600000</v>
      </c>
      <c r="H35" s="20">
        <v>29095000</v>
      </c>
      <c r="I35" s="21">
        <v>8725596</v>
      </c>
      <c r="J35" s="20">
        <v>21740000</v>
      </c>
      <c r="K35" s="21">
        <v>18906848</v>
      </c>
      <c r="L35" s="20">
        <v>0</v>
      </c>
      <c r="M35" s="21">
        <v>24251780</v>
      </c>
      <c r="N35" s="20">
        <v>35137000</v>
      </c>
      <c r="O35" s="21">
        <v>61371303</v>
      </c>
      <c r="P35" s="20">
        <f aca="true" t="shared" si="19" ref="P35:P40">$H35+$J35+$L35+$N35</f>
        <v>85972000</v>
      </c>
      <c r="Q35" s="21">
        <f aca="true" t="shared" si="20" ref="Q35:Q40">$I35+$K35+$M35+$O35</f>
        <v>113255527</v>
      </c>
      <c r="R35" s="22">
        <f aca="true" t="shared" si="21" ref="R35:R40">IF($L35=0,0,(($N35-$L35)/$L35)*100)</f>
        <v>0</v>
      </c>
      <c r="S35" s="23">
        <f aca="true" t="shared" si="22" ref="S35:S40">IF($M35=0,0,(($O35-$M35)/$M35)*100)</f>
        <v>153.0589630946677</v>
      </c>
      <c r="T35" s="22">
        <f>IF($E35=0,0,($P35/$E35)*100)</f>
        <v>67.90837282780411</v>
      </c>
      <c r="U35" s="24">
        <f>IF($E35=0,0,($Q35/$E35)*100)</f>
        <v>89.4593420221169</v>
      </c>
      <c r="V35" s="20">
        <v>7011000</v>
      </c>
      <c r="W35" s="21">
        <v>5116152</v>
      </c>
    </row>
    <row r="36" spans="1:23" ht="12.75" customHeight="1">
      <c r="A36" s="18" t="s">
        <v>56</v>
      </c>
      <c r="B36" s="19">
        <v>122533000</v>
      </c>
      <c r="C36" s="19">
        <v>0</v>
      </c>
      <c r="D36" s="19"/>
      <c r="E36" s="19">
        <f t="shared" si="18"/>
        <v>122533000</v>
      </c>
      <c r="F36" s="20">
        <v>122533000</v>
      </c>
      <c r="G36" s="21">
        <v>0</v>
      </c>
      <c r="H36" s="20">
        <v>0</v>
      </c>
      <c r="I36" s="21">
        <v>0</v>
      </c>
      <c r="J36" s="20">
        <v>0</v>
      </c>
      <c r="K36" s="21">
        <v>0</v>
      </c>
      <c r="L36" s="20">
        <v>0</v>
      </c>
      <c r="M36" s="21">
        <v>0</v>
      </c>
      <c r="N36" s="20">
        <v>0</v>
      </c>
      <c r="O36" s="21">
        <v>0</v>
      </c>
      <c r="P36" s="20">
        <f t="shared" si="19"/>
        <v>0</v>
      </c>
      <c r="Q36" s="21">
        <f t="shared" si="20"/>
        <v>0</v>
      </c>
      <c r="R36" s="22">
        <f t="shared" si="21"/>
        <v>0</v>
      </c>
      <c r="S36" s="23">
        <f t="shared" si="22"/>
        <v>0</v>
      </c>
      <c r="T36" s="22">
        <f>IF($E36=0,0,($P36/$E36)*100)</f>
        <v>0</v>
      </c>
      <c r="U36" s="24">
        <f>IF($E36=0,0,($Q36/$E36)*100)</f>
        <v>0</v>
      </c>
      <c r="V36" s="20"/>
      <c r="W36" s="21"/>
    </row>
    <row r="37" spans="1:23" ht="12.75" customHeight="1">
      <c r="A37" s="18" t="s">
        <v>57</v>
      </c>
      <c r="B37" s="19">
        <v>0</v>
      </c>
      <c r="C37" s="19">
        <v>0</v>
      </c>
      <c r="D37" s="19"/>
      <c r="E37" s="19">
        <f t="shared" si="18"/>
        <v>0</v>
      </c>
      <c r="F37" s="20">
        <v>0</v>
      </c>
      <c r="G37" s="21">
        <v>0</v>
      </c>
      <c r="H37" s="20">
        <v>0</v>
      </c>
      <c r="I37" s="21">
        <v>0</v>
      </c>
      <c r="J37" s="20">
        <v>0</v>
      </c>
      <c r="K37" s="21">
        <v>0</v>
      </c>
      <c r="L37" s="20">
        <v>0</v>
      </c>
      <c r="M37" s="21">
        <v>0</v>
      </c>
      <c r="N37" s="20">
        <v>0</v>
      </c>
      <c r="O37" s="21">
        <v>0</v>
      </c>
      <c r="P37" s="20">
        <f t="shared" si="19"/>
        <v>0</v>
      </c>
      <c r="Q37" s="21">
        <f t="shared" si="20"/>
        <v>0</v>
      </c>
      <c r="R37" s="22">
        <f t="shared" si="21"/>
        <v>0</v>
      </c>
      <c r="S37" s="23">
        <f t="shared" si="22"/>
        <v>0</v>
      </c>
      <c r="T37" s="22">
        <f>IF($E37=0,0,($P37/$E37)*100)</f>
        <v>0</v>
      </c>
      <c r="U37" s="24">
        <f>IF($E37=0,0,($Q37/$E37)*100)</f>
        <v>0</v>
      </c>
      <c r="V37" s="20"/>
      <c r="W37" s="21"/>
    </row>
    <row r="38" spans="1:23" ht="12.75" customHeight="1">
      <c r="A38" s="18" t="s">
        <v>58</v>
      </c>
      <c r="B38" s="19">
        <v>31000000</v>
      </c>
      <c r="C38" s="19">
        <v>0</v>
      </c>
      <c r="D38" s="19"/>
      <c r="E38" s="19">
        <f t="shared" si="18"/>
        <v>31000000</v>
      </c>
      <c r="F38" s="20">
        <v>31000000</v>
      </c>
      <c r="G38" s="21">
        <v>31000000</v>
      </c>
      <c r="H38" s="20">
        <v>2701000</v>
      </c>
      <c r="I38" s="21">
        <v>2411759</v>
      </c>
      <c r="J38" s="20">
        <v>5563000</v>
      </c>
      <c r="K38" s="21">
        <v>4304246</v>
      </c>
      <c r="L38" s="20">
        <v>6660000</v>
      </c>
      <c r="M38" s="21">
        <v>7030115</v>
      </c>
      <c r="N38" s="20">
        <v>12301000</v>
      </c>
      <c r="O38" s="21">
        <v>18028072</v>
      </c>
      <c r="P38" s="20">
        <f t="shared" si="19"/>
        <v>27225000</v>
      </c>
      <c r="Q38" s="21">
        <f t="shared" si="20"/>
        <v>31774192</v>
      </c>
      <c r="R38" s="22">
        <f t="shared" si="21"/>
        <v>84.6996996996997</v>
      </c>
      <c r="S38" s="23">
        <f t="shared" si="22"/>
        <v>156.44064144043165</v>
      </c>
      <c r="T38" s="22">
        <f>IF($E38=0,0,($P38/$E38)*100)</f>
        <v>87.82258064516128</v>
      </c>
      <c r="U38" s="24">
        <f>IF($E38=0,0,($Q38/$E38)*100)</f>
        <v>102.4973935483871</v>
      </c>
      <c r="V38" s="20">
        <v>1155000</v>
      </c>
      <c r="W38" s="21"/>
    </row>
    <row r="39" spans="1:23" ht="12.75" customHeight="1">
      <c r="A39" s="18" t="s">
        <v>59</v>
      </c>
      <c r="B39" s="19">
        <v>0</v>
      </c>
      <c r="C39" s="19">
        <v>0</v>
      </c>
      <c r="D39" s="19"/>
      <c r="E39" s="19">
        <f t="shared" si="18"/>
        <v>0</v>
      </c>
      <c r="F39" s="20">
        <v>0</v>
      </c>
      <c r="G39" s="21">
        <v>0</v>
      </c>
      <c r="H39" s="20">
        <v>0</v>
      </c>
      <c r="I39" s="21">
        <v>0</v>
      </c>
      <c r="J39" s="20">
        <v>0</v>
      </c>
      <c r="K39" s="21">
        <v>0</v>
      </c>
      <c r="L39" s="20">
        <v>0</v>
      </c>
      <c r="M39" s="21">
        <v>0</v>
      </c>
      <c r="N39" s="20">
        <v>0</v>
      </c>
      <c r="O39" s="21">
        <v>0</v>
      </c>
      <c r="P39" s="20">
        <f t="shared" si="19"/>
        <v>0</v>
      </c>
      <c r="Q39" s="21">
        <f t="shared" si="20"/>
        <v>0</v>
      </c>
      <c r="R39" s="22">
        <f t="shared" si="21"/>
        <v>0</v>
      </c>
      <c r="S39" s="23">
        <f t="shared" si="22"/>
        <v>0</v>
      </c>
      <c r="T39" s="22">
        <f>IF($E39=0,0,($P39/$E39)*100)</f>
        <v>0</v>
      </c>
      <c r="U39" s="24">
        <f>IF($E39=0,0,($Q39/$E39)*100)</f>
        <v>0</v>
      </c>
      <c r="V39" s="20"/>
      <c r="W39" s="21"/>
    </row>
    <row r="40" spans="1:23" ht="12.75" customHeight="1">
      <c r="A40" s="25" t="s">
        <v>39</v>
      </c>
      <c r="B40" s="26">
        <f>SUM(B35:B39)</f>
        <v>272533000</v>
      </c>
      <c r="C40" s="26">
        <f>SUM(C35:C39)</f>
        <v>7600000</v>
      </c>
      <c r="D40" s="26"/>
      <c r="E40" s="26">
        <f t="shared" si="18"/>
        <v>280133000</v>
      </c>
      <c r="F40" s="27">
        <f aca="true" t="shared" si="23" ref="F40:O40">SUM(F35:F39)</f>
        <v>280133000</v>
      </c>
      <c r="G40" s="28">
        <f t="shared" si="23"/>
        <v>157600000</v>
      </c>
      <c r="H40" s="27">
        <f t="shared" si="23"/>
        <v>31796000</v>
      </c>
      <c r="I40" s="28">
        <f t="shared" si="23"/>
        <v>11137355</v>
      </c>
      <c r="J40" s="27">
        <f t="shared" si="23"/>
        <v>27303000</v>
      </c>
      <c r="K40" s="28">
        <f t="shared" si="23"/>
        <v>23211094</v>
      </c>
      <c r="L40" s="27">
        <f t="shared" si="23"/>
        <v>6660000</v>
      </c>
      <c r="M40" s="28">
        <f t="shared" si="23"/>
        <v>31281895</v>
      </c>
      <c r="N40" s="27">
        <f t="shared" si="23"/>
        <v>47438000</v>
      </c>
      <c r="O40" s="28">
        <f t="shared" si="23"/>
        <v>79399375</v>
      </c>
      <c r="P40" s="27">
        <f t="shared" si="19"/>
        <v>113197000</v>
      </c>
      <c r="Q40" s="28">
        <f t="shared" si="20"/>
        <v>145029719</v>
      </c>
      <c r="R40" s="29">
        <f t="shared" si="21"/>
        <v>612.2822822822823</v>
      </c>
      <c r="S40" s="30">
        <f t="shared" si="22"/>
        <v>153.81894223479748</v>
      </c>
      <c r="T40" s="29">
        <f>IF((+$E35+$E38)=0,0,(P40/(+$E35+$E38))*100)</f>
        <v>71.82550761421321</v>
      </c>
      <c r="U40" s="31">
        <f>IF((+$E35+$E38)=0,0,(Q40/(+$E35+$E38))*100)</f>
        <v>92.02393337563451</v>
      </c>
      <c r="V40" s="27">
        <f>SUM(V35:V39)</f>
        <v>8166000</v>
      </c>
      <c r="W40" s="28">
        <f>SUM(W35:W39)</f>
        <v>5116152</v>
      </c>
    </row>
    <row r="41" spans="1:23" ht="12.75" customHeight="1">
      <c r="A41" s="11" t="s">
        <v>60</v>
      </c>
      <c r="B41" s="32"/>
      <c r="C41" s="32"/>
      <c r="D41" s="32"/>
      <c r="E41" s="32"/>
      <c r="F41" s="33"/>
      <c r="G41" s="34"/>
      <c r="H41" s="33"/>
      <c r="I41" s="34"/>
      <c r="J41" s="33"/>
      <c r="K41" s="34"/>
      <c r="L41" s="33"/>
      <c r="M41" s="34"/>
      <c r="N41" s="33"/>
      <c r="O41" s="34"/>
      <c r="P41" s="33"/>
      <c r="Q41" s="34"/>
      <c r="R41" s="15"/>
      <c r="S41" s="16"/>
      <c r="T41" s="15"/>
      <c r="U41" s="17"/>
      <c r="V41" s="33"/>
      <c r="W41" s="34"/>
    </row>
    <row r="42" spans="1:23" ht="12.75" customHeight="1">
      <c r="A42" s="18" t="s">
        <v>61</v>
      </c>
      <c r="B42" s="19">
        <v>0</v>
      </c>
      <c r="C42" s="19">
        <v>0</v>
      </c>
      <c r="D42" s="19"/>
      <c r="E42" s="19">
        <f aca="true" t="shared" si="24" ref="E42:E53">$B42+$C42+$D42</f>
        <v>0</v>
      </c>
      <c r="F42" s="20">
        <v>0</v>
      </c>
      <c r="G42" s="21">
        <v>0</v>
      </c>
      <c r="H42" s="20">
        <v>0</v>
      </c>
      <c r="I42" s="21">
        <v>0</v>
      </c>
      <c r="J42" s="20">
        <v>0</v>
      </c>
      <c r="K42" s="21">
        <v>0</v>
      </c>
      <c r="L42" s="20">
        <v>0</v>
      </c>
      <c r="M42" s="21">
        <v>0</v>
      </c>
      <c r="N42" s="20">
        <v>0</v>
      </c>
      <c r="O42" s="21">
        <v>0</v>
      </c>
      <c r="P42" s="20">
        <f aca="true" t="shared" si="25" ref="P42:P53">$H42+$J42+$L42+$N42</f>
        <v>0</v>
      </c>
      <c r="Q42" s="21">
        <f aca="true" t="shared" si="26" ref="Q42:Q53">$I42+$K42+$M42+$O42</f>
        <v>0</v>
      </c>
      <c r="R42" s="22">
        <f aca="true" t="shared" si="27" ref="R42:R53">IF($L42=0,0,(($N42-$L42)/$L42)*100)</f>
        <v>0</v>
      </c>
      <c r="S42" s="23">
        <f aca="true" t="shared" si="28" ref="S42:S53">IF($M42=0,0,(($O42-$M42)/$M42)*100)</f>
        <v>0</v>
      </c>
      <c r="T42" s="22">
        <f aca="true" t="shared" si="29" ref="T42:T52">IF($E42=0,0,($P42/$E42)*100)</f>
        <v>0</v>
      </c>
      <c r="U42" s="24">
        <f aca="true" t="shared" si="30" ref="U42:U52">IF($E42=0,0,($Q42/$E42)*100)</f>
        <v>0</v>
      </c>
      <c r="V42" s="20"/>
      <c r="W42" s="21"/>
    </row>
    <row r="43" spans="1:23" ht="12.75" customHeight="1">
      <c r="A43" s="18" t="s">
        <v>62</v>
      </c>
      <c r="B43" s="19">
        <v>9500000</v>
      </c>
      <c r="C43" s="19">
        <v>0</v>
      </c>
      <c r="D43" s="19"/>
      <c r="E43" s="19">
        <f t="shared" si="24"/>
        <v>9500000</v>
      </c>
      <c r="F43" s="20">
        <v>9500000</v>
      </c>
      <c r="G43" s="21">
        <v>9500000</v>
      </c>
      <c r="H43" s="20">
        <v>0</v>
      </c>
      <c r="I43" s="21">
        <v>0</v>
      </c>
      <c r="J43" s="20">
        <v>0</v>
      </c>
      <c r="K43" s="21">
        <v>0</v>
      </c>
      <c r="L43" s="20">
        <v>0</v>
      </c>
      <c r="M43" s="21">
        <v>0</v>
      </c>
      <c r="N43" s="20">
        <v>3909000</v>
      </c>
      <c r="O43" s="21">
        <v>2499997</v>
      </c>
      <c r="P43" s="20">
        <f t="shared" si="25"/>
        <v>3909000</v>
      </c>
      <c r="Q43" s="21">
        <f t="shared" si="26"/>
        <v>2499997</v>
      </c>
      <c r="R43" s="22">
        <f t="shared" si="27"/>
        <v>0</v>
      </c>
      <c r="S43" s="23">
        <f t="shared" si="28"/>
        <v>0</v>
      </c>
      <c r="T43" s="22">
        <f t="shared" si="29"/>
        <v>41.14736842105263</v>
      </c>
      <c r="U43" s="24">
        <f t="shared" si="30"/>
        <v>26.31575789473684</v>
      </c>
      <c r="V43" s="20"/>
      <c r="W43" s="21"/>
    </row>
    <row r="44" spans="1:23" ht="12.75" customHeight="1">
      <c r="A44" s="18" t="s">
        <v>63</v>
      </c>
      <c r="B44" s="19">
        <v>22732000</v>
      </c>
      <c r="C44" s="19">
        <v>-22732000</v>
      </c>
      <c r="D44" s="19"/>
      <c r="E44" s="19">
        <f t="shared" si="24"/>
        <v>0</v>
      </c>
      <c r="F44" s="20">
        <v>0</v>
      </c>
      <c r="G44" s="21">
        <v>0</v>
      </c>
      <c r="H44" s="20">
        <v>0</v>
      </c>
      <c r="I44" s="21">
        <v>0</v>
      </c>
      <c r="J44" s="20">
        <v>0</v>
      </c>
      <c r="K44" s="21">
        <v>0</v>
      </c>
      <c r="L44" s="20">
        <v>0</v>
      </c>
      <c r="M44" s="21">
        <v>0</v>
      </c>
      <c r="N44" s="20">
        <v>0</v>
      </c>
      <c r="O44" s="21">
        <v>0</v>
      </c>
      <c r="P44" s="20">
        <f t="shared" si="25"/>
        <v>0</v>
      </c>
      <c r="Q44" s="21">
        <f t="shared" si="26"/>
        <v>0</v>
      </c>
      <c r="R44" s="22">
        <f t="shared" si="27"/>
        <v>0</v>
      </c>
      <c r="S44" s="23">
        <f t="shared" si="28"/>
        <v>0</v>
      </c>
      <c r="T44" s="22">
        <f t="shared" si="29"/>
        <v>0</v>
      </c>
      <c r="U44" s="24">
        <f t="shared" si="30"/>
        <v>0</v>
      </c>
      <c r="V44" s="20"/>
      <c r="W44" s="21"/>
    </row>
    <row r="45" spans="1:23" ht="12.75" customHeight="1">
      <c r="A45" s="18" t="s">
        <v>64</v>
      </c>
      <c r="B45" s="19">
        <v>0</v>
      </c>
      <c r="C45" s="19">
        <v>0</v>
      </c>
      <c r="D45" s="19"/>
      <c r="E45" s="19">
        <f t="shared" si="24"/>
        <v>0</v>
      </c>
      <c r="F45" s="20">
        <v>0</v>
      </c>
      <c r="G45" s="21">
        <v>0</v>
      </c>
      <c r="H45" s="20">
        <v>0</v>
      </c>
      <c r="I45" s="21">
        <v>0</v>
      </c>
      <c r="J45" s="20">
        <v>0</v>
      </c>
      <c r="K45" s="21">
        <v>0</v>
      </c>
      <c r="L45" s="20">
        <v>0</v>
      </c>
      <c r="M45" s="21">
        <v>0</v>
      </c>
      <c r="N45" s="20">
        <v>0</v>
      </c>
      <c r="O45" s="21">
        <v>0</v>
      </c>
      <c r="P45" s="20">
        <f t="shared" si="25"/>
        <v>0</v>
      </c>
      <c r="Q45" s="21">
        <f t="shared" si="26"/>
        <v>0</v>
      </c>
      <c r="R45" s="22">
        <f t="shared" si="27"/>
        <v>0</v>
      </c>
      <c r="S45" s="23">
        <f t="shared" si="28"/>
        <v>0</v>
      </c>
      <c r="T45" s="22">
        <f t="shared" si="29"/>
        <v>0</v>
      </c>
      <c r="U45" s="24">
        <f t="shared" si="30"/>
        <v>0</v>
      </c>
      <c r="V45" s="20"/>
      <c r="W45" s="21"/>
    </row>
    <row r="46" spans="1:23" ht="12.75" customHeight="1">
      <c r="A46" s="18" t="s">
        <v>65</v>
      </c>
      <c r="B46" s="19">
        <v>0</v>
      </c>
      <c r="C46" s="19">
        <v>0</v>
      </c>
      <c r="D46" s="19"/>
      <c r="E46" s="19">
        <f t="shared" si="24"/>
        <v>0</v>
      </c>
      <c r="F46" s="20">
        <v>0</v>
      </c>
      <c r="G46" s="21">
        <v>0</v>
      </c>
      <c r="H46" s="20">
        <v>0</v>
      </c>
      <c r="I46" s="21">
        <v>0</v>
      </c>
      <c r="J46" s="20">
        <v>0</v>
      </c>
      <c r="K46" s="21">
        <v>0</v>
      </c>
      <c r="L46" s="20">
        <v>0</v>
      </c>
      <c r="M46" s="21">
        <v>0</v>
      </c>
      <c r="N46" s="20">
        <v>0</v>
      </c>
      <c r="O46" s="21">
        <v>0</v>
      </c>
      <c r="P46" s="20">
        <f t="shared" si="25"/>
        <v>0</v>
      </c>
      <c r="Q46" s="21">
        <f t="shared" si="26"/>
        <v>0</v>
      </c>
      <c r="R46" s="22">
        <f t="shared" si="27"/>
        <v>0</v>
      </c>
      <c r="S46" s="23">
        <f t="shared" si="28"/>
        <v>0</v>
      </c>
      <c r="T46" s="22">
        <f t="shared" si="29"/>
        <v>0</v>
      </c>
      <c r="U46" s="24">
        <f t="shared" si="30"/>
        <v>0</v>
      </c>
      <c r="V46" s="20"/>
      <c r="W46" s="21"/>
    </row>
    <row r="47" spans="1:23" ht="12.75" customHeight="1" hidden="1">
      <c r="A47" s="18" t="s">
        <v>66</v>
      </c>
      <c r="B47" s="19">
        <v>0</v>
      </c>
      <c r="C47" s="19">
        <v>0</v>
      </c>
      <c r="D47" s="19"/>
      <c r="E47" s="19">
        <f t="shared" si="24"/>
        <v>0</v>
      </c>
      <c r="F47" s="20">
        <v>0</v>
      </c>
      <c r="G47" s="21">
        <v>0</v>
      </c>
      <c r="H47" s="20">
        <v>0</v>
      </c>
      <c r="I47" s="21">
        <v>0</v>
      </c>
      <c r="J47" s="20">
        <v>0</v>
      </c>
      <c r="K47" s="21">
        <v>0</v>
      </c>
      <c r="L47" s="20">
        <v>0</v>
      </c>
      <c r="M47" s="21">
        <v>0</v>
      </c>
      <c r="N47" s="20">
        <v>0</v>
      </c>
      <c r="O47" s="21">
        <v>0</v>
      </c>
      <c r="P47" s="20">
        <f t="shared" si="25"/>
        <v>0</v>
      </c>
      <c r="Q47" s="21">
        <f t="shared" si="26"/>
        <v>0</v>
      </c>
      <c r="R47" s="22">
        <f t="shared" si="27"/>
        <v>0</v>
      </c>
      <c r="S47" s="23">
        <f t="shared" si="28"/>
        <v>0</v>
      </c>
      <c r="T47" s="22">
        <f t="shared" si="29"/>
        <v>0</v>
      </c>
      <c r="U47" s="24">
        <f t="shared" si="30"/>
        <v>0</v>
      </c>
      <c r="V47" s="20"/>
      <c r="W47" s="21"/>
    </row>
    <row r="48" spans="1:23" ht="12.75" customHeight="1">
      <c r="A48" s="18" t="s">
        <v>67</v>
      </c>
      <c r="B48" s="19">
        <v>0</v>
      </c>
      <c r="C48" s="19">
        <v>0</v>
      </c>
      <c r="D48" s="19"/>
      <c r="E48" s="19">
        <f t="shared" si="24"/>
        <v>0</v>
      </c>
      <c r="F48" s="20">
        <v>0</v>
      </c>
      <c r="G48" s="21">
        <v>0</v>
      </c>
      <c r="H48" s="20">
        <v>0</v>
      </c>
      <c r="I48" s="21">
        <v>0</v>
      </c>
      <c r="J48" s="20">
        <v>0</v>
      </c>
      <c r="K48" s="21">
        <v>0</v>
      </c>
      <c r="L48" s="20">
        <v>0</v>
      </c>
      <c r="M48" s="21">
        <v>0</v>
      </c>
      <c r="N48" s="20">
        <v>0</v>
      </c>
      <c r="O48" s="21">
        <v>0</v>
      </c>
      <c r="P48" s="20">
        <f t="shared" si="25"/>
        <v>0</v>
      </c>
      <c r="Q48" s="21">
        <f t="shared" si="26"/>
        <v>0</v>
      </c>
      <c r="R48" s="22">
        <f t="shared" si="27"/>
        <v>0</v>
      </c>
      <c r="S48" s="23">
        <f t="shared" si="28"/>
        <v>0</v>
      </c>
      <c r="T48" s="22">
        <f t="shared" si="29"/>
        <v>0</v>
      </c>
      <c r="U48" s="24">
        <f t="shared" si="30"/>
        <v>0</v>
      </c>
      <c r="V48" s="20"/>
      <c r="W48" s="21"/>
    </row>
    <row r="49" spans="1:23" ht="12.75" customHeight="1">
      <c r="A49" s="18" t="s">
        <v>68</v>
      </c>
      <c r="B49" s="19">
        <v>0</v>
      </c>
      <c r="C49" s="19">
        <v>0</v>
      </c>
      <c r="D49" s="19"/>
      <c r="E49" s="19">
        <f t="shared" si="24"/>
        <v>0</v>
      </c>
      <c r="F49" s="20">
        <v>0</v>
      </c>
      <c r="G49" s="21">
        <v>0</v>
      </c>
      <c r="H49" s="20">
        <v>0</v>
      </c>
      <c r="I49" s="21">
        <v>0</v>
      </c>
      <c r="J49" s="20">
        <v>0</v>
      </c>
      <c r="K49" s="21">
        <v>0</v>
      </c>
      <c r="L49" s="20">
        <v>0</v>
      </c>
      <c r="M49" s="21">
        <v>0</v>
      </c>
      <c r="N49" s="20">
        <v>0</v>
      </c>
      <c r="O49" s="21">
        <v>0</v>
      </c>
      <c r="P49" s="20">
        <f t="shared" si="25"/>
        <v>0</v>
      </c>
      <c r="Q49" s="21">
        <f t="shared" si="26"/>
        <v>0</v>
      </c>
      <c r="R49" s="22">
        <f t="shared" si="27"/>
        <v>0</v>
      </c>
      <c r="S49" s="23">
        <f t="shared" si="28"/>
        <v>0</v>
      </c>
      <c r="T49" s="22">
        <f t="shared" si="29"/>
        <v>0</v>
      </c>
      <c r="U49" s="24">
        <f t="shared" si="30"/>
        <v>0</v>
      </c>
      <c r="V49" s="20"/>
      <c r="W49" s="21"/>
    </row>
    <row r="50" spans="1:23" ht="12.75" customHeight="1">
      <c r="A50" s="18" t="s">
        <v>69</v>
      </c>
      <c r="B50" s="19">
        <v>0</v>
      </c>
      <c r="C50" s="19">
        <v>0</v>
      </c>
      <c r="D50" s="19"/>
      <c r="E50" s="19">
        <f t="shared" si="24"/>
        <v>0</v>
      </c>
      <c r="F50" s="20">
        <v>0</v>
      </c>
      <c r="G50" s="21">
        <v>0</v>
      </c>
      <c r="H50" s="20">
        <v>0</v>
      </c>
      <c r="I50" s="21">
        <v>0</v>
      </c>
      <c r="J50" s="20">
        <v>0</v>
      </c>
      <c r="K50" s="21">
        <v>0</v>
      </c>
      <c r="L50" s="20">
        <v>0</v>
      </c>
      <c r="M50" s="21">
        <v>0</v>
      </c>
      <c r="N50" s="20">
        <v>0</v>
      </c>
      <c r="O50" s="21">
        <v>0</v>
      </c>
      <c r="P50" s="20">
        <f t="shared" si="25"/>
        <v>0</v>
      </c>
      <c r="Q50" s="21">
        <f t="shared" si="26"/>
        <v>0</v>
      </c>
      <c r="R50" s="22">
        <f t="shared" si="27"/>
        <v>0</v>
      </c>
      <c r="S50" s="23">
        <f t="shared" si="28"/>
        <v>0</v>
      </c>
      <c r="T50" s="22">
        <f t="shared" si="29"/>
        <v>0</v>
      </c>
      <c r="U50" s="24">
        <f t="shared" si="30"/>
        <v>0</v>
      </c>
      <c r="V50" s="20"/>
      <c r="W50" s="21"/>
    </row>
    <row r="51" spans="1:23" ht="12.75" customHeight="1">
      <c r="A51" s="18" t="s">
        <v>70</v>
      </c>
      <c r="B51" s="19">
        <v>47000000</v>
      </c>
      <c r="C51" s="19">
        <v>48919000</v>
      </c>
      <c r="D51" s="19"/>
      <c r="E51" s="19">
        <f t="shared" si="24"/>
        <v>95919000</v>
      </c>
      <c r="F51" s="20">
        <v>95919000</v>
      </c>
      <c r="G51" s="21">
        <v>95919000</v>
      </c>
      <c r="H51" s="20">
        <v>0</v>
      </c>
      <c r="I51" s="21">
        <v>233908</v>
      </c>
      <c r="J51" s="20">
        <v>960000</v>
      </c>
      <c r="K51" s="21">
        <v>6813925</v>
      </c>
      <c r="L51" s="20">
        <v>4809000</v>
      </c>
      <c r="M51" s="21">
        <v>2826056</v>
      </c>
      <c r="N51" s="20">
        <v>12781000</v>
      </c>
      <c r="O51" s="21">
        <v>26819545</v>
      </c>
      <c r="P51" s="20">
        <f t="shared" si="25"/>
        <v>18550000</v>
      </c>
      <c r="Q51" s="21">
        <f t="shared" si="26"/>
        <v>36693434</v>
      </c>
      <c r="R51" s="22">
        <f t="shared" si="27"/>
        <v>165.77250987731338</v>
      </c>
      <c r="S51" s="23">
        <f t="shared" si="28"/>
        <v>849.0096799214169</v>
      </c>
      <c r="T51" s="22">
        <f t="shared" si="29"/>
        <v>19.339234145476915</v>
      </c>
      <c r="U51" s="24">
        <f t="shared" si="30"/>
        <v>38.25460440580073</v>
      </c>
      <c r="V51" s="20">
        <v>7936000</v>
      </c>
      <c r="W51" s="21"/>
    </row>
    <row r="52" spans="1:23" ht="12.75" customHeight="1">
      <c r="A52" s="18" t="s">
        <v>71</v>
      </c>
      <c r="B52" s="19">
        <v>58919000</v>
      </c>
      <c r="C52" s="19">
        <v>-58919000</v>
      </c>
      <c r="D52" s="19"/>
      <c r="E52" s="19">
        <f t="shared" si="24"/>
        <v>0</v>
      </c>
      <c r="F52" s="20">
        <v>0</v>
      </c>
      <c r="G52" s="21">
        <v>0</v>
      </c>
      <c r="H52" s="20">
        <v>0</v>
      </c>
      <c r="I52" s="21">
        <v>0</v>
      </c>
      <c r="J52" s="20">
        <v>0</v>
      </c>
      <c r="K52" s="21">
        <v>0</v>
      </c>
      <c r="L52" s="20">
        <v>0</v>
      </c>
      <c r="M52" s="21">
        <v>0</v>
      </c>
      <c r="N52" s="20">
        <v>0</v>
      </c>
      <c r="O52" s="21">
        <v>0</v>
      </c>
      <c r="P52" s="20">
        <f t="shared" si="25"/>
        <v>0</v>
      </c>
      <c r="Q52" s="21">
        <f t="shared" si="26"/>
        <v>0</v>
      </c>
      <c r="R52" s="22">
        <f t="shared" si="27"/>
        <v>0</v>
      </c>
      <c r="S52" s="23">
        <f t="shared" si="28"/>
        <v>0</v>
      </c>
      <c r="T52" s="22">
        <f t="shared" si="29"/>
        <v>0</v>
      </c>
      <c r="U52" s="24">
        <f t="shared" si="30"/>
        <v>0</v>
      </c>
      <c r="V52" s="20"/>
      <c r="W52" s="21"/>
    </row>
    <row r="53" spans="1:23" ht="12.75" customHeight="1">
      <c r="A53" s="25" t="s">
        <v>39</v>
      </c>
      <c r="B53" s="26">
        <f>SUM(B42:B52)</f>
        <v>138151000</v>
      </c>
      <c r="C53" s="26">
        <f>SUM(C42:C52)</f>
        <v>-32732000</v>
      </c>
      <c r="D53" s="26"/>
      <c r="E53" s="26">
        <f t="shared" si="24"/>
        <v>105419000</v>
      </c>
      <c r="F53" s="27">
        <f aca="true" t="shared" si="31" ref="F53:O53">SUM(F42:F52)</f>
        <v>105419000</v>
      </c>
      <c r="G53" s="28">
        <f t="shared" si="31"/>
        <v>105419000</v>
      </c>
      <c r="H53" s="27">
        <f t="shared" si="31"/>
        <v>0</v>
      </c>
      <c r="I53" s="28">
        <f t="shared" si="31"/>
        <v>233908</v>
      </c>
      <c r="J53" s="27">
        <f t="shared" si="31"/>
        <v>960000</v>
      </c>
      <c r="K53" s="28">
        <f t="shared" si="31"/>
        <v>6813925</v>
      </c>
      <c r="L53" s="27">
        <f t="shared" si="31"/>
        <v>4809000</v>
      </c>
      <c r="M53" s="28">
        <f t="shared" si="31"/>
        <v>2826056</v>
      </c>
      <c r="N53" s="27">
        <f t="shared" si="31"/>
        <v>16690000</v>
      </c>
      <c r="O53" s="28">
        <f t="shared" si="31"/>
        <v>29319542</v>
      </c>
      <c r="P53" s="27">
        <f t="shared" si="25"/>
        <v>22459000</v>
      </c>
      <c r="Q53" s="28">
        <f t="shared" si="26"/>
        <v>39193431</v>
      </c>
      <c r="R53" s="29">
        <f t="shared" si="27"/>
        <v>247.05760033270948</v>
      </c>
      <c r="S53" s="30">
        <f t="shared" si="28"/>
        <v>937.4720812326437</v>
      </c>
      <c r="T53" s="29">
        <f>IF((+$E43+$E45+$E47+$E48+$E51)=0,0,(P53/(+$E43+$E45+$E47+$E48+$E51))*100)</f>
        <v>21.3045086749068</v>
      </c>
      <c r="U53" s="31">
        <f>IF((+$E43+$E45+$E47+$E48+$E51)=0,0,(Q53/(+$E43+$E45+$E47+$E48+$E51))*100)</f>
        <v>37.17871636042839</v>
      </c>
      <c r="V53" s="27">
        <f>SUM(V42:V52)</f>
        <v>7936000</v>
      </c>
      <c r="W53" s="28">
        <f>SUM(W42:W52)</f>
        <v>0</v>
      </c>
    </row>
    <row r="54" spans="1:23" ht="12.75" customHeight="1">
      <c r="A54" s="11" t="s">
        <v>72</v>
      </c>
      <c r="B54" s="32"/>
      <c r="C54" s="32"/>
      <c r="D54" s="32"/>
      <c r="E54" s="32"/>
      <c r="F54" s="33"/>
      <c r="G54" s="34"/>
      <c r="H54" s="33"/>
      <c r="I54" s="34"/>
      <c r="J54" s="33"/>
      <c r="K54" s="34"/>
      <c r="L54" s="33"/>
      <c r="M54" s="34"/>
      <c r="N54" s="33"/>
      <c r="O54" s="34"/>
      <c r="P54" s="33"/>
      <c r="Q54" s="34"/>
      <c r="R54" s="15"/>
      <c r="S54" s="16"/>
      <c r="T54" s="15"/>
      <c r="U54" s="17"/>
      <c r="V54" s="33"/>
      <c r="W54" s="34"/>
    </row>
    <row r="55" spans="1:23" ht="12.75" customHeight="1">
      <c r="A55" s="35" t="s">
        <v>73</v>
      </c>
      <c r="B55" s="19">
        <v>0</v>
      </c>
      <c r="C55" s="19">
        <v>0</v>
      </c>
      <c r="D55" s="19"/>
      <c r="E55" s="19">
        <f>$B55+$C55+$D55</f>
        <v>0</v>
      </c>
      <c r="F55" s="20">
        <v>0</v>
      </c>
      <c r="G55" s="21">
        <v>0</v>
      </c>
      <c r="H55" s="20">
        <v>0</v>
      </c>
      <c r="I55" s="21">
        <v>0</v>
      </c>
      <c r="J55" s="20">
        <v>0</v>
      </c>
      <c r="K55" s="21">
        <v>0</v>
      </c>
      <c r="L55" s="20">
        <v>0</v>
      </c>
      <c r="M55" s="21">
        <v>0</v>
      </c>
      <c r="N55" s="20">
        <v>0</v>
      </c>
      <c r="O55" s="21">
        <v>0</v>
      </c>
      <c r="P55" s="20">
        <f>$H55+$J55+$L55+$N55</f>
        <v>0</v>
      </c>
      <c r="Q55" s="21">
        <f>$I55+$K55+$M55+$O55</f>
        <v>0</v>
      </c>
      <c r="R55" s="22">
        <f>IF($L55=0,0,(($N55-$L55)/$L55)*100)</f>
        <v>0</v>
      </c>
      <c r="S55" s="23">
        <f>IF($M55=0,0,(($O55-$M55)/$M55)*100)</f>
        <v>0</v>
      </c>
      <c r="T55" s="22">
        <f>IF($E55=0,0,($P55/$E55)*100)</f>
        <v>0</v>
      </c>
      <c r="U55" s="24">
        <f>IF($E55=0,0,($Q55/$E55)*100)</f>
        <v>0</v>
      </c>
      <c r="V55" s="20"/>
      <c r="W55" s="21"/>
    </row>
    <row r="56" spans="1:23" ht="12.75" customHeight="1">
      <c r="A56" s="35" t="s">
        <v>74</v>
      </c>
      <c r="B56" s="19">
        <v>0</v>
      </c>
      <c r="C56" s="19">
        <v>0</v>
      </c>
      <c r="D56" s="19"/>
      <c r="E56" s="19">
        <f>$B56+$C56+$D56</f>
        <v>0</v>
      </c>
      <c r="F56" s="20">
        <v>0</v>
      </c>
      <c r="G56" s="21">
        <v>0</v>
      </c>
      <c r="H56" s="20">
        <v>0</v>
      </c>
      <c r="I56" s="21">
        <v>0</v>
      </c>
      <c r="J56" s="20">
        <v>0</v>
      </c>
      <c r="K56" s="21">
        <v>0</v>
      </c>
      <c r="L56" s="20">
        <v>0</v>
      </c>
      <c r="M56" s="21">
        <v>0</v>
      </c>
      <c r="N56" s="20">
        <v>0</v>
      </c>
      <c r="O56" s="21">
        <v>0</v>
      </c>
      <c r="P56" s="20">
        <f>$H56+$J56+$L56+$N56</f>
        <v>0</v>
      </c>
      <c r="Q56" s="21">
        <f>$I56+$K56+$M56+$O56</f>
        <v>0</v>
      </c>
      <c r="R56" s="22">
        <f>IF($L56=0,0,(($N56-$L56)/$L56)*100)</f>
        <v>0</v>
      </c>
      <c r="S56" s="23">
        <f>IF($M56=0,0,(($O56-$M56)/$M56)*100)</f>
        <v>0</v>
      </c>
      <c r="T56" s="22">
        <f>IF($E56=0,0,($P56/$E56)*100)</f>
        <v>0</v>
      </c>
      <c r="U56" s="24">
        <f>IF($E56=0,0,($Q56/$E56)*100)</f>
        <v>0</v>
      </c>
      <c r="V56" s="20"/>
      <c r="W56" s="21"/>
    </row>
    <row r="57" spans="1:23" ht="12.75" customHeight="1" hidden="1">
      <c r="A57" s="35" t="s">
        <v>75</v>
      </c>
      <c r="B57" s="19">
        <v>0</v>
      </c>
      <c r="C57" s="19">
        <v>0</v>
      </c>
      <c r="D57" s="19"/>
      <c r="E57" s="19">
        <f>$B57+$C57+$D57</f>
        <v>0</v>
      </c>
      <c r="F57" s="20">
        <v>0</v>
      </c>
      <c r="G57" s="21">
        <v>0</v>
      </c>
      <c r="H57" s="20">
        <v>0</v>
      </c>
      <c r="I57" s="21">
        <v>0</v>
      </c>
      <c r="J57" s="20">
        <v>0</v>
      </c>
      <c r="K57" s="21">
        <v>0</v>
      </c>
      <c r="L57" s="20">
        <v>0</v>
      </c>
      <c r="M57" s="21">
        <v>0</v>
      </c>
      <c r="N57" s="20">
        <v>0</v>
      </c>
      <c r="O57" s="21">
        <v>0</v>
      </c>
      <c r="P57" s="20">
        <f>$H57+$J57+$L57+$N57</f>
        <v>0</v>
      </c>
      <c r="Q57" s="21">
        <f>$I57+$K57+$M57+$O57</f>
        <v>0</v>
      </c>
      <c r="R57" s="22">
        <f>IF($L57=0,0,(($N57-$L57)/$L57)*100)</f>
        <v>0</v>
      </c>
      <c r="S57" s="23">
        <f>IF($M57=0,0,(($O57-$M57)/$M57)*100)</f>
        <v>0</v>
      </c>
      <c r="T57" s="22">
        <f>IF($E57=0,0,($P57/$E57)*100)</f>
        <v>0</v>
      </c>
      <c r="U57" s="24">
        <f>IF($E57=0,0,($Q57/$E57)*100)</f>
        <v>0</v>
      </c>
      <c r="V57" s="20"/>
      <c r="W57" s="21"/>
    </row>
    <row r="58" spans="1:23" ht="12.75" customHeight="1" hidden="1">
      <c r="A58" s="18" t="s">
        <v>76</v>
      </c>
      <c r="B58" s="19">
        <v>0</v>
      </c>
      <c r="C58" s="19">
        <v>0</v>
      </c>
      <c r="D58" s="19"/>
      <c r="E58" s="19">
        <f>$B58+$C58+$D58</f>
        <v>0</v>
      </c>
      <c r="F58" s="20">
        <v>0</v>
      </c>
      <c r="G58" s="21">
        <v>0</v>
      </c>
      <c r="H58" s="20">
        <v>0</v>
      </c>
      <c r="I58" s="21">
        <v>0</v>
      </c>
      <c r="J58" s="20">
        <v>0</v>
      </c>
      <c r="K58" s="21">
        <v>0</v>
      </c>
      <c r="L58" s="20">
        <v>0</v>
      </c>
      <c r="M58" s="21">
        <v>0</v>
      </c>
      <c r="N58" s="20">
        <v>0</v>
      </c>
      <c r="O58" s="21">
        <v>0</v>
      </c>
      <c r="P58" s="20">
        <f>$H58+$J58+$L58+$N58</f>
        <v>0</v>
      </c>
      <c r="Q58" s="21">
        <f>$I58+$K58+$M58+$O58</f>
        <v>0</v>
      </c>
      <c r="R58" s="22">
        <f>IF($L58=0,0,(($N58-$L58)/$L58)*100)</f>
        <v>0</v>
      </c>
      <c r="S58" s="23">
        <f>IF($M58=0,0,(($O58-$M58)/$M58)*100)</f>
        <v>0</v>
      </c>
      <c r="T58" s="22">
        <f>IF($E58=0,0,($P58/$E58)*100)</f>
        <v>0</v>
      </c>
      <c r="U58" s="24">
        <f>IF($E58=0,0,($Q58/$E58)*100)</f>
        <v>0</v>
      </c>
      <c r="V58" s="20"/>
      <c r="W58" s="21"/>
    </row>
    <row r="59" spans="1:23" ht="12.75" customHeight="1">
      <c r="A59" s="36" t="s">
        <v>39</v>
      </c>
      <c r="B59" s="37">
        <f>SUM(B55:B58)</f>
        <v>0</v>
      </c>
      <c r="C59" s="37">
        <f>SUM(C55:C58)</f>
        <v>0</v>
      </c>
      <c r="D59" s="37"/>
      <c r="E59" s="37">
        <f>$B59+$C59+$D59</f>
        <v>0</v>
      </c>
      <c r="F59" s="38">
        <f aca="true" t="shared" si="32" ref="F59:O59">SUM(F55:F58)</f>
        <v>0</v>
      </c>
      <c r="G59" s="39">
        <f t="shared" si="32"/>
        <v>0</v>
      </c>
      <c r="H59" s="38">
        <f t="shared" si="32"/>
        <v>0</v>
      </c>
      <c r="I59" s="39">
        <f t="shared" si="32"/>
        <v>0</v>
      </c>
      <c r="J59" s="38">
        <f t="shared" si="32"/>
        <v>0</v>
      </c>
      <c r="K59" s="39">
        <f t="shared" si="32"/>
        <v>0</v>
      </c>
      <c r="L59" s="38">
        <f t="shared" si="32"/>
        <v>0</v>
      </c>
      <c r="M59" s="39">
        <f t="shared" si="32"/>
        <v>0</v>
      </c>
      <c r="N59" s="38">
        <f t="shared" si="32"/>
        <v>0</v>
      </c>
      <c r="O59" s="39">
        <f t="shared" si="32"/>
        <v>0</v>
      </c>
      <c r="P59" s="38">
        <f>$H59+$J59+$L59+$N59</f>
        <v>0</v>
      </c>
      <c r="Q59" s="39">
        <f>$I59+$K59+$M59+$O59</f>
        <v>0</v>
      </c>
      <c r="R59" s="40">
        <f>IF($L59=0,0,(($N59-$L59)/$L59)*100)</f>
        <v>0</v>
      </c>
      <c r="S59" s="41">
        <f>IF($M59=0,0,(($O59-$M59)/$M59)*100)</f>
        <v>0</v>
      </c>
      <c r="T59" s="40">
        <f>IF($E59=0,0,($P59/$E59)*100)</f>
        <v>0</v>
      </c>
      <c r="U59" s="42">
        <f>IF($E59=0,0,($Q59/$E59)*100)</f>
        <v>0</v>
      </c>
      <c r="V59" s="38">
        <f>SUM(V55:V58)</f>
        <v>0</v>
      </c>
      <c r="W59" s="39">
        <f>SUM(W55:W58)</f>
        <v>0</v>
      </c>
    </row>
    <row r="60" spans="1:23" ht="12.75" customHeight="1">
      <c r="A60" s="11" t="s">
        <v>77</v>
      </c>
      <c r="B60" s="32"/>
      <c r="C60" s="32"/>
      <c r="D60" s="32"/>
      <c r="E60" s="32"/>
      <c r="F60" s="33"/>
      <c r="G60" s="34"/>
      <c r="H60" s="33"/>
      <c r="I60" s="34"/>
      <c r="J60" s="33"/>
      <c r="K60" s="34"/>
      <c r="L60" s="33"/>
      <c r="M60" s="34"/>
      <c r="N60" s="33"/>
      <c r="O60" s="34"/>
      <c r="P60" s="33"/>
      <c r="Q60" s="34"/>
      <c r="R60" s="15"/>
      <c r="S60" s="16"/>
      <c r="T60" s="15"/>
      <c r="U60" s="17"/>
      <c r="V60" s="33"/>
      <c r="W60" s="34"/>
    </row>
    <row r="61" spans="1:23" ht="12.75" customHeight="1">
      <c r="A61" s="18" t="s">
        <v>78</v>
      </c>
      <c r="B61" s="19">
        <v>0</v>
      </c>
      <c r="C61" s="19">
        <v>0</v>
      </c>
      <c r="D61" s="19"/>
      <c r="E61" s="19">
        <f aca="true" t="shared" si="33" ref="E61:E67">$B61+$C61+$D61</f>
        <v>0</v>
      </c>
      <c r="F61" s="20">
        <v>0</v>
      </c>
      <c r="G61" s="21">
        <v>0</v>
      </c>
      <c r="H61" s="20">
        <v>0</v>
      </c>
      <c r="I61" s="21">
        <v>0</v>
      </c>
      <c r="J61" s="20">
        <v>0</v>
      </c>
      <c r="K61" s="21">
        <v>0</v>
      </c>
      <c r="L61" s="20">
        <v>0</v>
      </c>
      <c r="M61" s="21">
        <v>0</v>
      </c>
      <c r="N61" s="20">
        <v>0</v>
      </c>
      <c r="O61" s="21">
        <v>0</v>
      </c>
      <c r="P61" s="20">
        <f aca="true" t="shared" si="34" ref="P61:P67">$H61+$J61+$L61+$N61</f>
        <v>0</v>
      </c>
      <c r="Q61" s="21">
        <f aca="true" t="shared" si="35" ref="Q61:Q67">$I61+$K61+$M61+$O61</f>
        <v>0</v>
      </c>
      <c r="R61" s="22">
        <f aca="true" t="shared" si="36" ref="R61:R67">IF($L61=0,0,(($N61-$L61)/$L61)*100)</f>
        <v>0</v>
      </c>
      <c r="S61" s="23">
        <f aca="true" t="shared" si="37" ref="S61:S67">IF($M61=0,0,(($O61-$M61)/$M61)*100)</f>
        <v>0</v>
      </c>
      <c r="T61" s="22">
        <f>IF($E61=0,0,($P61/$E61)*100)</f>
        <v>0</v>
      </c>
      <c r="U61" s="24">
        <f>IF($E61=0,0,($Q61/$E61)*100)</f>
        <v>0</v>
      </c>
      <c r="V61" s="20"/>
      <c r="W61" s="21"/>
    </row>
    <row r="62" spans="1:23" ht="12.75" customHeight="1">
      <c r="A62" s="18" t="s">
        <v>79</v>
      </c>
      <c r="B62" s="19">
        <v>0</v>
      </c>
      <c r="C62" s="19">
        <v>0</v>
      </c>
      <c r="D62" s="19"/>
      <c r="E62" s="19">
        <f t="shared" si="33"/>
        <v>0</v>
      </c>
      <c r="F62" s="20">
        <v>0</v>
      </c>
      <c r="G62" s="21">
        <v>0</v>
      </c>
      <c r="H62" s="20">
        <v>0</v>
      </c>
      <c r="I62" s="21">
        <v>0</v>
      </c>
      <c r="J62" s="20">
        <v>0</v>
      </c>
      <c r="K62" s="21">
        <v>0</v>
      </c>
      <c r="L62" s="20">
        <v>0</v>
      </c>
      <c r="M62" s="21">
        <v>0</v>
      </c>
      <c r="N62" s="20">
        <v>0</v>
      </c>
      <c r="O62" s="21">
        <v>0</v>
      </c>
      <c r="P62" s="20">
        <f t="shared" si="34"/>
        <v>0</v>
      </c>
      <c r="Q62" s="21">
        <f t="shared" si="35"/>
        <v>0</v>
      </c>
      <c r="R62" s="22">
        <f t="shared" si="36"/>
        <v>0</v>
      </c>
      <c r="S62" s="23">
        <f t="shared" si="37"/>
        <v>0</v>
      </c>
      <c r="T62" s="22">
        <f>IF($E62=0,0,($P62/$E62)*100)</f>
        <v>0</v>
      </c>
      <c r="U62" s="24">
        <f>IF($E62=0,0,($Q62/$E62)*100)</f>
        <v>0</v>
      </c>
      <c r="V62" s="20"/>
      <c r="W62" s="21"/>
    </row>
    <row r="63" spans="1:23" ht="12.75" customHeight="1">
      <c r="A63" s="18" t="s">
        <v>80</v>
      </c>
      <c r="B63" s="19">
        <v>0</v>
      </c>
      <c r="C63" s="19">
        <v>0</v>
      </c>
      <c r="D63" s="19"/>
      <c r="E63" s="19">
        <f t="shared" si="33"/>
        <v>0</v>
      </c>
      <c r="F63" s="20">
        <v>0</v>
      </c>
      <c r="G63" s="21">
        <v>0</v>
      </c>
      <c r="H63" s="20">
        <v>0</v>
      </c>
      <c r="I63" s="21">
        <v>0</v>
      </c>
      <c r="J63" s="20">
        <v>0</v>
      </c>
      <c r="K63" s="21">
        <v>0</v>
      </c>
      <c r="L63" s="20">
        <v>0</v>
      </c>
      <c r="M63" s="21">
        <v>0</v>
      </c>
      <c r="N63" s="20">
        <v>0</v>
      </c>
      <c r="O63" s="21">
        <v>0</v>
      </c>
      <c r="P63" s="20">
        <f t="shared" si="34"/>
        <v>0</v>
      </c>
      <c r="Q63" s="21">
        <f t="shared" si="35"/>
        <v>0</v>
      </c>
      <c r="R63" s="22">
        <f t="shared" si="36"/>
        <v>0</v>
      </c>
      <c r="S63" s="23">
        <f t="shared" si="37"/>
        <v>0</v>
      </c>
      <c r="T63" s="22">
        <f>IF($E63=0,0,($P63/$E63)*100)</f>
        <v>0</v>
      </c>
      <c r="U63" s="24">
        <f>IF($E63=0,0,($Q63/$E63)*100)</f>
        <v>0</v>
      </c>
      <c r="V63" s="20"/>
      <c r="W63" s="21"/>
    </row>
    <row r="64" spans="1:23" ht="12.75" customHeight="1">
      <c r="A64" s="18" t="s">
        <v>81</v>
      </c>
      <c r="B64" s="19">
        <v>3988000</v>
      </c>
      <c r="C64" s="19">
        <v>0</v>
      </c>
      <c r="D64" s="19"/>
      <c r="E64" s="19">
        <f t="shared" si="33"/>
        <v>3988000</v>
      </c>
      <c r="F64" s="20">
        <v>3988000</v>
      </c>
      <c r="G64" s="21">
        <v>3988000</v>
      </c>
      <c r="H64" s="20">
        <v>0</v>
      </c>
      <c r="I64" s="21">
        <v>0</v>
      </c>
      <c r="J64" s="20">
        <v>1925000</v>
      </c>
      <c r="K64" s="21">
        <v>0</v>
      </c>
      <c r="L64" s="20">
        <v>0</v>
      </c>
      <c r="M64" s="21">
        <v>0</v>
      </c>
      <c r="N64" s="20">
        <v>2035000</v>
      </c>
      <c r="O64" s="21">
        <v>0</v>
      </c>
      <c r="P64" s="20">
        <f t="shared" si="34"/>
        <v>3960000</v>
      </c>
      <c r="Q64" s="21">
        <f t="shared" si="35"/>
        <v>0</v>
      </c>
      <c r="R64" s="22">
        <f t="shared" si="36"/>
        <v>0</v>
      </c>
      <c r="S64" s="23">
        <f t="shared" si="37"/>
        <v>0</v>
      </c>
      <c r="T64" s="22">
        <f>IF($E64=0,0,($P64/$E64)*100)</f>
        <v>99.29789368104312</v>
      </c>
      <c r="U64" s="24">
        <f>IF($E64=0,0,($Q64/$E64)*100)</f>
        <v>0</v>
      </c>
      <c r="V64" s="20"/>
      <c r="W64" s="21"/>
    </row>
    <row r="65" spans="1:23" ht="12.75" customHeight="1">
      <c r="A65" s="18"/>
      <c r="B65" s="19">
        <v>0</v>
      </c>
      <c r="C65" s="19">
        <v>0</v>
      </c>
      <c r="D65" s="19"/>
      <c r="E65" s="19">
        <f t="shared" si="33"/>
        <v>0</v>
      </c>
      <c r="F65" s="20">
        <v>0</v>
      </c>
      <c r="G65" s="21">
        <v>0</v>
      </c>
      <c r="H65" s="20">
        <v>0</v>
      </c>
      <c r="I65" s="21">
        <v>0</v>
      </c>
      <c r="J65" s="20">
        <v>0</v>
      </c>
      <c r="K65" s="21">
        <v>0</v>
      </c>
      <c r="L65" s="20">
        <v>0</v>
      </c>
      <c r="M65" s="21">
        <v>0</v>
      </c>
      <c r="N65" s="20">
        <v>0</v>
      </c>
      <c r="O65" s="21">
        <v>0</v>
      </c>
      <c r="P65" s="20">
        <f t="shared" si="34"/>
        <v>0</v>
      </c>
      <c r="Q65" s="21">
        <f t="shared" si="35"/>
        <v>0</v>
      </c>
      <c r="R65" s="22">
        <f t="shared" si="36"/>
        <v>0</v>
      </c>
      <c r="S65" s="23">
        <f t="shared" si="37"/>
        <v>0</v>
      </c>
      <c r="T65" s="22">
        <f>IF($E65=0,0,($P65/$E65)*100)</f>
        <v>0</v>
      </c>
      <c r="U65" s="24">
        <f>IF($E65=0,0,($Q65/$E65)*100)</f>
        <v>0</v>
      </c>
      <c r="V65" s="20"/>
      <c r="W65" s="21"/>
    </row>
    <row r="66" spans="1:23" ht="12.75" customHeight="1">
      <c r="A66" s="25" t="s">
        <v>39</v>
      </c>
      <c r="B66" s="26">
        <f>SUM(B61:B65)</f>
        <v>3988000</v>
      </c>
      <c r="C66" s="26">
        <f>SUM(C61:C65)</f>
        <v>0</v>
      </c>
      <c r="D66" s="26"/>
      <c r="E66" s="26">
        <f t="shared" si="33"/>
        <v>3988000</v>
      </c>
      <c r="F66" s="27">
        <f aca="true" t="shared" si="38" ref="F66:O66">SUM(F61:F65)</f>
        <v>3988000</v>
      </c>
      <c r="G66" s="28">
        <f t="shared" si="38"/>
        <v>3988000</v>
      </c>
      <c r="H66" s="27">
        <f t="shared" si="38"/>
        <v>0</v>
      </c>
      <c r="I66" s="28">
        <f t="shared" si="38"/>
        <v>0</v>
      </c>
      <c r="J66" s="27">
        <f t="shared" si="38"/>
        <v>1925000</v>
      </c>
      <c r="K66" s="28">
        <f t="shared" si="38"/>
        <v>0</v>
      </c>
      <c r="L66" s="27">
        <f t="shared" si="38"/>
        <v>0</v>
      </c>
      <c r="M66" s="28">
        <f t="shared" si="38"/>
        <v>0</v>
      </c>
      <c r="N66" s="27">
        <f t="shared" si="38"/>
        <v>2035000</v>
      </c>
      <c r="O66" s="28">
        <f t="shared" si="38"/>
        <v>0</v>
      </c>
      <c r="P66" s="27">
        <f t="shared" si="34"/>
        <v>3960000</v>
      </c>
      <c r="Q66" s="28">
        <f t="shared" si="35"/>
        <v>0</v>
      </c>
      <c r="R66" s="29">
        <f t="shared" si="36"/>
        <v>0</v>
      </c>
      <c r="S66" s="30">
        <f t="shared" si="37"/>
        <v>0</v>
      </c>
      <c r="T66" s="29">
        <f>IF((+$E61+$E63+$E64++$E65)=0,0,(P66/(+$E61+$E63+$E64+$E65))*100)</f>
        <v>99.29789368104312</v>
      </c>
      <c r="U66" s="31">
        <f>IF((+$E61+$E63+$E65)=0,0,(Q66/(+$E61+$E63+$E65))*100)</f>
        <v>0</v>
      </c>
      <c r="V66" s="27">
        <f>SUM(V61:V65)</f>
        <v>0</v>
      </c>
      <c r="W66" s="28">
        <f>SUM(W61:W65)</f>
        <v>0</v>
      </c>
    </row>
    <row r="67" spans="1:23" ht="12.75" customHeight="1">
      <c r="A67" s="43" t="s">
        <v>82</v>
      </c>
      <c r="B67" s="44">
        <f>SUM(B9:B15,B18:B23,B26:B29,B32,B35:B39,B42:B52,B55:B58,B61:B65)</f>
        <v>1873114000</v>
      </c>
      <c r="C67" s="44">
        <f>SUM(C9:C15,C18:C23,C26:C29,C32,C35:C39,C42:C52,C55:C58,C61:C65)</f>
        <v>582408000</v>
      </c>
      <c r="D67" s="44"/>
      <c r="E67" s="44">
        <f t="shared" si="33"/>
        <v>2455522000</v>
      </c>
      <c r="F67" s="45">
        <f aca="true" t="shared" si="39" ref="F67:O67">SUM(F9:F15,F18:F23,F26:F29,F32,F35:F39,F42:F52,F55:F58,F61:F65)</f>
        <v>2391160000</v>
      </c>
      <c r="G67" s="46">
        <f t="shared" si="39"/>
        <v>2258624000</v>
      </c>
      <c r="H67" s="45">
        <f t="shared" si="39"/>
        <v>162771000</v>
      </c>
      <c r="I67" s="46">
        <f t="shared" si="39"/>
        <v>144233714</v>
      </c>
      <c r="J67" s="45">
        <f t="shared" si="39"/>
        <v>314601000</v>
      </c>
      <c r="K67" s="46">
        <f t="shared" si="39"/>
        <v>457934057</v>
      </c>
      <c r="L67" s="45">
        <f t="shared" si="39"/>
        <v>256839000</v>
      </c>
      <c r="M67" s="46">
        <f t="shared" si="39"/>
        <v>374822687</v>
      </c>
      <c r="N67" s="45">
        <f t="shared" si="39"/>
        <v>961845000</v>
      </c>
      <c r="O67" s="46">
        <f t="shared" si="39"/>
        <v>635168457</v>
      </c>
      <c r="P67" s="45">
        <f t="shared" si="34"/>
        <v>1696056000</v>
      </c>
      <c r="Q67" s="46">
        <f t="shared" si="35"/>
        <v>1612158915</v>
      </c>
      <c r="R67" s="47">
        <f t="shared" si="36"/>
        <v>274.49335965332364</v>
      </c>
      <c r="S67" s="48">
        <f t="shared" si="37"/>
        <v>69.45838099709263</v>
      </c>
      <c r="T67" s="47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73.01189073029282</v>
      </c>
      <c r="U67" s="47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69.40028545156966</v>
      </c>
      <c r="V67" s="45">
        <f>SUM(V9:V15,V18:V23,V26:V29,V32,V35:V39,V42:V52,V55:V58,V61:V65)</f>
        <v>141034000</v>
      </c>
      <c r="W67" s="46">
        <f>SUM(W9:W15,W18:W23,W26:W29,W32,W35:W39,W42:W52,W55:W58,W61:W65)</f>
        <v>69504615</v>
      </c>
    </row>
    <row r="68" spans="1:23" ht="12.75" customHeight="1">
      <c r="A68" s="11" t="s">
        <v>40</v>
      </c>
      <c r="B68" s="32"/>
      <c r="C68" s="32"/>
      <c r="D68" s="32"/>
      <c r="E68" s="32"/>
      <c r="F68" s="33"/>
      <c r="G68" s="34"/>
      <c r="H68" s="33"/>
      <c r="I68" s="34"/>
      <c r="J68" s="33"/>
      <c r="K68" s="34"/>
      <c r="L68" s="33"/>
      <c r="M68" s="34"/>
      <c r="N68" s="33"/>
      <c r="O68" s="34"/>
      <c r="P68" s="33"/>
      <c r="Q68" s="34"/>
      <c r="R68" s="15"/>
      <c r="S68" s="16"/>
      <c r="T68" s="15"/>
      <c r="U68" s="17"/>
      <c r="V68" s="33"/>
      <c r="W68" s="34"/>
    </row>
    <row r="69" spans="1:23" s="50" customFormat="1" ht="12.75" customHeight="1">
      <c r="A69" s="49" t="s">
        <v>83</v>
      </c>
      <c r="B69" s="19">
        <v>502371000</v>
      </c>
      <c r="C69" s="19">
        <v>10071000</v>
      </c>
      <c r="D69" s="19"/>
      <c r="E69" s="19">
        <f>$B69+$C69+$D69</f>
        <v>512442000</v>
      </c>
      <c r="F69" s="20">
        <v>512442000</v>
      </c>
      <c r="G69" s="21">
        <v>512442000</v>
      </c>
      <c r="H69" s="20">
        <v>39613000</v>
      </c>
      <c r="I69" s="21">
        <v>78908077</v>
      </c>
      <c r="J69" s="20">
        <v>171899000</v>
      </c>
      <c r="K69" s="21">
        <v>136005854</v>
      </c>
      <c r="L69" s="20">
        <v>87707000</v>
      </c>
      <c r="M69" s="21">
        <v>76661227</v>
      </c>
      <c r="N69" s="20">
        <v>165340000</v>
      </c>
      <c r="O69" s="21">
        <v>177448031</v>
      </c>
      <c r="P69" s="20">
        <f>$H69+$J69+$L69+$N69</f>
        <v>464559000</v>
      </c>
      <c r="Q69" s="21">
        <f>$I69+$K69+$M69+$O69</f>
        <v>469023189</v>
      </c>
      <c r="R69" s="22">
        <f>IF($L69=0,0,(($N69-$L69)/$L69)*100)</f>
        <v>88.5140296669593</v>
      </c>
      <c r="S69" s="23">
        <f>IF($M69=0,0,(($O69-$M69)/$M69)*100)</f>
        <v>131.47037680469163</v>
      </c>
      <c r="T69" s="22">
        <f>IF($E69=0,0,($P69/$E69)*100)</f>
        <v>90.6559181331741</v>
      </c>
      <c r="U69" s="24">
        <f>IF($E69=0,0,($Q69/$E69)*100)</f>
        <v>91.52707799126534</v>
      </c>
      <c r="V69" s="20">
        <v>9525000</v>
      </c>
      <c r="W69" s="21">
        <v>9525000</v>
      </c>
    </row>
    <row r="70" spans="1:23" ht="12.75" customHeight="1">
      <c r="A70" s="36" t="s">
        <v>39</v>
      </c>
      <c r="B70" s="37">
        <f>B69</f>
        <v>502371000</v>
      </c>
      <c r="C70" s="37">
        <f>C69</f>
        <v>10071000</v>
      </c>
      <c r="D70" s="37"/>
      <c r="E70" s="37">
        <f>$B70+$C70+$D70</f>
        <v>512442000</v>
      </c>
      <c r="F70" s="38">
        <f aca="true" t="shared" si="40" ref="F70:O70">F69</f>
        <v>512442000</v>
      </c>
      <c r="G70" s="39">
        <f t="shared" si="40"/>
        <v>512442000</v>
      </c>
      <c r="H70" s="38">
        <f t="shared" si="40"/>
        <v>39613000</v>
      </c>
      <c r="I70" s="39">
        <f t="shared" si="40"/>
        <v>78908077</v>
      </c>
      <c r="J70" s="38">
        <f t="shared" si="40"/>
        <v>171899000</v>
      </c>
      <c r="K70" s="39">
        <f t="shared" si="40"/>
        <v>136005854</v>
      </c>
      <c r="L70" s="38">
        <f t="shared" si="40"/>
        <v>87707000</v>
      </c>
      <c r="M70" s="39">
        <f t="shared" si="40"/>
        <v>76661227</v>
      </c>
      <c r="N70" s="38">
        <f t="shared" si="40"/>
        <v>165340000</v>
      </c>
      <c r="O70" s="39">
        <f t="shared" si="40"/>
        <v>177448031</v>
      </c>
      <c r="P70" s="38">
        <f>$H70+$J70+$L70+$N70</f>
        <v>464559000</v>
      </c>
      <c r="Q70" s="39">
        <f>$I70+$K70+$M70+$O70</f>
        <v>469023189</v>
      </c>
      <c r="R70" s="40">
        <f>IF($L70=0,0,(($N70-$L70)/$L70)*100)</f>
        <v>88.5140296669593</v>
      </c>
      <c r="S70" s="41">
        <f>IF($M70=0,0,(($O70-$M70)/$M70)*100)</f>
        <v>131.47037680469163</v>
      </c>
      <c r="T70" s="40">
        <f>IF($E70=0,0,($P70/$E70)*100)</f>
        <v>90.6559181331741</v>
      </c>
      <c r="U70" s="42">
        <f>IF($E70=0,0,($Q70/$E70)*100)</f>
        <v>91.52707799126534</v>
      </c>
      <c r="V70" s="38">
        <f>V69</f>
        <v>9525000</v>
      </c>
      <c r="W70" s="39">
        <f>W69</f>
        <v>9525000</v>
      </c>
    </row>
    <row r="71" spans="1:23" ht="12.75" customHeight="1">
      <c r="A71" s="43" t="s">
        <v>82</v>
      </c>
      <c r="B71" s="44">
        <f>B69</f>
        <v>502371000</v>
      </c>
      <c r="C71" s="44">
        <f>C69</f>
        <v>10071000</v>
      </c>
      <c r="D71" s="44"/>
      <c r="E71" s="44">
        <f>$B71+$C71+$D71</f>
        <v>512442000</v>
      </c>
      <c r="F71" s="45">
        <f aca="true" t="shared" si="41" ref="F71:O71">F69</f>
        <v>512442000</v>
      </c>
      <c r="G71" s="46">
        <f t="shared" si="41"/>
        <v>512442000</v>
      </c>
      <c r="H71" s="45">
        <f t="shared" si="41"/>
        <v>39613000</v>
      </c>
      <c r="I71" s="46">
        <f t="shared" si="41"/>
        <v>78908077</v>
      </c>
      <c r="J71" s="45">
        <f t="shared" si="41"/>
        <v>171899000</v>
      </c>
      <c r="K71" s="46">
        <f t="shared" si="41"/>
        <v>136005854</v>
      </c>
      <c r="L71" s="45">
        <f t="shared" si="41"/>
        <v>87707000</v>
      </c>
      <c r="M71" s="46">
        <f t="shared" si="41"/>
        <v>76661227</v>
      </c>
      <c r="N71" s="45">
        <f t="shared" si="41"/>
        <v>165340000</v>
      </c>
      <c r="O71" s="46">
        <f t="shared" si="41"/>
        <v>177448031</v>
      </c>
      <c r="P71" s="45">
        <f>$H71+$J71+$L71+$N71</f>
        <v>464559000</v>
      </c>
      <c r="Q71" s="46">
        <f>$I71+$K71+$M71+$O71</f>
        <v>469023189</v>
      </c>
      <c r="R71" s="47">
        <f>IF($L71=0,0,(($N71-$L71)/$L71)*100)</f>
        <v>88.5140296669593</v>
      </c>
      <c r="S71" s="48">
        <f>IF($M71=0,0,(($O71-$M71)/$M71)*100)</f>
        <v>131.47037680469163</v>
      </c>
      <c r="T71" s="47">
        <f>IF($E71=0,0,($P71/$E71)*100)</f>
        <v>90.6559181331741</v>
      </c>
      <c r="U71" s="51">
        <f>IF($E71=0,0,($Q71/$E71)*100)</f>
        <v>91.52707799126534</v>
      </c>
      <c r="V71" s="45">
        <f>V69</f>
        <v>9525000</v>
      </c>
      <c r="W71" s="46">
        <f>W69</f>
        <v>9525000</v>
      </c>
    </row>
    <row r="72" spans="1:23" ht="12.75" customHeight="1" thickBot="1">
      <c r="A72" s="43" t="s">
        <v>84</v>
      </c>
      <c r="B72" s="44">
        <f>SUM(B9:B15,B18:B23,B26:B29,B32,B35:B39,B42:B52,B55:B58,B61:B65,B69)</f>
        <v>2375485000</v>
      </c>
      <c r="C72" s="44">
        <f>SUM(C9:C15,C18:C23,C26:C29,C32,C35:C39,C42:C52,C55:C58,C61:C65,C69)</f>
        <v>592479000</v>
      </c>
      <c r="D72" s="44"/>
      <c r="E72" s="44">
        <f>$B72+$C72+$D72</f>
        <v>2967964000</v>
      </c>
      <c r="F72" s="45">
        <f aca="true" t="shared" si="42" ref="F72:O72">SUM(F9:F15,F18:F23,F26:F29,F32,F35:F39,F42:F52,F55:F58,F61:F65,F69)</f>
        <v>2903602000</v>
      </c>
      <c r="G72" s="46">
        <f t="shared" si="42"/>
        <v>2771066000</v>
      </c>
      <c r="H72" s="45">
        <f t="shared" si="42"/>
        <v>202384000</v>
      </c>
      <c r="I72" s="46">
        <f t="shared" si="42"/>
        <v>223141791</v>
      </c>
      <c r="J72" s="45">
        <f t="shared" si="42"/>
        <v>486500000</v>
      </c>
      <c r="K72" s="46">
        <f t="shared" si="42"/>
        <v>593939911</v>
      </c>
      <c r="L72" s="45">
        <f t="shared" si="42"/>
        <v>344546000</v>
      </c>
      <c r="M72" s="46">
        <f t="shared" si="42"/>
        <v>451483914</v>
      </c>
      <c r="N72" s="45">
        <f t="shared" si="42"/>
        <v>1127185000</v>
      </c>
      <c r="O72" s="46">
        <f t="shared" si="42"/>
        <v>812616488</v>
      </c>
      <c r="P72" s="45">
        <f>$H72+$J72+$L72+$N72</f>
        <v>2160615000</v>
      </c>
      <c r="Q72" s="46">
        <f>$I72+$K72+$M72+$O72</f>
        <v>2081182104</v>
      </c>
      <c r="R72" s="47">
        <f>IF($L72=0,0,(($N72-$L72)/$L72)*100)</f>
        <v>227.15080134437784</v>
      </c>
      <c r="S72" s="48">
        <f>IF($M72=0,0,(($O72-$M72)/$M72)*100)</f>
        <v>79.98791602573021</v>
      </c>
      <c r="T72" s="47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76.2006652963856</v>
      </c>
      <c r="U72" s="51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73.5026030571017</v>
      </c>
      <c r="V72" s="45">
        <f>SUM(V9:V15,V18:V23,V26:V29,V32,V35:V39,V42:V52,V55:V58,V61:V65,V69)</f>
        <v>150559000</v>
      </c>
      <c r="W72" s="46">
        <f>SUM(W9:W15,W18:W23,W26:W29,W32,W35:W39,W42:W52,W55:W58,W61:W65,W69)</f>
        <v>79029615</v>
      </c>
    </row>
    <row r="73" spans="1:23" ht="15" thickTop="1">
      <c r="A73" s="52"/>
      <c r="B73" s="53"/>
      <c r="C73" s="54"/>
      <c r="D73" s="54"/>
      <c r="E73" s="55"/>
      <c r="F73" s="53"/>
      <c r="G73" s="54"/>
      <c r="H73" s="54"/>
      <c r="I73" s="55"/>
      <c r="J73" s="54"/>
      <c r="K73" s="55"/>
      <c r="L73" s="54"/>
      <c r="M73" s="54"/>
      <c r="N73" s="54"/>
      <c r="O73" s="54"/>
      <c r="P73" s="54"/>
      <c r="Q73" s="54"/>
      <c r="R73" s="54"/>
      <c r="S73" s="54"/>
      <c r="T73" s="54"/>
      <c r="U73" s="55"/>
      <c r="V73" s="53"/>
      <c r="W73" s="55"/>
    </row>
    <row r="74" spans="1:23" ht="14.25">
      <c r="A74" s="56"/>
      <c r="B74" s="57"/>
      <c r="C74" s="58"/>
      <c r="D74" s="58"/>
      <c r="E74" s="59"/>
      <c r="F74" s="60" t="s">
        <v>3</v>
      </c>
      <c r="G74" s="61"/>
      <c r="H74" s="60" t="s">
        <v>4</v>
      </c>
      <c r="I74" s="62"/>
      <c r="J74" s="60" t="s">
        <v>5</v>
      </c>
      <c r="K74" s="62"/>
      <c r="L74" s="60" t="s">
        <v>6</v>
      </c>
      <c r="M74" s="60"/>
      <c r="N74" s="63" t="s">
        <v>7</v>
      </c>
      <c r="O74" s="60"/>
      <c r="P74" s="135" t="s">
        <v>8</v>
      </c>
      <c r="Q74" s="136"/>
      <c r="R74" s="137" t="s">
        <v>9</v>
      </c>
      <c r="S74" s="136"/>
      <c r="T74" s="137" t="s">
        <v>10</v>
      </c>
      <c r="U74" s="136"/>
      <c r="V74" s="135"/>
      <c r="W74" s="136"/>
    </row>
    <row r="75" spans="1:23" ht="51">
      <c r="A75" s="64" t="s">
        <v>85</v>
      </c>
      <c r="B75" s="65" t="s">
        <v>86</v>
      </c>
      <c r="C75" s="65" t="s">
        <v>87</v>
      </c>
      <c r="D75" s="66" t="s">
        <v>15</v>
      </c>
      <c r="E75" s="65" t="s">
        <v>16</v>
      </c>
      <c r="F75" s="65" t="s">
        <v>17</v>
      </c>
      <c r="G75" s="65" t="s">
        <v>88</v>
      </c>
      <c r="H75" s="65" t="s">
        <v>89</v>
      </c>
      <c r="I75" s="67" t="s">
        <v>20</v>
      </c>
      <c r="J75" s="65" t="s">
        <v>90</v>
      </c>
      <c r="K75" s="67" t="s">
        <v>22</v>
      </c>
      <c r="L75" s="65" t="s">
        <v>91</v>
      </c>
      <c r="M75" s="67" t="s">
        <v>24</v>
      </c>
      <c r="N75" s="65" t="s">
        <v>92</v>
      </c>
      <c r="O75" s="67" t="s">
        <v>26</v>
      </c>
      <c r="P75" s="67" t="s">
        <v>93</v>
      </c>
      <c r="Q75" s="68" t="s">
        <v>28</v>
      </c>
      <c r="R75" s="69" t="s">
        <v>93</v>
      </c>
      <c r="S75" s="70" t="s">
        <v>28</v>
      </c>
      <c r="T75" s="69" t="s">
        <v>94</v>
      </c>
      <c r="U75" s="66" t="s">
        <v>30</v>
      </c>
      <c r="V75" s="65"/>
      <c r="W75" s="67"/>
    </row>
    <row r="76" spans="1:23" ht="14.25">
      <c r="A76" s="71" t="str">
        <f>+A7</f>
        <v>R thousands</v>
      </c>
      <c r="B76" s="72"/>
      <c r="C76" s="72">
        <v>100</v>
      </c>
      <c r="D76" s="72"/>
      <c r="E76" s="72"/>
      <c r="F76" s="72"/>
      <c r="G76" s="72"/>
      <c r="H76" s="72"/>
      <c r="I76" s="72"/>
      <c r="J76" s="72"/>
      <c r="K76" s="72"/>
      <c r="L76" s="72"/>
      <c r="M76" s="73"/>
      <c r="N76" s="72"/>
      <c r="O76" s="73"/>
      <c r="P76" s="72"/>
      <c r="Q76" s="73"/>
      <c r="R76" s="72"/>
      <c r="S76" s="73"/>
      <c r="T76" s="72"/>
      <c r="U76" s="72"/>
      <c r="V76" s="72"/>
      <c r="W76" s="72"/>
    </row>
    <row r="77" spans="1:23" ht="14.25" hidden="1">
      <c r="A77" s="74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6"/>
      <c r="N77" s="75"/>
      <c r="O77" s="76"/>
      <c r="P77" s="75"/>
      <c r="Q77" s="76"/>
      <c r="R77" s="77"/>
      <c r="S77" s="78"/>
      <c r="T77" s="77"/>
      <c r="U77" s="77"/>
      <c r="V77" s="75"/>
      <c r="W77" s="75"/>
    </row>
    <row r="78" spans="1:23" ht="14.25" hidden="1">
      <c r="A78" s="79" t="s">
        <v>95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1"/>
      <c r="N78" s="80"/>
      <c r="O78" s="81"/>
      <c r="P78" s="80"/>
      <c r="Q78" s="81"/>
      <c r="R78" s="82"/>
      <c r="S78" s="83"/>
      <c r="T78" s="82"/>
      <c r="U78" s="82"/>
      <c r="V78" s="80"/>
      <c r="W78" s="80"/>
    </row>
    <row r="79" spans="1:23" ht="14.25" hidden="1">
      <c r="A79" s="84" t="s">
        <v>96</v>
      </c>
      <c r="B79" s="85">
        <f>SUM(B80:B83)</f>
        <v>0</v>
      </c>
      <c r="C79" s="85">
        <f aca="true" t="shared" si="43" ref="C79:I79">SUM(C80:C83)</f>
        <v>0</v>
      </c>
      <c r="D79" s="85">
        <f t="shared" si="43"/>
        <v>0</v>
      </c>
      <c r="E79" s="85">
        <f t="shared" si="43"/>
        <v>0</v>
      </c>
      <c r="F79" s="85">
        <f t="shared" si="43"/>
        <v>0</v>
      </c>
      <c r="G79" s="85">
        <f t="shared" si="43"/>
        <v>0</v>
      </c>
      <c r="H79" s="85">
        <f t="shared" si="43"/>
        <v>0</v>
      </c>
      <c r="I79" s="85">
        <f t="shared" si="43"/>
        <v>0</v>
      </c>
      <c r="J79" s="85">
        <f>SUM(J80:J83)</f>
        <v>0</v>
      </c>
      <c r="K79" s="85">
        <f>SUM(K80:K83)</f>
        <v>0</v>
      </c>
      <c r="L79" s="85">
        <f>SUM(L80:L83)</f>
        <v>0</v>
      </c>
      <c r="M79" s="86">
        <f>SUM(M80:M83)</f>
        <v>0</v>
      </c>
      <c r="N79" s="85"/>
      <c r="O79" s="86"/>
      <c r="P79" s="85"/>
      <c r="Q79" s="86"/>
      <c r="R79" s="87"/>
      <c r="S79" s="88"/>
      <c r="T79" s="87"/>
      <c r="U79" s="87"/>
      <c r="V79" s="85">
        <f>SUM(V80:V83)</f>
        <v>0</v>
      </c>
      <c r="W79" s="85">
        <f>SUM(W80:W83)</f>
        <v>0</v>
      </c>
    </row>
    <row r="80" spans="1:23" ht="14.25" hidden="1">
      <c r="A80" s="56" t="s">
        <v>97</v>
      </c>
      <c r="B80" s="89"/>
      <c r="C80" s="89"/>
      <c r="D80" s="89"/>
      <c r="E80" s="89">
        <f>SUM(B80:D80)</f>
        <v>0</v>
      </c>
      <c r="F80" s="89"/>
      <c r="G80" s="89"/>
      <c r="H80" s="89"/>
      <c r="I80" s="90"/>
      <c r="J80" s="89"/>
      <c r="K80" s="90"/>
      <c r="L80" s="89"/>
      <c r="M80" s="91"/>
      <c r="N80" s="89"/>
      <c r="O80" s="91"/>
      <c r="P80" s="89"/>
      <c r="Q80" s="91"/>
      <c r="R80" s="92"/>
      <c r="S80" s="93"/>
      <c r="T80" s="92"/>
      <c r="U80" s="92"/>
      <c r="V80" s="89"/>
      <c r="W80" s="89"/>
    </row>
    <row r="81" spans="1:23" ht="14.25" hidden="1">
      <c r="A81" s="56" t="s">
        <v>98</v>
      </c>
      <c r="B81" s="89"/>
      <c r="C81" s="89"/>
      <c r="D81" s="89"/>
      <c r="E81" s="89">
        <f>SUM(B81:D81)</f>
        <v>0</v>
      </c>
      <c r="F81" s="89"/>
      <c r="G81" s="89"/>
      <c r="H81" s="89"/>
      <c r="I81" s="90"/>
      <c r="J81" s="89"/>
      <c r="K81" s="90"/>
      <c r="L81" s="89"/>
      <c r="M81" s="91"/>
      <c r="N81" s="89"/>
      <c r="O81" s="91"/>
      <c r="P81" s="89"/>
      <c r="Q81" s="91"/>
      <c r="R81" s="92"/>
      <c r="S81" s="93"/>
      <c r="T81" s="92"/>
      <c r="U81" s="92"/>
      <c r="V81" s="89"/>
      <c r="W81" s="89"/>
    </row>
    <row r="82" spans="1:23" ht="14.25" hidden="1">
      <c r="A82" s="56" t="s">
        <v>99</v>
      </c>
      <c r="B82" s="89"/>
      <c r="C82" s="89"/>
      <c r="D82" s="89"/>
      <c r="E82" s="89">
        <f>SUM(B82:D82)</f>
        <v>0</v>
      </c>
      <c r="F82" s="89"/>
      <c r="G82" s="89"/>
      <c r="H82" s="89"/>
      <c r="I82" s="90"/>
      <c r="J82" s="89"/>
      <c r="K82" s="90"/>
      <c r="L82" s="89"/>
      <c r="M82" s="91"/>
      <c r="N82" s="89"/>
      <c r="O82" s="91"/>
      <c r="P82" s="89"/>
      <c r="Q82" s="91"/>
      <c r="R82" s="92"/>
      <c r="S82" s="93"/>
      <c r="T82" s="92"/>
      <c r="U82" s="92"/>
      <c r="V82" s="89"/>
      <c r="W82" s="89"/>
    </row>
    <row r="83" spans="1:23" ht="14.25" hidden="1">
      <c r="A83" s="56" t="s">
        <v>100</v>
      </c>
      <c r="B83" s="89"/>
      <c r="C83" s="89"/>
      <c r="D83" s="89"/>
      <c r="E83" s="89">
        <f>SUM(B83:D83)</f>
        <v>0</v>
      </c>
      <c r="F83" s="89"/>
      <c r="G83" s="89"/>
      <c r="H83" s="89"/>
      <c r="I83" s="90"/>
      <c r="J83" s="89"/>
      <c r="K83" s="90"/>
      <c r="L83" s="89"/>
      <c r="M83" s="91"/>
      <c r="N83" s="89"/>
      <c r="O83" s="91"/>
      <c r="P83" s="89"/>
      <c r="Q83" s="91"/>
      <c r="R83" s="92"/>
      <c r="S83" s="93"/>
      <c r="T83" s="92"/>
      <c r="U83" s="92"/>
      <c r="V83" s="89"/>
      <c r="W83" s="89"/>
    </row>
    <row r="84" spans="1:23" ht="14.25" hidden="1">
      <c r="A84" s="56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91"/>
      <c r="N84" s="89"/>
      <c r="O84" s="91"/>
      <c r="P84" s="89"/>
      <c r="Q84" s="91"/>
      <c r="R84" s="92"/>
      <c r="S84" s="93"/>
      <c r="T84" s="92"/>
      <c r="U84" s="92"/>
      <c r="V84" s="89"/>
      <c r="W84" s="89"/>
    </row>
    <row r="85" spans="1:23" ht="14.25">
      <c r="A85" s="94" t="s">
        <v>101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6"/>
      <c r="R85" s="97"/>
      <c r="S85" s="97"/>
      <c r="T85" s="98"/>
      <c r="U85" s="99"/>
      <c r="V85" s="95"/>
      <c r="W85" s="95"/>
    </row>
    <row r="86" spans="1:23" ht="14.25">
      <c r="A86" s="100" t="s">
        <v>102</v>
      </c>
      <c r="B86" s="101">
        <v>0</v>
      </c>
      <c r="C86" s="101">
        <v>0</v>
      </c>
      <c r="D86" s="101"/>
      <c r="E86" s="101">
        <f aca="true" t="shared" si="44" ref="E86:E93">$B86+$C86+$D86</f>
        <v>0</v>
      </c>
      <c r="F86" s="101">
        <v>0</v>
      </c>
      <c r="G86" s="101">
        <v>0</v>
      </c>
      <c r="H86" s="101">
        <v>0</v>
      </c>
      <c r="I86" s="101">
        <v>0</v>
      </c>
      <c r="J86" s="101">
        <v>0</v>
      </c>
      <c r="K86" s="101">
        <v>0</v>
      </c>
      <c r="L86" s="101">
        <v>0</v>
      </c>
      <c r="M86" s="101">
        <v>0</v>
      </c>
      <c r="N86" s="101">
        <v>0</v>
      </c>
      <c r="O86" s="101">
        <v>0</v>
      </c>
      <c r="P86" s="101">
        <f aca="true" t="shared" si="45" ref="P86:P93">$H86+$J86+$L86+$N86</f>
        <v>0</v>
      </c>
      <c r="Q86" s="89">
        <f aca="true" t="shared" si="46" ref="Q86:Q93">$I86+$K86+$M86+$O86</f>
        <v>0</v>
      </c>
      <c r="R86" s="102">
        <f aca="true" t="shared" si="47" ref="R86:R93">IF($L86=0,0,(($N86-$L86)/$L86)*100)</f>
        <v>0</v>
      </c>
      <c r="S86" s="103">
        <f aca="true" t="shared" si="48" ref="S86:S93">IF($M86=0,0,(($O86-$M86)/$M86)*100)</f>
        <v>0</v>
      </c>
      <c r="T86" s="102">
        <f aca="true" t="shared" si="49" ref="T86:T93">IF($E86=0,0,($P86/$E86)*100)</f>
        <v>0</v>
      </c>
      <c r="U86" s="103">
        <f aca="true" t="shared" si="50" ref="U86:U93">IF($E86=0,0,($Q86/$E86)*100)</f>
        <v>0</v>
      </c>
      <c r="V86" s="101"/>
      <c r="W86" s="101"/>
    </row>
    <row r="87" spans="1:23" ht="14.25">
      <c r="A87" s="104" t="s">
        <v>103</v>
      </c>
      <c r="B87" s="89">
        <v>543793000</v>
      </c>
      <c r="C87" s="89">
        <v>6144000</v>
      </c>
      <c r="D87" s="89"/>
      <c r="E87" s="89">
        <f t="shared" si="44"/>
        <v>549937000</v>
      </c>
      <c r="F87" s="89">
        <v>0</v>
      </c>
      <c r="G87" s="89">
        <v>0</v>
      </c>
      <c r="H87" s="89">
        <v>225894000</v>
      </c>
      <c r="I87" s="89">
        <v>0</v>
      </c>
      <c r="J87" s="89">
        <v>184890000</v>
      </c>
      <c r="K87" s="89">
        <v>0</v>
      </c>
      <c r="L87" s="89">
        <v>138862000</v>
      </c>
      <c r="M87" s="89">
        <v>0</v>
      </c>
      <c r="N87" s="89">
        <v>0</v>
      </c>
      <c r="O87" s="89">
        <v>0</v>
      </c>
      <c r="P87" s="91">
        <f t="shared" si="45"/>
        <v>549646000</v>
      </c>
      <c r="Q87" s="91">
        <f t="shared" si="46"/>
        <v>0</v>
      </c>
      <c r="R87" s="102">
        <f t="shared" si="47"/>
        <v>-100</v>
      </c>
      <c r="S87" s="103">
        <f t="shared" si="48"/>
        <v>0</v>
      </c>
      <c r="T87" s="102">
        <f t="shared" si="49"/>
        <v>99.94708484790075</v>
      </c>
      <c r="U87" s="103">
        <f t="shared" si="50"/>
        <v>0</v>
      </c>
      <c r="V87" s="89"/>
      <c r="W87" s="89"/>
    </row>
    <row r="88" spans="1:23" ht="14.25">
      <c r="A88" s="104" t="s">
        <v>104</v>
      </c>
      <c r="B88" s="89">
        <v>0</v>
      </c>
      <c r="C88" s="89">
        <v>0</v>
      </c>
      <c r="D88" s="89"/>
      <c r="E88" s="89">
        <f t="shared" si="44"/>
        <v>0</v>
      </c>
      <c r="F88" s="89">
        <v>0</v>
      </c>
      <c r="G88" s="89">
        <v>0</v>
      </c>
      <c r="H88" s="89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91">
        <f t="shared" si="45"/>
        <v>0</v>
      </c>
      <c r="Q88" s="91">
        <f t="shared" si="46"/>
        <v>0</v>
      </c>
      <c r="R88" s="102">
        <f t="shared" si="47"/>
        <v>0</v>
      </c>
      <c r="S88" s="103">
        <f t="shared" si="48"/>
        <v>0</v>
      </c>
      <c r="T88" s="102">
        <f t="shared" si="49"/>
        <v>0</v>
      </c>
      <c r="U88" s="103">
        <f t="shared" si="50"/>
        <v>0</v>
      </c>
      <c r="V88" s="89"/>
      <c r="W88" s="89"/>
    </row>
    <row r="89" spans="1:23" ht="14.25">
      <c r="A89" s="104" t="s">
        <v>105</v>
      </c>
      <c r="B89" s="89">
        <v>755140000</v>
      </c>
      <c r="C89" s="89">
        <v>7666000</v>
      </c>
      <c r="D89" s="89"/>
      <c r="E89" s="89">
        <f t="shared" si="44"/>
        <v>762806000</v>
      </c>
      <c r="F89" s="89">
        <v>0</v>
      </c>
      <c r="G89" s="89">
        <v>0</v>
      </c>
      <c r="H89" s="89">
        <v>548902000</v>
      </c>
      <c r="I89" s="89">
        <v>0</v>
      </c>
      <c r="J89" s="89">
        <v>28078000</v>
      </c>
      <c r="K89" s="89">
        <v>0</v>
      </c>
      <c r="L89" s="89">
        <v>174851000</v>
      </c>
      <c r="M89" s="89">
        <v>0</v>
      </c>
      <c r="N89" s="89">
        <v>0</v>
      </c>
      <c r="O89" s="89">
        <v>0</v>
      </c>
      <c r="P89" s="91">
        <f t="shared" si="45"/>
        <v>751831000</v>
      </c>
      <c r="Q89" s="91">
        <f t="shared" si="46"/>
        <v>0</v>
      </c>
      <c r="R89" s="102">
        <f t="shared" si="47"/>
        <v>-100</v>
      </c>
      <c r="S89" s="103">
        <f t="shared" si="48"/>
        <v>0</v>
      </c>
      <c r="T89" s="102">
        <f t="shared" si="49"/>
        <v>98.56123313135974</v>
      </c>
      <c r="U89" s="103">
        <f t="shared" si="50"/>
        <v>0</v>
      </c>
      <c r="V89" s="89"/>
      <c r="W89" s="89"/>
    </row>
    <row r="90" spans="1:23" ht="14.25">
      <c r="A90" s="104" t="s">
        <v>106</v>
      </c>
      <c r="B90" s="89">
        <v>47000</v>
      </c>
      <c r="C90" s="89">
        <v>8000</v>
      </c>
      <c r="D90" s="89"/>
      <c r="E90" s="89">
        <f t="shared" si="44"/>
        <v>55000</v>
      </c>
      <c r="F90" s="89">
        <v>0</v>
      </c>
      <c r="G90" s="89">
        <v>0</v>
      </c>
      <c r="H90" s="89">
        <v>36000</v>
      </c>
      <c r="I90" s="89">
        <v>0</v>
      </c>
      <c r="J90" s="89">
        <v>15000</v>
      </c>
      <c r="K90" s="89">
        <v>0</v>
      </c>
      <c r="L90" s="89">
        <v>13000</v>
      </c>
      <c r="M90" s="89">
        <v>0</v>
      </c>
      <c r="N90" s="89">
        <v>0</v>
      </c>
      <c r="O90" s="89">
        <v>0</v>
      </c>
      <c r="P90" s="91">
        <f t="shared" si="45"/>
        <v>64000</v>
      </c>
      <c r="Q90" s="91">
        <f t="shared" si="46"/>
        <v>0</v>
      </c>
      <c r="R90" s="102">
        <f t="shared" si="47"/>
        <v>-100</v>
      </c>
      <c r="S90" s="103">
        <f t="shared" si="48"/>
        <v>0</v>
      </c>
      <c r="T90" s="102">
        <f t="shared" si="49"/>
        <v>116.36363636363636</v>
      </c>
      <c r="U90" s="103">
        <f t="shared" si="50"/>
        <v>0</v>
      </c>
      <c r="V90" s="89"/>
      <c r="W90" s="89"/>
    </row>
    <row r="91" spans="1:23" ht="14.25">
      <c r="A91" s="104" t="s">
        <v>107</v>
      </c>
      <c r="B91" s="89">
        <v>254091000</v>
      </c>
      <c r="C91" s="89">
        <v>0</v>
      </c>
      <c r="D91" s="89"/>
      <c r="E91" s="89">
        <f t="shared" si="44"/>
        <v>254091000</v>
      </c>
      <c r="F91" s="89">
        <v>0</v>
      </c>
      <c r="G91" s="89">
        <v>0</v>
      </c>
      <c r="H91" s="89">
        <v>106028000</v>
      </c>
      <c r="I91" s="89">
        <v>0</v>
      </c>
      <c r="J91" s="89">
        <v>73841000</v>
      </c>
      <c r="K91" s="89">
        <v>0</v>
      </c>
      <c r="L91" s="89">
        <v>73541000</v>
      </c>
      <c r="M91" s="89">
        <v>0</v>
      </c>
      <c r="N91" s="89">
        <v>0</v>
      </c>
      <c r="O91" s="89">
        <v>0</v>
      </c>
      <c r="P91" s="91">
        <f t="shared" si="45"/>
        <v>253410000</v>
      </c>
      <c r="Q91" s="91">
        <f t="shared" si="46"/>
        <v>0</v>
      </c>
      <c r="R91" s="102">
        <f t="shared" si="47"/>
        <v>-100</v>
      </c>
      <c r="S91" s="103">
        <f t="shared" si="48"/>
        <v>0</v>
      </c>
      <c r="T91" s="102">
        <f t="shared" si="49"/>
        <v>99.73198578462046</v>
      </c>
      <c r="U91" s="103">
        <f t="shared" si="50"/>
        <v>0</v>
      </c>
      <c r="V91" s="89"/>
      <c r="W91" s="89"/>
    </row>
    <row r="92" spans="1:23" ht="14.25">
      <c r="A92" s="104" t="s">
        <v>108</v>
      </c>
      <c r="B92" s="89">
        <v>44495000</v>
      </c>
      <c r="C92" s="89">
        <v>32011000</v>
      </c>
      <c r="D92" s="89"/>
      <c r="E92" s="89">
        <f t="shared" si="44"/>
        <v>76506000</v>
      </c>
      <c r="F92" s="89">
        <v>0</v>
      </c>
      <c r="G92" s="89">
        <v>0</v>
      </c>
      <c r="H92" s="89">
        <v>4120000</v>
      </c>
      <c r="I92" s="89">
        <v>0</v>
      </c>
      <c r="J92" s="89">
        <v>19989000</v>
      </c>
      <c r="K92" s="89">
        <v>0</v>
      </c>
      <c r="L92" s="89">
        <v>19972000</v>
      </c>
      <c r="M92" s="89">
        <v>0</v>
      </c>
      <c r="N92" s="89">
        <v>0</v>
      </c>
      <c r="O92" s="89">
        <v>0</v>
      </c>
      <c r="P92" s="91">
        <f t="shared" si="45"/>
        <v>44081000</v>
      </c>
      <c r="Q92" s="91">
        <f t="shared" si="46"/>
        <v>0</v>
      </c>
      <c r="R92" s="102">
        <f t="shared" si="47"/>
        <v>-100</v>
      </c>
      <c r="S92" s="103">
        <f t="shared" si="48"/>
        <v>0</v>
      </c>
      <c r="T92" s="102">
        <f t="shared" si="49"/>
        <v>57.61770318667817</v>
      </c>
      <c r="U92" s="103">
        <f t="shared" si="50"/>
        <v>0</v>
      </c>
      <c r="V92" s="89"/>
      <c r="W92" s="89"/>
    </row>
    <row r="93" spans="1:23" ht="14.25">
      <c r="A93" s="104" t="s">
        <v>109</v>
      </c>
      <c r="B93" s="89">
        <v>0</v>
      </c>
      <c r="C93" s="89">
        <v>0</v>
      </c>
      <c r="D93" s="89"/>
      <c r="E93" s="89">
        <f t="shared" si="44"/>
        <v>0</v>
      </c>
      <c r="F93" s="89">
        <v>0</v>
      </c>
      <c r="G93" s="89">
        <v>0</v>
      </c>
      <c r="H93" s="89">
        <v>0</v>
      </c>
      <c r="I93" s="89">
        <v>0</v>
      </c>
      <c r="J93" s="89">
        <v>0</v>
      </c>
      <c r="K93" s="89">
        <v>0</v>
      </c>
      <c r="L93" s="89">
        <v>0</v>
      </c>
      <c r="M93" s="89">
        <v>0</v>
      </c>
      <c r="N93" s="89">
        <v>0</v>
      </c>
      <c r="O93" s="89">
        <v>0</v>
      </c>
      <c r="P93" s="91">
        <f t="shared" si="45"/>
        <v>0</v>
      </c>
      <c r="Q93" s="91">
        <f t="shared" si="46"/>
        <v>0</v>
      </c>
      <c r="R93" s="102">
        <f t="shared" si="47"/>
        <v>0</v>
      </c>
      <c r="S93" s="103">
        <f t="shared" si="48"/>
        <v>0</v>
      </c>
      <c r="T93" s="102">
        <f t="shared" si="49"/>
        <v>0</v>
      </c>
      <c r="U93" s="103">
        <f t="shared" si="50"/>
        <v>0</v>
      </c>
      <c r="V93" s="89"/>
      <c r="W93" s="89"/>
    </row>
    <row r="94" spans="1:23" ht="14.25">
      <c r="A94" s="105" t="s">
        <v>110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7"/>
      <c r="Q94" s="107"/>
      <c r="R94" s="108"/>
      <c r="S94" s="109"/>
      <c r="T94" s="108"/>
      <c r="U94" s="109"/>
      <c r="V94" s="106"/>
      <c r="W94" s="106"/>
    </row>
    <row r="95" spans="1:23" ht="20.25" hidden="1">
      <c r="A95" s="110" t="s">
        <v>111</v>
      </c>
      <c r="B95" s="111">
        <f aca="true" t="shared" si="51" ref="B95:I95">SUM(B96:B110)</f>
        <v>0</v>
      </c>
      <c r="C95" s="111">
        <f t="shared" si="51"/>
        <v>0</v>
      </c>
      <c r="D95" s="111">
        <f t="shared" si="51"/>
        <v>0</v>
      </c>
      <c r="E95" s="111">
        <f t="shared" si="51"/>
        <v>0</v>
      </c>
      <c r="F95" s="111">
        <f t="shared" si="51"/>
        <v>0</v>
      </c>
      <c r="G95" s="111">
        <f t="shared" si="51"/>
        <v>0</v>
      </c>
      <c r="H95" s="111">
        <f t="shared" si="51"/>
        <v>0</v>
      </c>
      <c r="I95" s="111">
        <f t="shared" si="51"/>
        <v>0</v>
      </c>
      <c r="J95" s="111">
        <f>SUM(J96:J110)</f>
        <v>0</v>
      </c>
      <c r="K95" s="111">
        <f>SUM(K96:K110)</f>
        <v>0</v>
      </c>
      <c r="L95" s="111">
        <f>SUM(L96:L110)</f>
        <v>0</v>
      </c>
      <c r="M95" s="112">
        <f>SUM(M96:M110)</f>
        <v>0</v>
      </c>
      <c r="N95" s="111"/>
      <c r="O95" s="112"/>
      <c r="P95" s="111"/>
      <c r="Q95" s="112"/>
      <c r="R95" s="113" t="str">
        <f aca="true" t="shared" si="52" ref="R95:S110">IF(L95=0," ",(N95-L95)/L95)</f>
        <v> </v>
      </c>
      <c r="S95" s="113" t="str">
        <f t="shared" si="52"/>
        <v> </v>
      </c>
      <c r="T95" s="113" t="str">
        <f aca="true" t="shared" si="53" ref="T95:T113">IF(E95=0," ",(P95/E95))</f>
        <v> </v>
      </c>
      <c r="U95" s="114" t="str">
        <f aca="true" t="shared" si="54" ref="U95:U113">IF(E95=0," ",(Q95/E95))</f>
        <v> </v>
      </c>
      <c r="V95" s="111">
        <f>SUM(V96:V110)</f>
        <v>0</v>
      </c>
      <c r="W95" s="111">
        <f>SUM(W96:W110)</f>
        <v>0</v>
      </c>
    </row>
    <row r="96" spans="1:23" ht="14.25" hidden="1">
      <c r="A96" s="115"/>
      <c r="B96" s="90"/>
      <c r="C96" s="90"/>
      <c r="D96" s="90"/>
      <c r="E96" s="116">
        <f>SUM(B96:D96)</f>
        <v>0</v>
      </c>
      <c r="F96" s="90"/>
      <c r="G96" s="90"/>
      <c r="H96" s="90"/>
      <c r="I96" s="90"/>
      <c r="J96" s="90"/>
      <c r="K96" s="90"/>
      <c r="L96" s="90"/>
      <c r="M96" s="117"/>
      <c r="N96" s="90"/>
      <c r="O96" s="117"/>
      <c r="P96" s="90"/>
      <c r="Q96" s="117"/>
      <c r="R96" s="118" t="str">
        <f t="shared" si="52"/>
        <v> </v>
      </c>
      <c r="S96" s="118" t="str">
        <f t="shared" si="52"/>
        <v> </v>
      </c>
      <c r="T96" s="118" t="str">
        <f t="shared" si="53"/>
        <v> </v>
      </c>
      <c r="U96" s="119" t="str">
        <f t="shared" si="54"/>
        <v> </v>
      </c>
      <c r="V96" s="90"/>
      <c r="W96" s="90"/>
    </row>
    <row r="97" spans="1:23" ht="14.25" hidden="1">
      <c r="A97" s="115"/>
      <c r="B97" s="90"/>
      <c r="C97" s="90"/>
      <c r="D97" s="90"/>
      <c r="E97" s="116">
        <f aca="true" t="shared" si="55" ref="E97:E110">SUM(B97:D97)</f>
        <v>0</v>
      </c>
      <c r="F97" s="90"/>
      <c r="G97" s="90"/>
      <c r="H97" s="90"/>
      <c r="I97" s="90"/>
      <c r="J97" s="90"/>
      <c r="K97" s="90"/>
      <c r="L97" s="90"/>
      <c r="M97" s="117"/>
      <c r="N97" s="90"/>
      <c r="O97" s="117"/>
      <c r="P97" s="90"/>
      <c r="Q97" s="117"/>
      <c r="R97" s="118" t="str">
        <f t="shared" si="52"/>
        <v> </v>
      </c>
      <c r="S97" s="118" t="str">
        <f t="shared" si="52"/>
        <v> </v>
      </c>
      <c r="T97" s="118" t="str">
        <f t="shared" si="53"/>
        <v> </v>
      </c>
      <c r="U97" s="119" t="str">
        <f t="shared" si="54"/>
        <v> </v>
      </c>
      <c r="V97" s="90"/>
      <c r="W97" s="90"/>
    </row>
    <row r="98" spans="1:23" ht="14.25" hidden="1">
      <c r="A98" s="115"/>
      <c r="B98" s="90"/>
      <c r="C98" s="90"/>
      <c r="D98" s="90"/>
      <c r="E98" s="116">
        <f t="shared" si="55"/>
        <v>0</v>
      </c>
      <c r="F98" s="90"/>
      <c r="G98" s="90"/>
      <c r="H98" s="90"/>
      <c r="I98" s="90"/>
      <c r="J98" s="90"/>
      <c r="K98" s="90"/>
      <c r="L98" s="90"/>
      <c r="M98" s="117"/>
      <c r="N98" s="90"/>
      <c r="O98" s="117"/>
      <c r="P98" s="90"/>
      <c r="Q98" s="117"/>
      <c r="R98" s="118" t="str">
        <f t="shared" si="52"/>
        <v> </v>
      </c>
      <c r="S98" s="118" t="str">
        <f t="shared" si="52"/>
        <v> </v>
      </c>
      <c r="T98" s="118" t="str">
        <f t="shared" si="53"/>
        <v> </v>
      </c>
      <c r="U98" s="119" t="str">
        <f t="shared" si="54"/>
        <v> </v>
      </c>
      <c r="V98" s="90"/>
      <c r="W98" s="90"/>
    </row>
    <row r="99" spans="1:23" ht="14.25" hidden="1">
      <c r="A99" s="115"/>
      <c r="B99" s="90"/>
      <c r="C99" s="90"/>
      <c r="D99" s="90"/>
      <c r="E99" s="116">
        <f t="shared" si="55"/>
        <v>0</v>
      </c>
      <c r="F99" s="90"/>
      <c r="G99" s="90"/>
      <c r="H99" s="90"/>
      <c r="I99" s="90"/>
      <c r="J99" s="90"/>
      <c r="K99" s="90"/>
      <c r="L99" s="90"/>
      <c r="M99" s="117"/>
      <c r="N99" s="90"/>
      <c r="O99" s="117"/>
      <c r="P99" s="90"/>
      <c r="Q99" s="117"/>
      <c r="R99" s="118" t="str">
        <f t="shared" si="52"/>
        <v> </v>
      </c>
      <c r="S99" s="118" t="str">
        <f t="shared" si="52"/>
        <v> </v>
      </c>
      <c r="T99" s="118" t="str">
        <f t="shared" si="53"/>
        <v> </v>
      </c>
      <c r="U99" s="119" t="str">
        <f t="shared" si="54"/>
        <v> </v>
      </c>
      <c r="V99" s="90"/>
      <c r="W99" s="90"/>
    </row>
    <row r="100" spans="1:23" ht="14.25" hidden="1">
      <c r="A100" s="115"/>
      <c r="B100" s="90"/>
      <c r="C100" s="90"/>
      <c r="D100" s="90"/>
      <c r="E100" s="116">
        <f t="shared" si="55"/>
        <v>0</v>
      </c>
      <c r="F100" s="90"/>
      <c r="G100" s="90"/>
      <c r="H100" s="90"/>
      <c r="I100" s="90"/>
      <c r="J100" s="90"/>
      <c r="K100" s="90"/>
      <c r="L100" s="90"/>
      <c r="M100" s="117"/>
      <c r="N100" s="90"/>
      <c r="O100" s="117"/>
      <c r="P100" s="90"/>
      <c r="Q100" s="117"/>
      <c r="R100" s="118" t="str">
        <f t="shared" si="52"/>
        <v> </v>
      </c>
      <c r="S100" s="118" t="str">
        <f t="shared" si="52"/>
        <v> </v>
      </c>
      <c r="T100" s="118" t="str">
        <f t="shared" si="53"/>
        <v> </v>
      </c>
      <c r="U100" s="119" t="str">
        <f t="shared" si="54"/>
        <v> </v>
      </c>
      <c r="V100" s="90"/>
      <c r="W100" s="90"/>
    </row>
    <row r="101" spans="1:23" ht="14.25" hidden="1">
      <c r="A101" s="115"/>
      <c r="B101" s="90"/>
      <c r="C101" s="90"/>
      <c r="D101" s="90"/>
      <c r="E101" s="116">
        <f t="shared" si="55"/>
        <v>0</v>
      </c>
      <c r="F101" s="90"/>
      <c r="G101" s="90"/>
      <c r="H101" s="90"/>
      <c r="I101" s="90"/>
      <c r="J101" s="90"/>
      <c r="K101" s="90"/>
      <c r="L101" s="90"/>
      <c r="M101" s="117"/>
      <c r="N101" s="90"/>
      <c r="O101" s="117"/>
      <c r="P101" s="90"/>
      <c r="Q101" s="117"/>
      <c r="R101" s="118" t="str">
        <f t="shared" si="52"/>
        <v> </v>
      </c>
      <c r="S101" s="118" t="str">
        <f t="shared" si="52"/>
        <v> </v>
      </c>
      <c r="T101" s="118" t="str">
        <f t="shared" si="53"/>
        <v> </v>
      </c>
      <c r="U101" s="119" t="str">
        <f t="shared" si="54"/>
        <v> </v>
      </c>
      <c r="V101" s="90"/>
      <c r="W101" s="90"/>
    </row>
    <row r="102" spans="1:23" ht="14.25" hidden="1">
      <c r="A102" s="115"/>
      <c r="B102" s="90"/>
      <c r="C102" s="90"/>
      <c r="D102" s="90"/>
      <c r="E102" s="116">
        <f t="shared" si="55"/>
        <v>0</v>
      </c>
      <c r="F102" s="90"/>
      <c r="G102" s="90"/>
      <c r="H102" s="90"/>
      <c r="I102" s="90"/>
      <c r="J102" s="90"/>
      <c r="K102" s="90"/>
      <c r="L102" s="90"/>
      <c r="M102" s="117"/>
      <c r="N102" s="90"/>
      <c r="O102" s="117"/>
      <c r="P102" s="90"/>
      <c r="Q102" s="117"/>
      <c r="R102" s="118" t="str">
        <f t="shared" si="52"/>
        <v> </v>
      </c>
      <c r="S102" s="118" t="str">
        <f t="shared" si="52"/>
        <v> </v>
      </c>
      <c r="T102" s="118" t="str">
        <f t="shared" si="53"/>
        <v> </v>
      </c>
      <c r="U102" s="119" t="str">
        <f t="shared" si="54"/>
        <v> </v>
      </c>
      <c r="V102" s="90"/>
      <c r="W102" s="90"/>
    </row>
    <row r="103" spans="1:23" ht="14.25" hidden="1">
      <c r="A103" s="115"/>
      <c r="B103" s="90"/>
      <c r="C103" s="90"/>
      <c r="D103" s="90"/>
      <c r="E103" s="116">
        <f t="shared" si="55"/>
        <v>0</v>
      </c>
      <c r="F103" s="90"/>
      <c r="G103" s="90"/>
      <c r="H103" s="90"/>
      <c r="I103" s="90"/>
      <c r="J103" s="90"/>
      <c r="K103" s="90"/>
      <c r="L103" s="90"/>
      <c r="M103" s="117"/>
      <c r="N103" s="90"/>
      <c r="O103" s="117"/>
      <c r="P103" s="90"/>
      <c r="Q103" s="117"/>
      <c r="R103" s="118" t="str">
        <f t="shared" si="52"/>
        <v> </v>
      </c>
      <c r="S103" s="118" t="str">
        <f t="shared" si="52"/>
        <v> </v>
      </c>
      <c r="T103" s="118" t="str">
        <f t="shared" si="53"/>
        <v> </v>
      </c>
      <c r="U103" s="119" t="str">
        <f t="shared" si="54"/>
        <v> </v>
      </c>
      <c r="V103" s="90"/>
      <c r="W103" s="90"/>
    </row>
    <row r="104" spans="1:23" ht="14.25" hidden="1">
      <c r="A104" s="115"/>
      <c r="B104" s="90"/>
      <c r="C104" s="90"/>
      <c r="D104" s="90"/>
      <c r="E104" s="116">
        <f t="shared" si="55"/>
        <v>0</v>
      </c>
      <c r="F104" s="90"/>
      <c r="G104" s="90"/>
      <c r="H104" s="90"/>
      <c r="I104" s="90"/>
      <c r="J104" s="90"/>
      <c r="K104" s="90"/>
      <c r="L104" s="90"/>
      <c r="M104" s="117"/>
      <c r="N104" s="90"/>
      <c r="O104" s="117"/>
      <c r="P104" s="90"/>
      <c r="Q104" s="117"/>
      <c r="R104" s="118" t="str">
        <f t="shared" si="52"/>
        <v> </v>
      </c>
      <c r="S104" s="118" t="str">
        <f t="shared" si="52"/>
        <v> </v>
      </c>
      <c r="T104" s="118" t="str">
        <f t="shared" si="53"/>
        <v> </v>
      </c>
      <c r="U104" s="119" t="str">
        <f t="shared" si="54"/>
        <v> </v>
      </c>
      <c r="V104" s="90"/>
      <c r="W104" s="90"/>
    </row>
    <row r="105" spans="1:23" ht="14.25" hidden="1">
      <c r="A105" s="115"/>
      <c r="B105" s="90"/>
      <c r="C105" s="90"/>
      <c r="D105" s="90"/>
      <c r="E105" s="116">
        <f t="shared" si="55"/>
        <v>0</v>
      </c>
      <c r="F105" s="90"/>
      <c r="G105" s="90"/>
      <c r="H105" s="90"/>
      <c r="I105" s="90"/>
      <c r="J105" s="90"/>
      <c r="K105" s="90"/>
      <c r="L105" s="90"/>
      <c r="M105" s="117"/>
      <c r="N105" s="90"/>
      <c r="O105" s="117"/>
      <c r="P105" s="90"/>
      <c r="Q105" s="117"/>
      <c r="R105" s="118" t="str">
        <f t="shared" si="52"/>
        <v> </v>
      </c>
      <c r="S105" s="118" t="str">
        <f t="shared" si="52"/>
        <v> </v>
      </c>
      <c r="T105" s="118" t="str">
        <f t="shared" si="53"/>
        <v> </v>
      </c>
      <c r="U105" s="119" t="str">
        <f t="shared" si="54"/>
        <v> </v>
      </c>
      <c r="V105" s="90"/>
      <c r="W105" s="90"/>
    </row>
    <row r="106" spans="1:23" ht="14.25" hidden="1">
      <c r="A106" s="115"/>
      <c r="B106" s="90"/>
      <c r="C106" s="90"/>
      <c r="D106" s="90"/>
      <c r="E106" s="116">
        <f t="shared" si="55"/>
        <v>0</v>
      </c>
      <c r="F106" s="90"/>
      <c r="G106" s="90"/>
      <c r="H106" s="90"/>
      <c r="I106" s="90"/>
      <c r="J106" s="90"/>
      <c r="K106" s="90"/>
      <c r="L106" s="90"/>
      <c r="M106" s="117"/>
      <c r="N106" s="90"/>
      <c r="O106" s="117"/>
      <c r="P106" s="90"/>
      <c r="Q106" s="117"/>
      <c r="R106" s="118" t="str">
        <f t="shared" si="52"/>
        <v> </v>
      </c>
      <c r="S106" s="118" t="str">
        <f t="shared" si="52"/>
        <v> </v>
      </c>
      <c r="T106" s="118" t="str">
        <f t="shared" si="53"/>
        <v> </v>
      </c>
      <c r="U106" s="119" t="str">
        <f t="shared" si="54"/>
        <v> </v>
      </c>
      <c r="V106" s="90"/>
      <c r="W106" s="90"/>
    </row>
    <row r="107" spans="1:23" ht="14.25" hidden="1">
      <c r="A107" s="115"/>
      <c r="B107" s="90"/>
      <c r="C107" s="90"/>
      <c r="D107" s="90"/>
      <c r="E107" s="116">
        <f t="shared" si="55"/>
        <v>0</v>
      </c>
      <c r="F107" s="90"/>
      <c r="G107" s="90"/>
      <c r="H107" s="90"/>
      <c r="I107" s="90"/>
      <c r="J107" s="90"/>
      <c r="K107" s="90"/>
      <c r="L107" s="90"/>
      <c r="M107" s="117"/>
      <c r="N107" s="90"/>
      <c r="O107" s="117"/>
      <c r="P107" s="90"/>
      <c r="Q107" s="117"/>
      <c r="R107" s="118" t="str">
        <f t="shared" si="52"/>
        <v> </v>
      </c>
      <c r="S107" s="118" t="str">
        <f t="shared" si="52"/>
        <v> </v>
      </c>
      <c r="T107" s="118" t="str">
        <f t="shared" si="53"/>
        <v> </v>
      </c>
      <c r="U107" s="119" t="str">
        <f t="shared" si="54"/>
        <v> </v>
      </c>
      <c r="V107" s="90"/>
      <c r="W107" s="90"/>
    </row>
    <row r="108" spans="1:23" ht="14.25" hidden="1">
      <c r="A108" s="115"/>
      <c r="B108" s="90"/>
      <c r="C108" s="90"/>
      <c r="D108" s="90"/>
      <c r="E108" s="116">
        <f t="shared" si="55"/>
        <v>0</v>
      </c>
      <c r="F108" s="90"/>
      <c r="G108" s="90"/>
      <c r="H108" s="117"/>
      <c r="I108" s="90"/>
      <c r="J108" s="117"/>
      <c r="K108" s="90"/>
      <c r="L108" s="117"/>
      <c r="M108" s="117"/>
      <c r="N108" s="117"/>
      <c r="O108" s="117"/>
      <c r="P108" s="117"/>
      <c r="Q108" s="117"/>
      <c r="R108" s="118" t="str">
        <f t="shared" si="52"/>
        <v> </v>
      </c>
      <c r="S108" s="118" t="str">
        <f t="shared" si="52"/>
        <v> </v>
      </c>
      <c r="T108" s="118" t="str">
        <f t="shared" si="53"/>
        <v> </v>
      </c>
      <c r="U108" s="119" t="str">
        <f t="shared" si="54"/>
        <v> </v>
      </c>
      <c r="V108" s="90"/>
      <c r="W108" s="90"/>
    </row>
    <row r="109" spans="1:23" ht="14.25" hidden="1">
      <c r="A109" s="115"/>
      <c r="B109" s="90"/>
      <c r="C109" s="90"/>
      <c r="D109" s="90"/>
      <c r="E109" s="116">
        <f t="shared" si="55"/>
        <v>0</v>
      </c>
      <c r="F109" s="90"/>
      <c r="G109" s="90"/>
      <c r="H109" s="117"/>
      <c r="I109" s="90"/>
      <c r="J109" s="117"/>
      <c r="K109" s="90"/>
      <c r="L109" s="117"/>
      <c r="M109" s="117"/>
      <c r="N109" s="117"/>
      <c r="O109" s="117"/>
      <c r="P109" s="117"/>
      <c r="Q109" s="117"/>
      <c r="R109" s="118" t="str">
        <f t="shared" si="52"/>
        <v> </v>
      </c>
      <c r="S109" s="118" t="str">
        <f t="shared" si="52"/>
        <v> </v>
      </c>
      <c r="T109" s="118" t="str">
        <f t="shared" si="53"/>
        <v> </v>
      </c>
      <c r="U109" s="119" t="str">
        <f t="shared" si="54"/>
        <v> </v>
      </c>
      <c r="V109" s="90"/>
      <c r="W109" s="90"/>
    </row>
    <row r="110" spans="1:23" ht="14.25" hidden="1">
      <c r="A110" s="115"/>
      <c r="B110" s="90"/>
      <c r="C110" s="90"/>
      <c r="D110" s="90"/>
      <c r="E110" s="116">
        <f t="shared" si="55"/>
        <v>0</v>
      </c>
      <c r="F110" s="90"/>
      <c r="G110" s="90"/>
      <c r="H110" s="117"/>
      <c r="I110" s="90"/>
      <c r="J110" s="117"/>
      <c r="K110" s="90"/>
      <c r="L110" s="117"/>
      <c r="M110" s="117"/>
      <c r="N110" s="117"/>
      <c r="O110" s="117"/>
      <c r="P110" s="117"/>
      <c r="Q110" s="117"/>
      <c r="R110" s="118" t="str">
        <f t="shared" si="52"/>
        <v> </v>
      </c>
      <c r="S110" s="118" t="str">
        <f t="shared" si="52"/>
        <v> </v>
      </c>
      <c r="T110" s="118" t="str">
        <f t="shared" si="53"/>
        <v> </v>
      </c>
      <c r="U110" s="119" t="str">
        <f t="shared" si="54"/>
        <v> </v>
      </c>
      <c r="V110" s="90"/>
      <c r="W110" s="90"/>
    </row>
    <row r="111" spans="1:23" ht="14.25" hidden="1">
      <c r="A111" s="120"/>
      <c r="B111" s="121"/>
      <c r="C111" s="122"/>
      <c r="D111" s="122"/>
      <c r="E111" s="122"/>
      <c r="F111" s="121"/>
      <c r="G111" s="122"/>
      <c r="H111" s="121"/>
      <c r="I111" s="122"/>
      <c r="J111" s="121"/>
      <c r="K111" s="122"/>
      <c r="L111" s="121"/>
      <c r="M111" s="121"/>
      <c r="N111" s="121"/>
      <c r="O111" s="121"/>
      <c r="P111" s="121"/>
      <c r="Q111" s="121"/>
      <c r="R111" s="113" t="str">
        <f aca="true" t="shared" si="56" ref="R111:S113">IF(L111=0," ",(N111-L111)/L111)</f>
        <v> </v>
      </c>
      <c r="S111" s="114" t="str">
        <f t="shared" si="56"/>
        <v> </v>
      </c>
      <c r="T111" s="113" t="str">
        <f t="shared" si="53"/>
        <v> </v>
      </c>
      <c r="U111" s="114" t="str">
        <f t="shared" si="54"/>
        <v> </v>
      </c>
      <c r="V111" s="121"/>
      <c r="W111" s="122"/>
    </row>
    <row r="112" spans="1:23" ht="14.25" hidden="1">
      <c r="A112" s="120" t="s">
        <v>82</v>
      </c>
      <c r="B112" s="121">
        <f aca="true" t="shared" si="57" ref="B112:Q112">B95+B85</f>
        <v>0</v>
      </c>
      <c r="C112" s="121">
        <f t="shared" si="57"/>
        <v>0</v>
      </c>
      <c r="D112" s="121">
        <f t="shared" si="57"/>
        <v>0</v>
      </c>
      <c r="E112" s="121">
        <f t="shared" si="57"/>
        <v>0</v>
      </c>
      <c r="F112" s="121">
        <f t="shared" si="57"/>
        <v>0</v>
      </c>
      <c r="G112" s="121">
        <f t="shared" si="57"/>
        <v>0</v>
      </c>
      <c r="H112" s="121">
        <f t="shared" si="57"/>
        <v>0</v>
      </c>
      <c r="I112" s="121">
        <f t="shared" si="57"/>
        <v>0</v>
      </c>
      <c r="J112" s="121">
        <f t="shared" si="57"/>
        <v>0</v>
      </c>
      <c r="K112" s="121">
        <f t="shared" si="57"/>
        <v>0</v>
      </c>
      <c r="L112" s="121">
        <f t="shared" si="57"/>
        <v>0</v>
      </c>
      <c r="M112" s="121">
        <f t="shared" si="57"/>
        <v>0</v>
      </c>
      <c r="N112" s="121">
        <f t="shared" si="57"/>
        <v>0</v>
      </c>
      <c r="O112" s="121">
        <f t="shared" si="57"/>
        <v>0</v>
      </c>
      <c r="P112" s="121">
        <f t="shared" si="57"/>
        <v>0</v>
      </c>
      <c r="Q112" s="121">
        <f t="shared" si="57"/>
        <v>0</v>
      </c>
      <c r="R112" s="113" t="str">
        <f t="shared" si="56"/>
        <v> </v>
      </c>
      <c r="S112" s="114" t="str">
        <f t="shared" si="56"/>
        <v> </v>
      </c>
      <c r="T112" s="113" t="str">
        <f t="shared" si="53"/>
        <v> </v>
      </c>
      <c r="U112" s="114" t="str">
        <f t="shared" si="54"/>
        <v> </v>
      </c>
      <c r="V112" s="121">
        <f>V95+V85</f>
        <v>0</v>
      </c>
      <c r="W112" s="121">
        <f>W95+W85</f>
        <v>0</v>
      </c>
    </row>
    <row r="113" spans="1:23" ht="14.25" hidden="1">
      <c r="A113" s="123" t="s">
        <v>125</v>
      </c>
      <c r="B113" s="124">
        <f>B85</f>
        <v>0</v>
      </c>
      <c r="C113" s="124">
        <f aca="true" t="shared" si="58" ref="C113:Q113">C85</f>
        <v>0</v>
      </c>
      <c r="D113" s="124">
        <f t="shared" si="58"/>
        <v>0</v>
      </c>
      <c r="E113" s="124">
        <f t="shared" si="58"/>
        <v>0</v>
      </c>
      <c r="F113" s="124">
        <f t="shared" si="58"/>
        <v>0</v>
      </c>
      <c r="G113" s="124">
        <f t="shared" si="58"/>
        <v>0</v>
      </c>
      <c r="H113" s="124">
        <f t="shared" si="58"/>
        <v>0</v>
      </c>
      <c r="I113" s="124">
        <f t="shared" si="58"/>
        <v>0</v>
      </c>
      <c r="J113" s="124">
        <f t="shared" si="58"/>
        <v>0</v>
      </c>
      <c r="K113" s="124">
        <f t="shared" si="58"/>
        <v>0</v>
      </c>
      <c r="L113" s="124">
        <f t="shared" si="58"/>
        <v>0</v>
      </c>
      <c r="M113" s="124">
        <f t="shared" si="58"/>
        <v>0</v>
      </c>
      <c r="N113" s="124">
        <f t="shared" si="58"/>
        <v>0</v>
      </c>
      <c r="O113" s="124">
        <f t="shared" si="58"/>
        <v>0</v>
      </c>
      <c r="P113" s="124">
        <f t="shared" si="58"/>
        <v>0</v>
      </c>
      <c r="Q113" s="124">
        <f t="shared" si="58"/>
        <v>0</v>
      </c>
      <c r="R113" s="113" t="str">
        <f t="shared" si="56"/>
        <v> </v>
      </c>
      <c r="S113" s="114" t="str">
        <f t="shared" si="56"/>
        <v> </v>
      </c>
      <c r="T113" s="113" t="str">
        <f t="shared" si="53"/>
        <v> </v>
      </c>
      <c r="U113" s="114" t="str">
        <f t="shared" si="54"/>
        <v> </v>
      </c>
      <c r="V113" s="124">
        <f>V85</f>
        <v>0</v>
      </c>
      <c r="W113" s="124">
        <f>W85</f>
        <v>0</v>
      </c>
    </row>
    <row r="114" spans="1:23" ht="14.25">
      <c r="A114" s="125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7"/>
      <c r="S114" s="127"/>
      <c r="T114" s="127"/>
      <c r="U114" s="127"/>
      <c r="V114" s="126"/>
      <c r="W114" s="126"/>
    </row>
    <row r="115" ht="14.25">
      <c r="A115" s="128" t="s">
        <v>114</v>
      </c>
    </row>
    <row r="116" ht="14.25">
      <c r="A116" s="128" t="s">
        <v>115</v>
      </c>
    </row>
    <row r="117" spans="1:22" ht="14.25">
      <c r="A117" s="128" t="s">
        <v>116</v>
      </c>
      <c r="B117" s="129"/>
      <c r="C117" s="129"/>
      <c r="D117" s="129"/>
      <c r="E117" s="129"/>
      <c r="F117" s="129"/>
      <c r="H117" s="129"/>
      <c r="I117" s="129"/>
      <c r="J117" s="129"/>
      <c r="K117" s="129"/>
      <c r="V117" s="129"/>
    </row>
    <row r="118" spans="1:22" ht="14.25">
      <c r="A118" s="128" t="s">
        <v>117</v>
      </c>
      <c r="B118" s="129"/>
      <c r="C118" s="129"/>
      <c r="D118" s="129"/>
      <c r="E118" s="129"/>
      <c r="F118" s="129"/>
      <c r="H118" s="129"/>
      <c r="I118" s="129"/>
      <c r="J118" s="129"/>
      <c r="K118" s="129"/>
      <c r="V118" s="129"/>
    </row>
    <row r="119" spans="1:22" ht="14.25">
      <c r="A119" s="128" t="s">
        <v>118</v>
      </c>
      <c r="B119" s="129"/>
      <c r="C119" s="129"/>
      <c r="D119" s="129"/>
      <c r="E119" s="129"/>
      <c r="F119" s="129"/>
      <c r="H119" s="129"/>
      <c r="I119" s="129"/>
      <c r="J119" s="129"/>
      <c r="K119" s="129"/>
      <c r="V119" s="129"/>
    </row>
    <row r="120" ht="14.25">
      <c r="A120" s="128" t="s">
        <v>119</v>
      </c>
    </row>
    <row r="123" spans="1:23" ht="14.25">
      <c r="A123" s="129"/>
      <c r="G123" s="129"/>
      <c r="W123" s="129"/>
    </row>
    <row r="124" spans="1:23" ht="14.25">
      <c r="A124" s="129"/>
      <c r="G124" s="129"/>
      <c r="W124" s="129"/>
    </row>
    <row r="125" spans="1:23" ht="14.25">
      <c r="A125" s="129"/>
      <c r="G125" s="129"/>
      <c r="W125" s="129"/>
    </row>
  </sheetData>
  <sheetProtection/>
  <mergeCells count="18">
    <mergeCell ref="P6:Q6"/>
    <mergeCell ref="R6:S6"/>
    <mergeCell ref="T6:U6"/>
    <mergeCell ref="V6:W6"/>
    <mergeCell ref="P74:Q74"/>
    <mergeCell ref="R74:S74"/>
    <mergeCell ref="T74:U74"/>
    <mergeCell ref="V74:W74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5"/>
  <sheetViews>
    <sheetView tabSelected="1" zoomScalePageLayoutView="0" workbookViewId="0" topLeftCell="A1">
      <selection activeCell="A3" sqref="A3:U120"/>
    </sheetView>
  </sheetViews>
  <sheetFormatPr defaultColWidth="9.140625" defaultRowHeight="15"/>
  <cols>
    <col min="1" max="1" width="52.7109375" style="2" customWidth="1"/>
    <col min="2" max="23" width="13.7109375" style="2" customWidth="1"/>
    <col min="24" max="24" width="2.7109375" style="2" customWidth="1"/>
    <col min="25" max="16384" width="9.140625" style="2" customWidth="1"/>
  </cols>
  <sheetData>
    <row r="1" spans="1:23" ht="14.2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"/>
      <c r="W1" s="1"/>
    </row>
    <row r="2" spans="1:23" ht="17.2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"/>
      <c r="W2" s="3"/>
    </row>
    <row r="3" spans="1:23" ht="18" customHeight="1">
      <c r="A3" s="131" t="s">
        <v>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"/>
      <c r="W3" s="3"/>
    </row>
    <row r="4" spans="1:23" ht="18" customHeight="1">
      <c r="A4" s="131" t="s">
        <v>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"/>
      <c r="W4" s="3"/>
    </row>
    <row r="5" spans="1:23" ht="15" customHeight="1">
      <c r="A5" s="132" t="s">
        <v>120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4"/>
      <c r="W5" s="4"/>
    </row>
    <row r="6" spans="1:23" ht="12.75" customHeight="1">
      <c r="A6" s="5"/>
      <c r="B6" s="5"/>
      <c r="C6" s="5"/>
      <c r="D6" s="5"/>
      <c r="E6" s="6"/>
      <c r="F6" s="133" t="s">
        <v>3</v>
      </c>
      <c r="G6" s="134"/>
      <c r="H6" s="133" t="s">
        <v>4</v>
      </c>
      <c r="I6" s="134"/>
      <c r="J6" s="133" t="s">
        <v>5</v>
      </c>
      <c r="K6" s="134"/>
      <c r="L6" s="133" t="s">
        <v>6</v>
      </c>
      <c r="M6" s="134"/>
      <c r="N6" s="133" t="s">
        <v>7</v>
      </c>
      <c r="O6" s="134"/>
      <c r="P6" s="133" t="s">
        <v>8</v>
      </c>
      <c r="Q6" s="134"/>
      <c r="R6" s="133" t="s">
        <v>9</v>
      </c>
      <c r="S6" s="134"/>
      <c r="T6" s="133" t="s">
        <v>10</v>
      </c>
      <c r="U6" s="134"/>
      <c r="V6" s="133" t="s">
        <v>11</v>
      </c>
      <c r="W6" s="134"/>
    </row>
    <row r="7" spans="1:23" ht="82.5">
      <c r="A7" s="7" t="s">
        <v>12</v>
      </c>
      <c r="B7" s="8" t="s">
        <v>13</v>
      </c>
      <c r="C7" s="8" t="s">
        <v>14</v>
      </c>
      <c r="D7" s="8" t="s">
        <v>15</v>
      </c>
      <c r="E7" s="8" t="s">
        <v>16</v>
      </c>
      <c r="F7" s="9" t="s">
        <v>17</v>
      </c>
      <c r="G7" s="10" t="s">
        <v>18</v>
      </c>
      <c r="H7" s="9" t="s">
        <v>19</v>
      </c>
      <c r="I7" s="10" t="s">
        <v>20</v>
      </c>
      <c r="J7" s="9" t="s">
        <v>21</v>
      </c>
      <c r="K7" s="10" t="s">
        <v>22</v>
      </c>
      <c r="L7" s="9" t="s">
        <v>23</v>
      </c>
      <c r="M7" s="10" t="s">
        <v>24</v>
      </c>
      <c r="N7" s="9" t="s">
        <v>25</v>
      </c>
      <c r="O7" s="10" t="s">
        <v>26</v>
      </c>
      <c r="P7" s="9" t="s">
        <v>27</v>
      </c>
      <c r="Q7" s="10" t="s">
        <v>28</v>
      </c>
      <c r="R7" s="9" t="s">
        <v>27</v>
      </c>
      <c r="S7" s="10" t="s">
        <v>28</v>
      </c>
      <c r="T7" s="9" t="s">
        <v>29</v>
      </c>
      <c r="U7" s="10" t="s">
        <v>30</v>
      </c>
      <c r="V7" s="9" t="s">
        <v>16</v>
      </c>
      <c r="W7" s="10" t="s">
        <v>31</v>
      </c>
    </row>
    <row r="8" spans="1:23" ht="12.75" customHeight="1">
      <c r="A8" s="11" t="s">
        <v>32</v>
      </c>
      <c r="B8" s="12"/>
      <c r="C8" s="12"/>
      <c r="D8" s="12"/>
      <c r="E8" s="12"/>
      <c r="F8" s="13"/>
      <c r="G8" s="14"/>
      <c r="H8" s="13"/>
      <c r="I8" s="14"/>
      <c r="J8" s="13"/>
      <c r="K8" s="14"/>
      <c r="L8" s="13"/>
      <c r="M8" s="14"/>
      <c r="N8" s="13"/>
      <c r="O8" s="14"/>
      <c r="P8" s="13"/>
      <c r="Q8" s="14"/>
      <c r="R8" s="15"/>
      <c r="S8" s="16"/>
      <c r="T8" s="15"/>
      <c r="U8" s="17"/>
      <c r="V8" s="13"/>
      <c r="W8" s="14"/>
    </row>
    <row r="9" spans="1:23" ht="12.75" customHeight="1" hidden="1">
      <c r="A9" s="18" t="s">
        <v>33</v>
      </c>
      <c r="B9" s="19">
        <v>0</v>
      </c>
      <c r="C9" s="19">
        <v>0</v>
      </c>
      <c r="D9" s="19"/>
      <c r="E9" s="19">
        <v>0</v>
      </c>
      <c r="F9" s="20">
        <v>0</v>
      </c>
      <c r="G9" s="21">
        <v>0</v>
      </c>
      <c r="H9" s="20">
        <v>0</v>
      </c>
      <c r="I9" s="21">
        <v>0</v>
      </c>
      <c r="J9" s="20">
        <v>0</v>
      </c>
      <c r="K9" s="21">
        <v>0</v>
      </c>
      <c r="L9" s="20">
        <v>0</v>
      </c>
      <c r="M9" s="21">
        <v>0</v>
      </c>
      <c r="N9" s="20">
        <v>0</v>
      </c>
      <c r="O9" s="21">
        <v>0</v>
      </c>
      <c r="P9" s="20">
        <v>0</v>
      </c>
      <c r="Q9" s="21">
        <v>0</v>
      </c>
      <c r="R9" s="22">
        <v>0</v>
      </c>
      <c r="S9" s="23">
        <v>0</v>
      </c>
      <c r="T9" s="22">
        <v>0</v>
      </c>
      <c r="U9" s="24">
        <v>0</v>
      </c>
      <c r="V9" s="20"/>
      <c r="W9" s="21"/>
    </row>
    <row r="10" spans="1:23" ht="12.75" customHeight="1">
      <c r="A10" s="18" t="s">
        <v>34</v>
      </c>
      <c r="B10" s="19">
        <v>84465000</v>
      </c>
      <c r="C10" s="19">
        <v>0</v>
      </c>
      <c r="D10" s="19"/>
      <c r="E10" s="19">
        <v>84465000</v>
      </c>
      <c r="F10" s="20">
        <v>84465000</v>
      </c>
      <c r="G10" s="21">
        <v>84465000</v>
      </c>
      <c r="H10" s="20">
        <v>15913000</v>
      </c>
      <c r="I10" s="21">
        <v>16868645</v>
      </c>
      <c r="J10" s="20">
        <v>19539000</v>
      </c>
      <c r="K10" s="21">
        <v>21633672</v>
      </c>
      <c r="L10" s="20">
        <v>23266000</v>
      </c>
      <c r="M10" s="21">
        <v>21701744</v>
      </c>
      <c r="N10" s="20">
        <v>18308000</v>
      </c>
      <c r="O10" s="21">
        <v>22330211</v>
      </c>
      <c r="P10" s="20">
        <v>77026000</v>
      </c>
      <c r="Q10" s="21">
        <v>82534272</v>
      </c>
      <c r="R10" s="22">
        <v>-21.31006619100834</v>
      </c>
      <c r="S10" s="23">
        <v>2.8959285484152795</v>
      </c>
      <c r="T10" s="22">
        <v>91.19280175220506</v>
      </c>
      <c r="U10" s="24">
        <v>97.7141679985793</v>
      </c>
      <c r="V10" s="20">
        <v>286000</v>
      </c>
      <c r="W10" s="21"/>
    </row>
    <row r="11" spans="1:23" ht="12.75" customHeight="1">
      <c r="A11" s="18" t="s">
        <v>35</v>
      </c>
      <c r="B11" s="19">
        <v>34034000</v>
      </c>
      <c r="C11" s="19">
        <v>0</v>
      </c>
      <c r="D11" s="19"/>
      <c r="E11" s="19">
        <v>34034000</v>
      </c>
      <c r="F11" s="20">
        <v>34034000</v>
      </c>
      <c r="G11" s="21">
        <v>34034000</v>
      </c>
      <c r="H11" s="20">
        <v>7365000</v>
      </c>
      <c r="I11" s="21">
        <v>7509662</v>
      </c>
      <c r="J11" s="20">
        <v>9435000</v>
      </c>
      <c r="K11" s="21">
        <v>9468276</v>
      </c>
      <c r="L11" s="20">
        <v>8374000</v>
      </c>
      <c r="M11" s="21">
        <v>8379305</v>
      </c>
      <c r="N11" s="20">
        <v>7736000</v>
      </c>
      <c r="O11" s="21">
        <v>11289481</v>
      </c>
      <c r="P11" s="20">
        <v>32910000</v>
      </c>
      <c r="Q11" s="21">
        <v>36646724</v>
      </c>
      <c r="R11" s="22">
        <v>-7.618820157630762</v>
      </c>
      <c r="S11" s="23">
        <v>34.73051762646186</v>
      </c>
      <c r="T11" s="22">
        <v>96.69742022683198</v>
      </c>
      <c r="U11" s="24">
        <v>107.67680554739378</v>
      </c>
      <c r="V11" s="20"/>
      <c r="W11" s="21"/>
    </row>
    <row r="12" spans="1:23" ht="12.75" customHeight="1">
      <c r="A12" s="18" t="s">
        <v>36</v>
      </c>
      <c r="B12" s="19">
        <v>22358000</v>
      </c>
      <c r="C12" s="19">
        <v>0</v>
      </c>
      <c r="D12" s="19"/>
      <c r="E12" s="19">
        <v>22358000</v>
      </c>
      <c r="F12" s="20">
        <v>0</v>
      </c>
      <c r="G12" s="21">
        <v>0</v>
      </c>
      <c r="H12" s="20">
        <v>0</v>
      </c>
      <c r="I12" s="21">
        <v>6350</v>
      </c>
      <c r="J12" s="20">
        <v>0</v>
      </c>
      <c r="K12" s="21">
        <v>8120305</v>
      </c>
      <c r="L12" s="20">
        <v>0</v>
      </c>
      <c r="M12" s="21">
        <v>3076202</v>
      </c>
      <c r="N12" s="20">
        <v>0</v>
      </c>
      <c r="O12" s="21">
        <v>3585549</v>
      </c>
      <c r="P12" s="20">
        <v>0</v>
      </c>
      <c r="Q12" s="21">
        <v>14788406</v>
      </c>
      <c r="R12" s="22">
        <v>0</v>
      </c>
      <c r="S12" s="23">
        <v>16.557657787102407</v>
      </c>
      <c r="T12" s="22">
        <v>0</v>
      </c>
      <c r="U12" s="24">
        <v>66.14368905984435</v>
      </c>
      <c r="V12" s="20"/>
      <c r="W12" s="21"/>
    </row>
    <row r="13" spans="1:23" ht="12.75" customHeight="1">
      <c r="A13" s="18" t="s">
        <v>37</v>
      </c>
      <c r="B13" s="19">
        <v>20330000</v>
      </c>
      <c r="C13" s="19">
        <v>920000</v>
      </c>
      <c r="D13" s="19"/>
      <c r="E13" s="19">
        <v>21250000</v>
      </c>
      <c r="F13" s="20">
        <v>21250000</v>
      </c>
      <c r="G13" s="21">
        <v>14000000</v>
      </c>
      <c r="H13" s="20">
        <v>878000</v>
      </c>
      <c r="I13" s="21">
        <v>0</v>
      </c>
      <c r="J13" s="20">
        <v>496000</v>
      </c>
      <c r="K13" s="21">
        <v>0</v>
      </c>
      <c r="L13" s="20">
        <v>2684000</v>
      </c>
      <c r="M13" s="21">
        <v>1160176</v>
      </c>
      <c r="N13" s="20">
        <v>5594000</v>
      </c>
      <c r="O13" s="21">
        <v>622661</v>
      </c>
      <c r="P13" s="20">
        <v>9652000</v>
      </c>
      <c r="Q13" s="21">
        <v>1782837</v>
      </c>
      <c r="R13" s="22">
        <v>108.42026825633384</v>
      </c>
      <c r="S13" s="23">
        <v>-46.330470549295974</v>
      </c>
      <c r="T13" s="22">
        <v>45.421176470588236</v>
      </c>
      <c r="U13" s="24">
        <v>8.389821176470589</v>
      </c>
      <c r="V13" s="20"/>
      <c r="W13" s="21"/>
    </row>
    <row r="14" spans="1:23" ht="12.75" customHeight="1">
      <c r="A14" s="18" t="s">
        <v>38</v>
      </c>
      <c r="B14" s="19">
        <v>2423000</v>
      </c>
      <c r="C14" s="19">
        <v>-2423000</v>
      </c>
      <c r="D14" s="19"/>
      <c r="E14" s="19">
        <v>0</v>
      </c>
      <c r="F14" s="20">
        <v>0</v>
      </c>
      <c r="G14" s="21">
        <v>0</v>
      </c>
      <c r="H14" s="20">
        <v>0</v>
      </c>
      <c r="I14" s="21">
        <v>0</v>
      </c>
      <c r="J14" s="20">
        <v>0</v>
      </c>
      <c r="K14" s="21">
        <v>0</v>
      </c>
      <c r="L14" s="20">
        <v>0</v>
      </c>
      <c r="M14" s="21">
        <v>0</v>
      </c>
      <c r="N14" s="20">
        <v>0</v>
      </c>
      <c r="O14" s="21">
        <v>0</v>
      </c>
      <c r="P14" s="20">
        <v>0</v>
      </c>
      <c r="Q14" s="21">
        <v>0</v>
      </c>
      <c r="R14" s="22">
        <v>0</v>
      </c>
      <c r="S14" s="23">
        <v>0</v>
      </c>
      <c r="T14" s="22">
        <v>0</v>
      </c>
      <c r="U14" s="24">
        <v>0</v>
      </c>
      <c r="V14" s="20"/>
      <c r="W14" s="21"/>
    </row>
    <row r="15" spans="1:23" ht="12.75" customHeight="1">
      <c r="A15" s="18"/>
      <c r="B15" s="19">
        <v>0</v>
      </c>
      <c r="C15" s="19">
        <v>0</v>
      </c>
      <c r="D15" s="19"/>
      <c r="E15" s="19">
        <v>0</v>
      </c>
      <c r="F15" s="20">
        <v>0</v>
      </c>
      <c r="G15" s="21">
        <v>0</v>
      </c>
      <c r="H15" s="20">
        <v>0</v>
      </c>
      <c r="I15" s="21">
        <v>0</v>
      </c>
      <c r="J15" s="20">
        <v>0</v>
      </c>
      <c r="K15" s="21">
        <v>0</v>
      </c>
      <c r="L15" s="20">
        <v>0</v>
      </c>
      <c r="M15" s="21">
        <v>0</v>
      </c>
      <c r="N15" s="20">
        <v>0</v>
      </c>
      <c r="O15" s="21">
        <v>0</v>
      </c>
      <c r="P15" s="20">
        <v>0</v>
      </c>
      <c r="Q15" s="21">
        <v>0</v>
      </c>
      <c r="R15" s="22">
        <v>0</v>
      </c>
      <c r="S15" s="23">
        <v>0</v>
      </c>
      <c r="T15" s="22">
        <v>0</v>
      </c>
      <c r="U15" s="24">
        <v>0</v>
      </c>
      <c r="V15" s="20"/>
      <c r="W15" s="21"/>
    </row>
    <row r="16" spans="1:23" ht="12.75" customHeight="1">
      <c r="A16" s="25" t="s">
        <v>39</v>
      </c>
      <c r="B16" s="26">
        <v>163610000</v>
      </c>
      <c r="C16" s="26">
        <v>-1503000</v>
      </c>
      <c r="D16" s="26"/>
      <c r="E16" s="26">
        <v>162107000</v>
      </c>
      <c r="F16" s="27">
        <v>139749000</v>
      </c>
      <c r="G16" s="28">
        <v>132499000</v>
      </c>
      <c r="H16" s="27">
        <v>24156000</v>
      </c>
      <c r="I16" s="28">
        <v>24384657</v>
      </c>
      <c r="J16" s="27">
        <v>29470000</v>
      </c>
      <c r="K16" s="28">
        <v>39222253</v>
      </c>
      <c r="L16" s="27">
        <v>34324000</v>
      </c>
      <c r="M16" s="28">
        <v>34317427</v>
      </c>
      <c r="N16" s="27">
        <v>31638000</v>
      </c>
      <c r="O16" s="28">
        <v>37827902</v>
      </c>
      <c r="P16" s="27">
        <v>119588000</v>
      </c>
      <c r="Q16" s="28">
        <v>135752239</v>
      </c>
      <c r="R16" s="29">
        <v>-7.825428271763197</v>
      </c>
      <c r="S16" s="30">
        <v>10.229423668621775</v>
      </c>
      <c r="T16" s="29">
        <v>73.77102777794913</v>
      </c>
      <c r="U16" s="31">
        <v>83.74236707853456</v>
      </c>
      <c r="V16" s="27">
        <v>286000</v>
      </c>
      <c r="W16" s="28">
        <v>0</v>
      </c>
    </row>
    <row r="17" spans="1:23" ht="12.75" customHeight="1">
      <c r="A17" s="11" t="s">
        <v>40</v>
      </c>
      <c r="B17" s="32"/>
      <c r="C17" s="32"/>
      <c r="D17" s="32"/>
      <c r="E17" s="32"/>
      <c r="F17" s="33"/>
      <c r="G17" s="34"/>
      <c r="H17" s="33"/>
      <c r="I17" s="34"/>
      <c r="J17" s="33"/>
      <c r="K17" s="34"/>
      <c r="L17" s="33"/>
      <c r="M17" s="34"/>
      <c r="N17" s="33"/>
      <c r="O17" s="34"/>
      <c r="P17" s="33"/>
      <c r="Q17" s="34"/>
      <c r="R17" s="15"/>
      <c r="S17" s="16"/>
      <c r="T17" s="15"/>
      <c r="U17" s="17"/>
      <c r="V17" s="33"/>
      <c r="W17" s="34"/>
    </row>
    <row r="18" spans="1:23" ht="12.75" customHeight="1">
      <c r="A18" s="18" t="s">
        <v>41</v>
      </c>
      <c r="B18" s="19">
        <v>0</v>
      </c>
      <c r="C18" s="19">
        <v>3165000</v>
      </c>
      <c r="D18" s="19"/>
      <c r="E18" s="19">
        <v>3165000</v>
      </c>
      <c r="F18" s="20">
        <v>3165000</v>
      </c>
      <c r="G18" s="21">
        <v>3165000</v>
      </c>
      <c r="H18" s="20">
        <v>0</v>
      </c>
      <c r="I18" s="21">
        <v>0</v>
      </c>
      <c r="J18" s="20">
        <v>0</v>
      </c>
      <c r="K18" s="21">
        <v>0</v>
      </c>
      <c r="L18" s="20">
        <v>0</v>
      </c>
      <c r="M18" s="21">
        <v>0</v>
      </c>
      <c r="N18" s="20">
        <v>1055000</v>
      </c>
      <c r="O18" s="21">
        <v>1057123</v>
      </c>
      <c r="P18" s="20">
        <v>1055000</v>
      </c>
      <c r="Q18" s="21">
        <v>1057123</v>
      </c>
      <c r="R18" s="22">
        <v>0</v>
      </c>
      <c r="S18" s="23">
        <v>0</v>
      </c>
      <c r="T18" s="22">
        <v>33.33333333333333</v>
      </c>
      <c r="U18" s="24">
        <v>33.40041074249605</v>
      </c>
      <c r="V18" s="20"/>
      <c r="W18" s="21"/>
    </row>
    <row r="19" spans="1:23" ht="12.75" customHeight="1">
      <c r="A19" s="18" t="s">
        <v>42</v>
      </c>
      <c r="B19" s="19">
        <v>13365000</v>
      </c>
      <c r="C19" s="19">
        <v>-3165000</v>
      </c>
      <c r="D19" s="19"/>
      <c r="E19" s="19">
        <v>10200000</v>
      </c>
      <c r="F19" s="20">
        <v>10200000</v>
      </c>
      <c r="G19" s="21">
        <v>0</v>
      </c>
      <c r="H19" s="20">
        <v>0</v>
      </c>
      <c r="I19" s="21">
        <v>0</v>
      </c>
      <c r="J19" s="20">
        <v>0</v>
      </c>
      <c r="K19" s="21">
        <v>0</v>
      </c>
      <c r="L19" s="20">
        <v>0</v>
      </c>
      <c r="M19" s="21">
        <v>0</v>
      </c>
      <c r="N19" s="20">
        <v>0</v>
      </c>
      <c r="O19" s="21">
        <v>0</v>
      </c>
      <c r="P19" s="20">
        <v>0</v>
      </c>
      <c r="Q19" s="21">
        <v>0</v>
      </c>
      <c r="R19" s="22">
        <v>0</v>
      </c>
      <c r="S19" s="23">
        <v>0</v>
      </c>
      <c r="T19" s="22">
        <v>0</v>
      </c>
      <c r="U19" s="24">
        <v>0</v>
      </c>
      <c r="V19" s="20"/>
      <c r="W19" s="21"/>
    </row>
    <row r="20" spans="1:23" ht="12.75" customHeight="1">
      <c r="A20" s="18" t="s">
        <v>43</v>
      </c>
      <c r="B20" s="19">
        <v>0</v>
      </c>
      <c r="C20" s="19">
        <v>0</v>
      </c>
      <c r="D20" s="19"/>
      <c r="E20" s="19">
        <v>0</v>
      </c>
      <c r="F20" s="20">
        <v>0</v>
      </c>
      <c r="G20" s="21">
        <v>0</v>
      </c>
      <c r="H20" s="20">
        <v>0</v>
      </c>
      <c r="I20" s="21">
        <v>0</v>
      </c>
      <c r="J20" s="20">
        <v>0</v>
      </c>
      <c r="K20" s="21">
        <v>0</v>
      </c>
      <c r="L20" s="20">
        <v>0</v>
      </c>
      <c r="M20" s="21">
        <v>0</v>
      </c>
      <c r="N20" s="20">
        <v>0</v>
      </c>
      <c r="O20" s="21">
        <v>0</v>
      </c>
      <c r="P20" s="20">
        <v>0</v>
      </c>
      <c r="Q20" s="21">
        <v>0</v>
      </c>
      <c r="R20" s="22">
        <v>0</v>
      </c>
      <c r="S20" s="23">
        <v>0</v>
      </c>
      <c r="T20" s="22">
        <v>0</v>
      </c>
      <c r="U20" s="24">
        <v>0</v>
      </c>
      <c r="V20" s="20">
        <v>71637000</v>
      </c>
      <c r="W20" s="21">
        <v>66137383</v>
      </c>
    </row>
    <row r="21" spans="1:23" ht="12.75" customHeight="1">
      <c r="A21" s="18" t="s">
        <v>44</v>
      </c>
      <c r="B21" s="19">
        <v>0</v>
      </c>
      <c r="C21" s="19">
        <v>233400000</v>
      </c>
      <c r="D21" s="19"/>
      <c r="E21" s="19">
        <v>233400000</v>
      </c>
      <c r="F21" s="20">
        <v>233400000</v>
      </c>
      <c r="G21" s="21">
        <v>233400000</v>
      </c>
      <c r="H21" s="20">
        <v>0</v>
      </c>
      <c r="I21" s="21">
        <v>0</v>
      </c>
      <c r="J21" s="20">
        <v>0</v>
      </c>
      <c r="K21" s="21">
        <v>0</v>
      </c>
      <c r="L21" s="20">
        <v>0</v>
      </c>
      <c r="M21" s="21">
        <v>3376579</v>
      </c>
      <c r="N21" s="20">
        <v>42603000</v>
      </c>
      <c r="O21" s="21">
        <v>15010494</v>
      </c>
      <c r="P21" s="20">
        <v>42603000</v>
      </c>
      <c r="Q21" s="21">
        <v>18387073</v>
      </c>
      <c r="R21" s="22">
        <v>0</v>
      </c>
      <c r="S21" s="23">
        <v>344.54739545557794</v>
      </c>
      <c r="T21" s="22">
        <v>18.253213367609256</v>
      </c>
      <c r="U21" s="24">
        <v>7.877923307626393</v>
      </c>
      <c r="V21" s="20"/>
      <c r="W21" s="21"/>
    </row>
    <row r="22" spans="1:23" ht="12.75" customHeight="1">
      <c r="A22" s="18" t="s">
        <v>45</v>
      </c>
      <c r="B22" s="19">
        <v>0</v>
      </c>
      <c r="C22" s="19">
        <v>0</v>
      </c>
      <c r="D22" s="19"/>
      <c r="E22" s="19">
        <v>0</v>
      </c>
      <c r="F22" s="20">
        <v>0</v>
      </c>
      <c r="G22" s="21">
        <v>0</v>
      </c>
      <c r="H22" s="20">
        <v>0</v>
      </c>
      <c r="I22" s="21">
        <v>0</v>
      </c>
      <c r="J22" s="20">
        <v>0</v>
      </c>
      <c r="K22" s="21">
        <v>0</v>
      </c>
      <c r="L22" s="20">
        <v>0</v>
      </c>
      <c r="M22" s="21">
        <v>0</v>
      </c>
      <c r="N22" s="20">
        <v>0</v>
      </c>
      <c r="O22" s="21">
        <v>0</v>
      </c>
      <c r="P22" s="20">
        <v>0</v>
      </c>
      <c r="Q22" s="21">
        <v>0</v>
      </c>
      <c r="R22" s="22">
        <v>0</v>
      </c>
      <c r="S22" s="23">
        <v>0</v>
      </c>
      <c r="T22" s="22">
        <v>0</v>
      </c>
      <c r="U22" s="24">
        <v>0</v>
      </c>
      <c r="V22" s="20"/>
      <c r="W22" s="21"/>
    </row>
    <row r="23" spans="1:23" ht="12.75" customHeight="1">
      <c r="A23" s="18" t="s">
        <v>46</v>
      </c>
      <c r="B23" s="19">
        <v>0</v>
      </c>
      <c r="C23" s="19">
        <v>0</v>
      </c>
      <c r="D23" s="19"/>
      <c r="E23" s="19">
        <v>0</v>
      </c>
      <c r="F23" s="20">
        <v>0</v>
      </c>
      <c r="G23" s="21">
        <v>0</v>
      </c>
      <c r="H23" s="20">
        <v>0</v>
      </c>
      <c r="I23" s="21">
        <v>0</v>
      </c>
      <c r="J23" s="20">
        <v>0</v>
      </c>
      <c r="K23" s="21">
        <v>0</v>
      </c>
      <c r="L23" s="20">
        <v>0</v>
      </c>
      <c r="M23" s="21">
        <v>0</v>
      </c>
      <c r="N23" s="20">
        <v>0</v>
      </c>
      <c r="O23" s="21">
        <v>0</v>
      </c>
      <c r="P23" s="20">
        <v>0</v>
      </c>
      <c r="Q23" s="21">
        <v>0</v>
      </c>
      <c r="R23" s="22">
        <v>0</v>
      </c>
      <c r="S23" s="23">
        <v>0</v>
      </c>
      <c r="T23" s="22">
        <v>0</v>
      </c>
      <c r="U23" s="24">
        <v>0</v>
      </c>
      <c r="V23" s="20"/>
      <c r="W23" s="21"/>
    </row>
    <row r="24" spans="1:23" ht="12.75" customHeight="1">
      <c r="A24" s="25" t="s">
        <v>39</v>
      </c>
      <c r="B24" s="26">
        <v>13365000</v>
      </c>
      <c r="C24" s="26">
        <v>233400000</v>
      </c>
      <c r="D24" s="26"/>
      <c r="E24" s="26">
        <v>246765000</v>
      </c>
      <c r="F24" s="27">
        <v>246765000</v>
      </c>
      <c r="G24" s="28">
        <v>236565000</v>
      </c>
      <c r="H24" s="27">
        <v>0</v>
      </c>
      <c r="I24" s="28">
        <v>0</v>
      </c>
      <c r="J24" s="27">
        <v>0</v>
      </c>
      <c r="K24" s="28">
        <v>0</v>
      </c>
      <c r="L24" s="27">
        <v>0</v>
      </c>
      <c r="M24" s="28">
        <v>3376579</v>
      </c>
      <c r="N24" s="27">
        <v>43658000</v>
      </c>
      <c r="O24" s="28">
        <v>16067617</v>
      </c>
      <c r="P24" s="27">
        <v>43658000</v>
      </c>
      <c r="Q24" s="28">
        <v>19444196</v>
      </c>
      <c r="R24" s="29">
        <v>0</v>
      </c>
      <c r="S24" s="30">
        <v>375.8549111393514</v>
      </c>
      <c r="T24" s="29">
        <v>18.45497009278634</v>
      </c>
      <c r="U24" s="31">
        <v>8.219388328789128</v>
      </c>
      <c r="V24" s="27">
        <v>71637000</v>
      </c>
      <c r="W24" s="28">
        <v>66137383</v>
      </c>
    </row>
    <row r="25" spans="1:23" ht="12.75" customHeight="1">
      <c r="A25" s="11" t="s">
        <v>47</v>
      </c>
      <c r="B25" s="32"/>
      <c r="C25" s="32"/>
      <c r="D25" s="32"/>
      <c r="E25" s="32"/>
      <c r="F25" s="33"/>
      <c r="G25" s="34"/>
      <c r="H25" s="33"/>
      <c r="I25" s="34"/>
      <c r="J25" s="33"/>
      <c r="K25" s="34"/>
      <c r="L25" s="33"/>
      <c r="M25" s="34"/>
      <c r="N25" s="33"/>
      <c r="O25" s="34"/>
      <c r="P25" s="33"/>
      <c r="Q25" s="34"/>
      <c r="R25" s="15"/>
      <c r="S25" s="16"/>
      <c r="T25" s="15"/>
      <c r="U25" s="17"/>
      <c r="V25" s="33"/>
      <c r="W25" s="34"/>
    </row>
    <row r="26" spans="1:23" ht="12.75" customHeight="1">
      <c r="A26" s="18" t="s">
        <v>48</v>
      </c>
      <c r="B26" s="19">
        <v>0</v>
      </c>
      <c r="C26" s="19">
        <v>0</v>
      </c>
      <c r="D26" s="19"/>
      <c r="E26" s="19">
        <v>0</v>
      </c>
      <c r="F26" s="20">
        <v>0</v>
      </c>
      <c r="G26" s="21">
        <v>0</v>
      </c>
      <c r="H26" s="20">
        <v>0</v>
      </c>
      <c r="I26" s="21">
        <v>0</v>
      </c>
      <c r="J26" s="20">
        <v>0</v>
      </c>
      <c r="K26" s="21">
        <v>0</v>
      </c>
      <c r="L26" s="20">
        <v>0</v>
      </c>
      <c r="M26" s="21">
        <v>0</v>
      </c>
      <c r="N26" s="20">
        <v>0</v>
      </c>
      <c r="O26" s="21">
        <v>0</v>
      </c>
      <c r="P26" s="20">
        <v>0</v>
      </c>
      <c r="Q26" s="21">
        <v>0</v>
      </c>
      <c r="R26" s="22">
        <v>0</v>
      </c>
      <c r="S26" s="23">
        <v>0</v>
      </c>
      <c r="T26" s="22">
        <v>0</v>
      </c>
      <c r="U26" s="24">
        <v>0</v>
      </c>
      <c r="V26" s="20"/>
      <c r="W26" s="21"/>
    </row>
    <row r="27" spans="1:23" ht="12.75" customHeight="1">
      <c r="A27" s="18" t="s">
        <v>49</v>
      </c>
      <c r="B27" s="19">
        <v>0</v>
      </c>
      <c r="C27" s="19">
        <v>0</v>
      </c>
      <c r="D27" s="19"/>
      <c r="E27" s="19">
        <v>0</v>
      </c>
      <c r="F27" s="20">
        <v>0</v>
      </c>
      <c r="G27" s="21">
        <v>0</v>
      </c>
      <c r="H27" s="20">
        <v>0</v>
      </c>
      <c r="I27" s="21">
        <v>0</v>
      </c>
      <c r="J27" s="20">
        <v>0</v>
      </c>
      <c r="K27" s="21">
        <v>0</v>
      </c>
      <c r="L27" s="20">
        <v>0</v>
      </c>
      <c r="M27" s="21">
        <v>0</v>
      </c>
      <c r="N27" s="20">
        <v>0</v>
      </c>
      <c r="O27" s="21">
        <v>0</v>
      </c>
      <c r="P27" s="20">
        <v>0</v>
      </c>
      <c r="Q27" s="21">
        <v>0</v>
      </c>
      <c r="R27" s="22">
        <v>0</v>
      </c>
      <c r="S27" s="23">
        <v>0</v>
      </c>
      <c r="T27" s="22">
        <v>0</v>
      </c>
      <c r="U27" s="24">
        <v>0</v>
      </c>
      <c r="V27" s="20"/>
      <c r="W27" s="21"/>
    </row>
    <row r="28" spans="1:23" ht="12.75" customHeight="1">
      <c r="A28" s="18" t="s">
        <v>50</v>
      </c>
      <c r="B28" s="19">
        <v>400107000</v>
      </c>
      <c r="C28" s="19">
        <v>-29407000</v>
      </c>
      <c r="D28" s="19"/>
      <c r="E28" s="19">
        <v>370700000</v>
      </c>
      <c r="F28" s="20">
        <v>370700000</v>
      </c>
      <c r="G28" s="21">
        <v>370700000</v>
      </c>
      <c r="H28" s="20">
        <v>22947000</v>
      </c>
      <c r="I28" s="21">
        <v>34708830</v>
      </c>
      <c r="J28" s="20">
        <v>102172000</v>
      </c>
      <c r="K28" s="21">
        <v>64773107</v>
      </c>
      <c r="L28" s="20">
        <v>70544000</v>
      </c>
      <c r="M28" s="21">
        <v>70595512</v>
      </c>
      <c r="N28" s="20">
        <v>91891000</v>
      </c>
      <c r="O28" s="21">
        <v>99279191</v>
      </c>
      <c r="P28" s="20">
        <v>287554000</v>
      </c>
      <c r="Q28" s="21">
        <v>269356640</v>
      </c>
      <c r="R28" s="22">
        <v>30.26054660920844</v>
      </c>
      <c r="S28" s="23">
        <v>40.63102339990112</v>
      </c>
      <c r="T28" s="22">
        <v>77.57054221742649</v>
      </c>
      <c r="U28" s="24">
        <v>72.66162395468034</v>
      </c>
      <c r="V28" s="20"/>
      <c r="W28" s="21"/>
    </row>
    <row r="29" spans="1:23" ht="12.75" customHeight="1">
      <c r="A29" s="18" t="s">
        <v>51</v>
      </c>
      <c r="B29" s="19">
        <v>15820000</v>
      </c>
      <c r="C29" s="19">
        <v>0</v>
      </c>
      <c r="D29" s="19"/>
      <c r="E29" s="19">
        <v>15820000</v>
      </c>
      <c r="F29" s="20">
        <v>15820000</v>
      </c>
      <c r="G29" s="21">
        <v>15820000</v>
      </c>
      <c r="H29" s="20">
        <v>0</v>
      </c>
      <c r="I29" s="21">
        <v>0</v>
      </c>
      <c r="J29" s="20">
        <v>1730000</v>
      </c>
      <c r="K29" s="21">
        <v>1130969</v>
      </c>
      <c r="L29" s="20">
        <v>2254000</v>
      </c>
      <c r="M29" s="21">
        <v>2113281</v>
      </c>
      <c r="N29" s="20">
        <v>4971000</v>
      </c>
      <c r="O29" s="21">
        <v>4517383</v>
      </c>
      <c r="P29" s="20">
        <v>8955000</v>
      </c>
      <c r="Q29" s="21">
        <v>7761633</v>
      </c>
      <c r="R29" s="22">
        <v>120.54125998225378</v>
      </c>
      <c r="S29" s="23">
        <v>113.76158684055741</v>
      </c>
      <c r="T29" s="22">
        <v>56.6055625790139</v>
      </c>
      <c r="U29" s="24">
        <v>49.06215549936789</v>
      </c>
      <c r="V29" s="20"/>
      <c r="W29" s="21"/>
    </row>
    <row r="30" spans="1:23" ht="12.75" customHeight="1">
      <c r="A30" s="25" t="s">
        <v>39</v>
      </c>
      <c r="B30" s="26">
        <v>415927000</v>
      </c>
      <c r="C30" s="26">
        <v>-29407000</v>
      </c>
      <c r="D30" s="26"/>
      <c r="E30" s="26">
        <v>386520000</v>
      </c>
      <c r="F30" s="27">
        <v>386520000</v>
      </c>
      <c r="G30" s="28">
        <v>386520000</v>
      </c>
      <c r="H30" s="27">
        <v>22947000</v>
      </c>
      <c r="I30" s="28">
        <v>34708830</v>
      </c>
      <c r="J30" s="27">
        <v>103902000</v>
      </c>
      <c r="K30" s="28">
        <v>65904076</v>
      </c>
      <c r="L30" s="27">
        <v>72798000</v>
      </c>
      <c r="M30" s="28">
        <v>72708793</v>
      </c>
      <c r="N30" s="27">
        <v>96862000</v>
      </c>
      <c r="O30" s="28">
        <v>103796574</v>
      </c>
      <c r="P30" s="27">
        <v>296509000</v>
      </c>
      <c r="Q30" s="28">
        <v>277118273</v>
      </c>
      <c r="R30" s="29">
        <v>33.05585318277975</v>
      </c>
      <c r="S30" s="30">
        <v>42.75656315736117</v>
      </c>
      <c r="T30" s="29">
        <v>76.71245989858222</v>
      </c>
      <c r="U30" s="31">
        <v>71.69571380523647</v>
      </c>
      <c r="V30" s="27">
        <v>0</v>
      </c>
      <c r="W30" s="28">
        <v>0</v>
      </c>
    </row>
    <row r="31" spans="1:23" ht="12.75" customHeight="1">
      <c r="A31" s="11" t="s">
        <v>52</v>
      </c>
      <c r="B31" s="32"/>
      <c r="C31" s="32"/>
      <c r="D31" s="32"/>
      <c r="E31" s="32"/>
      <c r="F31" s="33"/>
      <c r="G31" s="34"/>
      <c r="H31" s="33"/>
      <c r="I31" s="34"/>
      <c r="J31" s="33"/>
      <c r="K31" s="34"/>
      <c r="L31" s="33"/>
      <c r="M31" s="34"/>
      <c r="N31" s="33"/>
      <c r="O31" s="34"/>
      <c r="P31" s="33"/>
      <c r="Q31" s="34"/>
      <c r="R31" s="15"/>
      <c r="S31" s="16"/>
      <c r="T31" s="15"/>
      <c r="U31" s="17"/>
      <c r="V31" s="33"/>
      <c r="W31" s="34"/>
    </row>
    <row r="32" spans="1:23" ht="12.75" customHeight="1">
      <c r="A32" s="18" t="s">
        <v>53</v>
      </c>
      <c r="B32" s="19">
        <v>98566000</v>
      </c>
      <c r="C32" s="19">
        <v>0</v>
      </c>
      <c r="D32" s="19"/>
      <c r="E32" s="19">
        <v>98566000</v>
      </c>
      <c r="F32" s="20">
        <v>98566000</v>
      </c>
      <c r="G32" s="21">
        <v>98566000</v>
      </c>
      <c r="H32" s="20">
        <v>17696000</v>
      </c>
      <c r="I32" s="21">
        <v>25148585</v>
      </c>
      <c r="J32" s="20">
        <v>21983000</v>
      </c>
      <c r="K32" s="21">
        <v>31215159</v>
      </c>
      <c r="L32" s="20">
        <v>34591000</v>
      </c>
      <c r="M32" s="21">
        <v>24394614</v>
      </c>
      <c r="N32" s="20">
        <v>14916000</v>
      </c>
      <c r="O32" s="21">
        <v>17860218</v>
      </c>
      <c r="P32" s="20">
        <v>89186000</v>
      </c>
      <c r="Q32" s="21">
        <v>98618576</v>
      </c>
      <c r="R32" s="22">
        <v>-56.878956954121016</v>
      </c>
      <c r="S32" s="23">
        <v>-26.78622420506428</v>
      </c>
      <c r="T32" s="22">
        <v>90.48353387577866</v>
      </c>
      <c r="U32" s="24">
        <v>100.05334090862974</v>
      </c>
      <c r="V32" s="20"/>
      <c r="W32" s="21"/>
    </row>
    <row r="33" spans="1:23" ht="12.75" customHeight="1">
      <c r="A33" s="25" t="s">
        <v>39</v>
      </c>
      <c r="B33" s="26">
        <v>98566000</v>
      </c>
      <c r="C33" s="26">
        <v>0</v>
      </c>
      <c r="D33" s="26"/>
      <c r="E33" s="26">
        <v>98566000</v>
      </c>
      <c r="F33" s="27">
        <v>98566000</v>
      </c>
      <c r="G33" s="28">
        <v>98566000</v>
      </c>
      <c r="H33" s="27">
        <v>17696000</v>
      </c>
      <c r="I33" s="28">
        <v>25148585</v>
      </c>
      <c r="J33" s="27">
        <v>21983000</v>
      </c>
      <c r="K33" s="28">
        <v>31215159</v>
      </c>
      <c r="L33" s="27">
        <v>34591000</v>
      </c>
      <c r="M33" s="28">
        <v>24394614</v>
      </c>
      <c r="N33" s="27">
        <v>14916000</v>
      </c>
      <c r="O33" s="28">
        <v>17860218</v>
      </c>
      <c r="P33" s="27">
        <v>89186000</v>
      </c>
      <c r="Q33" s="28">
        <v>98618576</v>
      </c>
      <c r="R33" s="29">
        <v>-56.878956954121016</v>
      </c>
      <c r="S33" s="30">
        <v>-26.78622420506428</v>
      </c>
      <c r="T33" s="29">
        <v>90.48353387577866</v>
      </c>
      <c r="U33" s="31">
        <v>100.05334090862974</v>
      </c>
      <c r="V33" s="27">
        <v>0</v>
      </c>
      <c r="W33" s="28">
        <v>0</v>
      </c>
    </row>
    <row r="34" spans="1:23" ht="12.75" customHeight="1">
      <c r="A34" s="11" t="s">
        <v>54</v>
      </c>
      <c r="B34" s="32"/>
      <c r="C34" s="32"/>
      <c r="D34" s="32"/>
      <c r="E34" s="32"/>
      <c r="F34" s="33"/>
      <c r="G34" s="34"/>
      <c r="H34" s="33"/>
      <c r="I34" s="34"/>
      <c r="J34" s="33"/>
      <c r="K34" s="34"/>
      <c r="L34" s="33"/>
      <c r="M34" s="34"/>
      <c r="N34" s="33"/>
      <c r="O34" s="34"/>
      <c r="P34" s="33"/>
      <c r="Q34" s="34"/>
      <c r="R34" s="15"/>
      <c r="S34" s="16"/>
      <c r="T34" s="15"/>
      <c r="U34" s="17"/>
      <c r="V34" s="33"/>
      <c r="W34" s="34"/>
    </row>
    <row r="35" spans="1:23" ht="12.75" customHeight="1">
      <c r="A35" s="18" t="s">
        <v>55</v>
      </c>
      <c r="B35" s="19">
        <v>395302000</v>
      </c>
      <c r="C35" s="19">
        <v>-3748000</v>
      </c>
      <c r="D35" s="19"/>
      <c r="E35" s="19">
        <v>391554000</v>
      </c>
      <c r="F35" s="20">
        <v>391554000</v>
      </c>
      <c r="G35" s="21">
        <v>391554000</v>
      </c>
      <c r="H35" s="20">
        <v>46129000</v>
      </c>
      <c r="I35" s="21">
        <v>58839805</v>
      </c>
      <c r="J35" s="20">
        <v>77981000</v>
      </c>
      <c r="K35" s="21">
        <v>115981137</v>
      </c>
      <c r="L35" s="20">
        <v>13621000</v>
      </c>
      <c r="M35" s="21">
        <v>72597870</v>
      </c>
      <c r="N35" s="20">
        <v>130674000</v>
      </c>
      <c r="O35" s="21">
        <v>117684493</v>
      </c>
      <c r="P35" s="20">
        <v>268405000</v>
      </c>
      <c r="Q35" s="21">
        <v>365103305</v>
      </c>
      <c r="R35" s="22">
        <v>859.3568754129652</v>
      </c>
      <c r="S35" s="23">
        <v>62.104608578736546</v>
      </c>
      <c r="T35" s="22">
        <v>68.54865484709644</v>
      </c>
      <c r="U35" s="24">
        <v>93.2446878336066</v>
      </c>
      <c r="V35" s="20">
        <v>9628000</v>
      </c>
      <c r="W35" s="21">
        <v>5341875</v>
      </c>
    </row>
    <row r="36" spans="1:23" ht="12.75" customHeight="1">
      <c r="A36" s="18" t="s">
        <v>56</v>
      </c>
      <c r="B36" s="19">
        <v>804652000</v>
      </c>
      <c r="C36" s="19">
        <v>0</v>
      </c>
      <c r="D36" s="19"/>
      <c r="E36" s="19">
        <v>804652000</v>
      </c>
      <c r="F36" s="20">
        <v>804652000</v>
      </c>
      <c r="G36" s="21">
        <v>0</v>
      </c>
      <c r="H36" s="20">
        <v>0</v>
      </c>
      <c r="I36" s="21">
        <v>0</v>
      </c>
      <c r="J36" s="20">
        <v>0</v>
      </c>
      <c r="K36" s="21">
        <v>0</v>
      </c>
      <c r="L36" s="20">
        <v>0</v>
      </c>
      <c r="M36" s="21">
        <v>0</v>
      </c>
      <c r="N36" s="20">
        <v>0</v>
      </c>
      <c r="O36" s="21">
        <v>0</v>
      </c>
      <c r="P36" s="20">
        <v>0</v>
      </c>
      <c r="Q36" s="21">
        <v>0</v>
      </c>
      <c r="R36" s="22">
        <v>0</v>
      </c>
      <c r="S36" s="23">
        <v>0</v>
      </c>
      <c r="T36" s="22">
        <v>0</v>
      </c>
      <c r="U36" s="24">
        <v>0</v>
      </c>
      <c r="V36" s="20"/>
      <c r="W36" s="21"/>
    </row>
    <row r="37" spans="1:23" ht="12.75" customHeight="1">
      <c r="A37" s="18" t="s">
        <v>57</v>
      </c>
      <c r="B37" s="19">
        <v>0</v>
      </c>
      <c r="C37" s="19">
        <v>0</v>
      </c>
      <c r="D37" s="19"/>
      <c r="E37" s="19">
        <v>0</v>
      </c>
      <c r="F37" s="20">
        <v>0</v>
      </c>
      <c r="G37" s="21">
        <v>0</v>
      </c>
      <c r="H37" s="20">
        <v>0</v>
      </c>
      <c r="I37" s="21">
        <v>0</v>
      </c>
      <c r="J37" s="20">
        <v>0</v>
      </c>
      <c r="K37" s="21">
        <v>0</v>
      </c>
      <c r="L37" s="20">
        <v>0</v>
      </c>
      <c r="M37" s="21">
        <v>0</v>
      </c>
      <c r="N37" s="20">
        <v>0</v>
      </c>
      <c r="O37" s="21">
        <v>0</v>
      </c>
      <c r="P37" s="20">
        <v>0</v>
      </c>
      <c r="Q37" s="21">
        <v>0</v>
      </c>
      <c r="R37" s="22">
        <v>0</v>
      </c>
      <c r="S37" s="23">
        <v>0</v>
      </c>
      <c r="T37" s="22">
        <v>0</v>
      </c>
      <c r="U37" s="24">
        <v>0</v>
      </c>
      <c r="V37" s="20"/>
      <c r="W37" s="21"/>
    </row>
    <row r="38" spans="1:23" ht="12.75" customHeight="1">
      <c r="A38" s="18" t="s">
        <v>58</v>
      </c>
      <c r="B38" s="19">
        <v>27000000</v>
      </c>
      <c r="C38" s="19">
        <v>0</v>
      </c>
      <c r="D38" s="19"/>
      <c r="E38" s="19">
        <v>27000000</v>
      </c>
      <c r="F38" s="20">
        <v>27000000</v>
      </c>
      <c r="G38" s="21">
        <v>27000000</v>
      </c>
      <c r="H38" s="20">
        <v>495000</v>
      </c>
      <c r="I38" s="21">
        <v>1145412</v>
      </c>
      <c r="J38" s="20">
        <v>9162000</v>
      </c>
      <c r="K38" s="21">
        <v>10366103</v>
      </c>
      <c r="L38" s="20">
        <v>4537000</v>
      </c>
      <c r="M38" s="21">
        <v>1274206</v>
      </c>
      <c r="N38" s="20">
        <v>11392000</v>
      </c>
      <c r="O38" s="21">
        <v>11359130</v>
      </c>
      <c r="P38" s="20">
        <v>25586000</v>
      </c>
      <c r="Q38" s="21">
        <v>24144851</v>
      </c>
      <c r="R38" s="22">
        <v>151.09102931452503</v>
      </c>
      <c r="S38" s="23">
        <v>791.4673137624528</v>
      </c>
      <c r="T38" s="22">
        <v>94.76296296296296</v>
      </c>
      <c r="U38" s="24">
        <v>89.42537407407407</v>
      </c>
      <c r="V38" s="20"/>
      <c r="W38" s="21"/>
    </row>
    <row r="39" spans="1:23" ht="12.75" customHeight="1">
      <c r="A39" s="18" t="s">
        <v>59</v>
      </c>
      <c r="B39" s="19">
        <v>0</v>
      </c>
      <c r="C39" s="19">
        <v>0</v>
      </c>
      <c r="D39" s="19"/>
      <c r="E39" s="19">
        <v>0</v>
      </c>
      <c r="F39" s="20">
        <v>0</v>
      </c>
      <c r="G39" s="21">
        <v>0</v>
      </c>
      <c r="H39" s="20">
        <v>0</v>
      </c>
      <c r="I39" s="21">
        <v>0</v>
      </c>
      <c r="J39" s="20">
        <v>0</v>
      </c>
      <c r="K39" s="21">
        <v>0</v>
      </c>
      <c r="L39" s="20">
        <v>0</v>
      </c>
      <c r="M39" s="21">
        <v>0</v>
      </c>
      <c r="N39" s="20">
        <v>0</v>
      </c>
      <c r="O39" s="21">
        <v>0</v>
      </c>
      <c r="P39" s="20">
        <v>0</v>
      </c>
      <c r="Q39" s="21">
        <v>0</v>
      </c>
      <c r="R39" s="22">
        <v>0</v>
      </c>
      <c r="S39" s="23">
        <v>0</v>
      </c>
      <c r="T39" s="22">
        <v>0</v>
      </c>
      <c r="U39" s="24">
        <v>0</v>
      </c>
      <c r="V39" s="20"/>
      <c r="W39" s="21"/>
    </row>
    <row r="40" spans="1:23" ht="12.75" customHeight="1">
      <c r="A40" s="25" t="s">
        <v>39</v>
      </c>
      <c r="B40" s="26">
        <v>1226954000</v>
      </c>
      <c r="C40" s="26">
        <v>-3748000</v>
      </c>
      <c r="D40" s="26"/>
      <c r="E40" s="26">
        <v>1223206000</v>
      </c>
      <c r="F40" s="27">
        <v>1223206000</v>
      </c>
      <c r="G40" s="28">
        <v>418554000</v>
      </c>
      <c r="H40" s="27">
        <v>46624000</v>
      </c>
      <c r="I40" s="28">
        <v>59985217</v>
      </c>
      <c r="J40" s="27">
        <v>87143000</v>
      </c>
      <c r="K40" s="28">
        <v>126347240</v>
      </c>
      <c r="L40" s="27">
        <v>18158000</v>
      </c>
      <c r="M40" s="28">
        <v>73872076</v>
      </c>
      <c r="N40" s="27">
        <v>142066000</v>
      </c>
      <c r="O40" s="28">
        <v>129043623</v>
      </c>
      <c r="P40" s="27">
        <v>293991000</v>
      </c>
      <c r="Q40" s="28">
        <v>389248156</v>
      </c>
      <c r="R40" s="29">
        <v>682.3879281859236</v>
      </c>
      <c r="S40" s="30">
        <v>74.68525319364248</v>
      </c>
      <c r="T40" s="29">
        <v>70.23968233489586</v>
      </c>
      <c r="U40" s="31">
        <v>92.99831228467534</v>
      </c>
      <c r="V40" s="27">
        <v>9628000</v>
      </c>
      <c r="W40" s="28">
        <v>5341875</v>
      </c>
    </row>
    <row r="41" spans="1:23" ht="12.75" customHeight="1">
      <c r="A41" s="11" t="s">
        <v>60</v>
      </c>
      <c r="B41" s="32"/>
      <c r="C41" s="32"/>
      <c r="D41" s="32"/>
      <c r="E41" s="32"/>
      <c r="F41" s="33"/>
      <c r="G41" s="34"/>
      <c r="H41" s="33"/>
      <c r="I41" s="34"/>
      <c r="J41" s="33"/>
      <c r="K41" s="34"/>
      <c r="L41" s="33"/>
      <c r="M41" s="34"/>
      <c r="N41" s="33"/>
      <c r="O41" s="34"/>
      <c r="P41" s="33"/>
      <c r="Q41" s="34"/>
      <c r="R41" s="15"/>
      <c r="S41" s="16"/>
      <c r="T41" s="15"/>
      <c r="U41" s="17"/>
      <c r="V41" s="33"/>
      <c r="W41" s="34"/>
    </row>
    <row r="42" spans="1:23" ht="12.75" customHeight="1">
      <c r="A42" s="18" t="s">
        <v>61</v>
      </c>
      <c r="B42" s="19">
        <v>0</v>
      </c>
      <c r="C42" s="19">
        <v>0</v>
      </c>
      <c r="D42" s="19"/>
      <c r="E42" s="19">
        <v>0</v>
      </c>
      <c r="F42" s="20">
        <v>0</v>
      </c>
      <c r="G42" s="21">
        <v>0</v>
      </c>
      <c r="H42" s="20">
        <v>0</v>
      </c>
      <c r="I42" s="21">
        <v>0</v>
      </c>
      <c r="J42" s="20">
        <v>0</v>
      </c>
      <c r="K42" s="21">
        <v>0</v>
      </c>
      <c r="L42" s="20">
        <v>0</v>
      </c>
      <c r="M42" s="21">
        <v>0</v>
      </c>
      <c r="N42" s="20">
        <v>0</v>
      </c>
      <c r="O42" s="21">
        <v>0</v>
      </c>
      <c r="P42" s="20">
        <v>0</v>
      </c>
      <c r="Q42" s="21">
        <v>0</v>
      </c>
      <c r="R42" s="22">
        <v>0</v>
      </c>
      <c r="S42" s="23">
        <v>0</v>
      </c>
      <c r="T42" s="22">
        <v>0</v>
      </c>
      <c r="U42" s="24">
        <v>0</v>
      </c>
      <c r="V42" s="20"/>
      <c r="W42" s="21"/>
    </row>
    <row r="43" spans="1:23" ht="12.75" customHeight="1">
      <c r="A43" s="18" t="s">
        <v>62</v>
      </c>
      <c r="B43" s="19">
        <v>471707000</v>
      </c>
      <c r="C43" s="19">
        <v>6000000</v>
      </c>
      <c r="D43" s="19"/>
      <c r="E43" s="19">
        <v>477707000</v>
      </c>
      <c r="F43" s="20">
        <v>477707000</v>
      </c>
      <c r="G43" s="21">
        <v>477707000</v>
      </c>
      <c r="H43" s="20">
        <v>12141000</v>
      </c>
      <c r="I43" s="21">
        <v>5884911</v>
      </c>
      <c r="J43" s="20">
        <v>75057000</v>
      </c>
      <c r="K43" s="21">
        <v>103748422</v>
      </c>
      <c r="L43" s="20">
        <v>129375000</v>
      </c>
      <c r="M43" s="21">
        <v>103498320</v>
      </c>
      <c r="N43" s="20">
        <v>144482000</v>
      </c>
      <c r="O43" s="21">
        <v>177363995</v>
      </c>
      <c r="P43" s="20">
        <v>361055000</v>
      </c>
      <c r="Q43" s="21">
        <v>390495648</v>
      </c>
      <c r="R43" s="22">
        <v>11.676908212560386</v>
      </c>
      <c r="S43" s="23">
        <v>71.36896038505746</v>
      </c>
      <c r="T43" s="22">
        <v>75.5808476744113</v>
      </c>
      <c r="U43" s="24">
        <v>81.74375673791675</v>
      </c>
      <c r="V43" s="20">
        <v>29440000</v>
      </c>
      <c r="W43" s="21">
        <v>29440001</v>
      </c>
    </row>
    <row r="44" spans="1:23" ht="12.75" customHeight="1">
      <c r="A44" s="18" t="s">
        <v>63</v>
      </c>
      <c r="B44" s="19">
        <v>350836000</v>
      </c>
      <c r="C44" s="19">
        <v>39000000</v>
      </c>
      <c r="D44" s="19"/>
      <c r="E44" s="19">
        <v>389836000</v>
      </c>
      <c r="F44" s="20">
        <v>389836000</v>
      </c>
      <c r="G44" s="21">
        <v>0</v>
      </c>
      <c r="H44" s="20">
        <v>0</v>
      </c>
      <c r="I44" s="21">
        <v>0</v>
      </c>
      <c r="J44" s="20">
        <v>0</v>
      </c>
      <c r="K44" s="21">
        <v>0</v>
      </c>
      <c r="L44" s="20">
        <v>0</v>
      </c>
      <c r="M44" s="21">
        <v>0</v>
      </c>
      <c r="N44" s="20">
        <v>0</v>
      </c>
      <c r="O44" s="21">
        <v>0</v>
      </c>
      <c r="P44" s="20">
        <v>0</v>
      </c>
      <c r="Q44" s="21">
        <v>0</v>
      </c>
      <c r="R44" s="22">
        <v>0</v>
      </c>
      <c r="S44" s="23">
        <v>0</v>
      </c>
      <c r="T44" s="22">
        <v>0</v>
      </c>
      <c r="U44" s="24">
        <v>0</v>
      </c>
      <c r="V44" s="20"/>
      <c r="W44" s="21"/>
    </row>
    <row r="45" spans="1:23" ht="12.75" customHeight="1">
      <c r="A45" s="18" t="s">
        <v>64</v>
      </c>
      <c r="B45" s="19">
        <v>0</v>
      </c>
      <c r="C45" s="19">
        <v>0</v>
      </c>
      <c r="D45" s="19"/>
      <c r="E45" s="19">
        <v>0</v>
      </c>
      <c r="F45" s="20">
        <v>0</v>
      </c>
      <c r="G45" s="21">
        <v>0</v>
      </c>
      <c r="H45" s="20">
        <v>0</v>
      </c>
      <c r="I45" s="21">
        <v>0</v>
      </c>
      <c r="J45" s="20">
        <v>0</v>
      </c>
      <c r="K45" s="21">
        <v>0</v>
      </c>
      <c r="L45" s="20">
        <v>0</v>
      </c>
      <c r="M45" s="21">
        <v>0</v>
      </c>
      <c r="N45" s="20">
        <v>0</v>
      </c>
      <c r="O45" s="21">
        <v>0</v>
      </c>
      <c r="P45" s="20">
        <v>0</v>
      </c>
      <c r="Q45" s="21">
        <v>0</v>
      </c>
      <c r="R45" s="22">
        <v>0</v>
      </c>
      <c r="S45" s="23">
        <v>0</v>
      </c>
      <c r="T45" s="22">
        <v>0</v>
      </c>
      <c r="U45" s="24">
        <v>0</v>
      </c>
      <c r="V45" s="20"/>
      <c r="W45" s="21"/>
    </row>
    <row r="46" spans="1:23" ht="12.75" customHeight="1">
      <c r="A46" s="18" t="s">
        <v>65</v>
      </c>
      <c r="B46" s="19">
        <v>0</v>
      </c>
      <c r="C46" s="19">
        <v>0</v>
      </c>
      <c r="D46" s="19"/>
      <c r="E46" s="19">
        <v>0</v>
      </c>
      <c r="F46" s="20">
        <v>0</v>
      </c>
      <c r="G46" s="21">
        <v>0</v>
      </c>
      <c r="H46" s="20">
        <v>0</v>
      </c>
      <c r="I46" s="21">
        <v>0</v>
      </c>
      <c r="J46" s="20">
        <v>0</v>
      </c>
      <c r="K46" s="21">
        <v>0</v>
      </c>
      <c r="L46" s="20">
        <v>0</v>
      </c>
      <c r="M46" s="21">
        <v>0</v>
      </c>
      <c r="N46" s="20">
        <v>0</v>
      </c>
      <c r="O46" s="21">
        <v>0</v>
      </c>
      <c r="P46" s="20">
        <v>0</v>
      </c>
      <c r="Q46" s="21">
        <v>0</v>
      </c>
      <c r="R46" s="22">
        <v>0</v>
      </c>
      <c r="S46" s="23">
        <v>0</v>
      </c>
      <c r="T46" s="22">
        <v>0</v>
      </c>
      <c r="U46" s="24">
        <v>0</v>
      </c>
      <c r="V46" s="20"/>
      <c r="W46" s="21"/>
    </row>
    <row r="47" spans="1:23" ht="12.75" customHeight="1" hidden="1">
      <c r="A47" s="18" t="s">
        <v>66</v>
      </c>
      <c r="B47" s="19">
        <v>0</v>
      </c>
      <c r="C47" s="19">
        <v>0</v>
      </c>
      <c r="D47" s="19"/>
      <c r="E47" s="19">
        <v>0</v>
      </c>
      <c r="F47" s="20">
        <v>0</v>
      </c>
      <c r="G47" s="21">
        <v>0</v>
      </c>
      <c r="H47" s="20">
        <v>0</v>
      </c>
      <c r="I47" s="21">
        <v>0</v>
      </c>
      <c r="J47" s="20">
        <v>0</v>
      </c>
      <c r="K47" s="21">
        <v>0</v>
      </c>
      <c r="L47" s="20">
        <v>0</v>
      </c>
      <c r="M47" s="21">
        <v>0</v>
      </c>
      <c r="N47" s="20">
        <v>0</v>
      </c>
      <c r="O47" s="21">
        <v>0</v>
      </c>
      <c r="P47" s="20">
        <v>0</v>
      </c>
      <c r="Q47" s="21">
        <v>0</v>
      </c>
      <c r="R47" s="22">
        <v>0</v>
      </c>
      <c r="S47" s="23">
        <v>0</v>
      </c>
      <c r="T47" s="22">
        <v>0</v>
      </c>
      <c r="U47" s="24">
        <v>0</v>
      </c>
      <c r="V47" s="20"/>
      <c r="W47" s="21"/>
    </row>
    <row r="48" spans="1:23" ht="12.75" customHeight="1">
      <c r="A48" s="18" t="s">
        <v>67</v>
      </c>
      <c r="B48" s="19">
        <v>0</v>
      </c>
      <c r="C48" s="19">
        <v>0</v>
      </c>
      <c r="D48" s="19"/>
      <c r="E48" s="19">
        <v>0</v>
      </c>
      <c r="F48" s="20">
        <v>0</v>
      </c>
      <c r="G48" s="21">
        <v>0</v>
      </c>
      <c r="H48" s="20">
        <v>0</v>
      </c>
      <c r="I48" s="21">
        <v>0</v>
      </c>
      <c r="J48" s="20">
        <v>0</v>
      </c>
      <c r="K48" s="21">
        <v>0</v>
      </c>
      <c r="L48" s="20">
        <v>0</v>
      </c>
      <c r="M48" s="21">
        <v>0</v>
      </c>
      <c r="N48" s="20">
        <v>0</v>
      </c>
      <c r="O48" s="21">
        <v>0</v>
      </c>
      <c r="P48" s="20">
        <v>0</v>
      </c>
      <c r="Q48" s="21">
        <v>0</v>
      </c>
      <c r="R48" s="22">
        <v>0</v>
      </c>
      <c r="S48" s="23">
        <v>0</v>
      </c>
      <c r="T48" s="22">
        <v>0</v>
      </c>
      <c r="U48" s="24">
        <v>0</v>
      </c>
      <c r="V48" s="20"/>
      <c r="W48" s="21"/>
    </row>
    <row r="49" spans="1:23" ht="12.75" customHeight="1">
      <c r="A49" s="18" t="s">
        <v>68</v>
      </c>
      <c r="B49" s="19">
        <v>0</v>
      </c>
      <c r="C49" s="19">
        <v>0</v>
      </c>
      <c r="D49" s="19"/>
      <c r="E49" s="19">
        <v>0</v>
      </c>
      <c r="F49" s="20">
        <v>0</v>
      </c>
      <c r="G49" s="21">
        <v>0</v>
      </c>
      <c r="H49" s="20">
        <v>0</v>
      </c>
      <c r="I49" s="21">
        <v>0</v>
      </c>
      <c r="J49" s="20">
        <v>0</v>
      </c>
      <c r="K49" s="21">
        <v>0</v>
      </c>
      <c r="L49" s="20">
        <v>0</v>
      </c>
      <c r="M49" s="21">
        <v>0</v>
      </c>
      <c r="N49" s="20">
        <v>0</v>
      </c>
      <c r="O49" s="21">
        <v>0</v>
      </c>
      <c r="P49" s="20">
        <v>0</v>
      </c>
      <c r="Q49" s="21">
        <v>0</v>
      </c>
      <c r="R49" s="22">
        <v>0</v>
      </c>
      <c r="S49" s="23">
        <v>0</v>
      </c>
      <c r="T49" s="22">
        <v>0</v>
      </c>
      <c r="U49" s="24">
        <v>0</v>
      </c>
      <c r="V49" s="20"/>
      <c r="W49" s="21"/>
    </row>
    <row r="50" spans="1:23" ht="12.75" customHeight="1">
      <c r="A50" s="18" t="s">
        <v>69</v>
      </c>
      <c r="B50" s="19">
        <v>0</v>
      </c>
      <c r="C50" s="19">
        <v>0</v>
      </c>
      <c r="D50" s="19"/>
      <c r="E50" s="19">
        <v>0</v>
      </c>
      <c r="F50" s="20">
        <v>0</v>
      </c>
      <c r="G50" s="21">
        <v>0</v>
      </c>
      <c r="H50" s="20">
        <v>0</v>
      </c>
      <c r="I50" s="21">
        <v>0</v>
      </c>
      <c r="J50" s="20">
        <v>0</v>
      </c>
      <c r="K50" s="21">
        <v>0</v>
      </c>
      <c r="L50" s="20">
        <v>0</v>
      </c>
      <c r="M50" s="21">
        <v>0</v>
      </c>
      <c r="N50" s="20">
        <v>0</v>
      </c>
      <c r="O50" s="21">
        <v>0</v>
      </c>
      <c r="P50" s="20">
        <v>0</v>
      </c>
      <c r="Q50" s="21">
        <v>0</v>
      </c>
      <c r="R50" s="22">
        <v>0</v>
      </c>
      <c r="S50" s="23">
        <v>0</v>
      </c>
      <c r="T50" s="22">
        <v>0</v>
      </c>
      <c r="U50" s="24">
        <v>0</v>
      </c>
      <c r="V50" s="20"/>
      <c r="W50" s="21"/>
    </row>
    <row r="51" spans="1:23" ht="12.75" customHeight="1">
      <c r="A51" s="18" t="s">
        <v>70</v>
      </c>
      <c r="B51" s="19">
        <v>704583000</v>
      </c>
      <c r="C51" s="19">
        <v>430631000</v>
      </c>
      <c r="D51" s="19"/>
      <c r="E51" s="19">
        <v>1135214000</v>
      </c>
      <c r="F51" s="20">
        <v>1135214000</v>
      </c>
      <c r="G51" s="21">
        <v>1135214000</v>
      </c>
      <c r="H51" s="20">
        <v>31479000</v>
      </c>
      <c r="I51" s="21">
        <v>29952356</v>
      </c>
      <c r="J51" s="20">
        <v>79187000</v>
      </c>
      <c r="K51" s="21">
        <v>119400151</v>
      </c>
      <c r="L51" s="20">
        <v>124114000</v>
      </c>
      <c r="M51" s="21">
        <v>152807699</v>
      </c>
      <c r="N51" s="20">
        <v>144124000</v>
      </c>
      <c r="O51" s="21">
        <v>327408995</v>
      </c>
      <c r="P51" s="20">
        <v>378904000</v>
      </c>
      <c r="Q51" s="21">
        <v>629569201</v>
      </c>
      <c r="R51" s="22">
        <v>16.12227468295277</v>
      </c>
      <c r="S51" s="23">
        <v>114.26210664948238</v>
      </c>
      <c r="T51" s="22">
        <v>33.37731916625412</v>
      </c>
      <c r="U51" s="24">
        <v>55.45819563536038</v>
      </c>
      <c r="V51" s="20">
        <v>26010000</v>
      </c>
      <c r="W51" s="21">
        <v>17459999</v>
      </c>
    </row>
    <row r="52" spans="1:23" ht="12.75" customHeight="1">
      <c r="A52" s="18" t="s">
        <v>71</v>
      </c>
      <c r="B52" s="19">
        <v>430631000</v>
      </c>
      <c r="C52" s="19">
        <v>-430631000</v>
      </c>
      <c r="D52" s="19"/>
      <c r="E52" s="19">
        <v>0</v>
      </c>
      <c r="F52" s="20">
        <v>0</v>
      </c>
      <c r="G52" s="21">
        <v>0</v>
      </c>
      <c r="H52" s="20">
        <v>0</v>
      </c>
      <c r="I52" s="21">
        <v>0</v>
      </c>
      <c r="J52" s="20">
        <v>0</v>
      </c>
      <c r="K52" s="21">
        <v>0</v>
      </c>
      <c r="L52" s="20">
        <v>0</v>
      </c>
      <c r="M52" s="21">
        <v>0</v>
      </c>
      <c r="N52" s="20">
        <v>0</v>
      </c>
      <c r="O52" s="21">
        <v>0</v>
      </c>
      <c r="P52" s="20">
        <v>0</v>
      </c>
      <c r="Q52" s="21">
        <v>0</v>
      </c>
      <c r="R52" s="22">
        <v>0</v>
      </c>
      <c r="S52" s="23">
        <v>0</v>
      </c>
      <c r="T52" s="22">
        <v>0</v>
      </c>
      <c r="U52" s="24">
        <v>0</v>
      </c>
      <c r="V52" s="20"/>
      <c r="W52" s="21"/>
    </row>
    <row r="53" spans="1:23" ht="12.75" customHeight="1">
      <c r="A53" s="25" t="s">
        <v>39</v>
      </c>
      <c r="B53" s="26">
        <v>1957757000</v>
      </c>
      <c r="C53" s="26">
        <v>45000000</v>
      </c>
      <c r="D53" s="26"/>
      <c r="E53" s="26">
        <v>2002757000</v>
      </c>
      <c r="F53" s="27">
        <v>2002757000</v>
      </c>
      <c r="G53" s="28">
        <v>1612921000</v>
      </c>
      <c r="H53" s="27">
        <v>43620000</v>
      </c>
      <c r="I53" s="28">
        <v>35837267</v>
      </c>
      <c r="J53" s="27">
        <v>154244000</v>
      </c>
      <c r="K53" s="28">
        <v>223148573</v>
      </c>
      <c r="L53" s="27">
        <v>253489000</v>
      </c>
      <c r="M53" s="28">
        <v>256306019</v>
      </c>
      <c r="N53" s="27">
        <v>288606000</v>
      </c>
      <c r="O53" s="28">
        <v>504772990</v>
      </c>
      <c r="P53" s="27">
        <v>739959000</v>
      </c>
      <c r="Q53" s="28">
        <v>1020064849</v>
      </c>
      <c r="R53" s="29">
        <v>13.853461096931227</v>
      </c>
      <c r="S53" s="30">
        <v>96.94152793188988</v>
      </c>
      <c r="T53" s="29">
        <v>45.87695243598415</v>
      </c>
      <c r="U53" s="31">
        <v>63.24332369657286</v>
      </c>
      <c r="V53" s="27">
        <v>55450000</v>
      </c>
      <c r="W53" s="28">
        <v>46900000</v>
      </c>
    </row>
    <row r="54" spans="1:23" ht="12.75" customHeight="1">
      <c r="A54" s="11" t="s">
        <v>72</v>
      </c>
      <c r="B54" s="32"/>
      <c r="C54" s="32"/>
      <c r="D54" s="32"/>
      <c r="E54" s="32"/>
      <c r="F54" s="33"/>
      <c r="G54" s="34"/>
      <c r="H54" s="33"/>
      <c r="I54" s="34"/>
      <c r="J54" s="33"/>
      <c r="K54" s="34"/>
      <c r="L54" s="33"/>
      <c r="M54" s="34"/>
      <c r="N54" s="33"/>
      <c r="O54" s="34"/>
      <c r="P54" s="33"/>
      <c r="Q54" s="34"/>
      <c r="R54" s="15"/>
      <c r="S54" s="16"/>
      <c r="T54" s="15"/>
      <c r="U54" s="17"/>
      <c r="V54" s="33"/>
      <c r="W54" s="34"/>
    </row>
    <row r="55" spans="1:23" ht="12.75" customHeight="1">
      <c r="A55" s="35" t="s">
        <v>73</v>
      </c>
      <c r="B55" s="19">
        <v>0</v>
      </c>
      <c r="C55" s="19">
        <v>0</v>
      </c>
      <c r="D55" s="19"/>
      <c r="E55" s="19">
        <v>0</v>
      </c>
      <c r="F55" s="20">
        <v>0</v>
      </c>
      <c r="G55" s="21">
        <v>0</v>
      </c>
      <c r="H55" s="20">
        <v>0</v>
      </c>
      <c r="I55" s="21">
        <v>0</v>
      </c>
      <c r="J55" s="20">
        <v>0</v>
      </c>
      <c r="K55" s="21">
        <v>0</v>
      </c>
      <c r="L55" s="20">
        <v>0</v>
      </c>
      <c r="M55" s="21">
        <v>0</v>
      </c>
      <c r="N55" s="20">
        <v>0</v>
      </c>
      <c r="O55" s="21">
        <v>0</v>
      </c>
      <c r="P55" s="20">
        <v>0</v>
      </c>
      <c r="Q55" s="21">
        <v>0</v>
      </c>
      <c r="R55" s="22">
        <v>0</v>
      </c>
      <c r="S55" s="23">
        <v>0</v>
      </c>
      <c r="T55" s="22">
        <v>0</v>
      </c>
      <c r="U55" s="24">
        <v>0</v>
      </c>
      <c r="V55" s="20"/>
      <c r="W55" s="21"/>
    </row>
    <row r="56" spans="1:23" ht="12.75" customHeight="1">
      <c r="A56" s="35" t="s">
        <v>74</v>
      </c>
      <c r="B56" s="19">
        <v>0</v>
      </c>
      <c r="C56" s="19">
        <v>0</v>
      </c>
      <c r="D56" s="19"/>
      <c r="E56" s="19">
        <v>0</v>
      </c>
      <c r="F56" s="20">
        <v>0</v>
      </c>
      <c r="G56" s="21">
        <v>0</v>
      </c>
      <c r="H56" s="20">
        <v>0</v>
      </c>
      <c r="I56" s="21">
        <v>0</v>
      </c>
      <c r="J56" s="20">
        <v>0</v>
      </c>
      <c r="K56" s="21">
        <v>0</v>
      </c>
      <c r="L56" s="20">
        <v>0</v>
      </c>
      <c r="M56" s="21">
        <v>0</v>
      </c>
      <c r="N56" s="20">
        <v>0</v>
      </c>
      <c r="O56" s="21">
        <v>0</v>
      </c>
      <c r="P56" s="20">
        <v>0</v>
      </c>
      <c r="Q56" s="21">
        <v>0</v>
      </c>
      <c r="R56" s="22">
        <v>0</v>
      </c>
      <c r="S56" s="23">
        <v>0</v>
      </c>
      <c r="T56" s="22">
        <v>0</v>
      </c>
      <c r="U56" s="24">
        <v>0</v>
      </c>
      <c r="V56" s="20"/>
      <c r="W56" s="21"/>
    </row>
    <row r="57" spans="1:23" ht="12.75" customHeight="1" hidden="1">
      <c r="A57" s="35" t="s">
        <v>75</v>
      </c>
      <c r="B57" s="19">
        <v>0</v>
      </c>
      <c r="C57" s="19">
        <v>0</v>
      </c>
      <c r="D57" s="19"/>
      <c r="E57" s="19">
        <v>0</v>
      </c>
      <c r="F57" s="20">
        <v>0</v>
      </c>
      <c r="G57" s="21">
        <v>0</v>
      </c>
      <c r="H57" s="20">
        <v>0</v>
      </c>
      <c r="I57" s="21">
        <v>0</v>
      </c>
      <c r="J57" s="20">
        <v>0</v>
      </c>
      <c r="K57" s="21">
        <v>0</v>
      </c>
      <c r="L57" s="20">
        <v>0</v>
      </c>
      <c r="M57" s="21">
        <v>0</v>
      </c>
      <c r="N57" s="20">
        <v>0</v>
      </c>
      <c r="O57" s="21">
        <v>0</v>
      </c>
      <c r="P57" s="20">
        <v>0</v>
      </c>
      <c r="Q57" s="21">
        <v>0</v>
      </c>
      <c r="R57" s="22">
        <v>0</v>
      </c>
      <c r="S57" s="23">
        <v>0</v>
      </c>
      <c r="T57" s="22">
        <v>0</v>
      </c>
      <c r="U57" s="24">
        <v>0</v>
      </c>
      <c r="V57" s="20"/>
      <c r="W57" s="21"/>
    </row>
    <row r="58" spans="1:23" ht="12.75" customHeight="1" hidden="1">
      <c r="A58" s="18" t="s">
        <v>76</v>
      </c>
      <c r="B58" s="19">
        <v>0</v>
      </c>
      <c r="C58" s="19">
        <v>0</v>
      </c>
      <c r="D58" s="19"/>
      <c r="E58" s="19">
        <v>0</v>
      </c>
      <c r="F58" s="20">
        <v>0</v>
      </c>
      <c r="G58" s="21">
        <v>0</v>
      </c>
      <c r="H58" s="20">
        <v>0</v>
      </c>
      <c r="I58" s="21">
        <v>0</v>
      </c>
      <c r="J58" s="20">
        <v>0</v>
      </c>
      <c r="K58" s="21">
        <v>0</v>
      </c>
      <c r="L58" s="20">
        <v>0</v>
      </c>
      <c r="M58" s="21">
        <v>0</v>
      </c>
      <c r="N58" s="20">
        <v>0</v>
      </c>
      <c r="O58" s="21">
        <v>0</v>
      </c>
      <c r="P58" s="20">
        <v>0</v>
      </c>
      <c r="Q58" s="21">
        <v>0</v>
      </c>
      <c r="R58" s="22">
        <v>0</v>
      </c>
      <c r="S58" s="23">
        <v>0</v>
      </c>
      <c r="T58" s="22">
        <v>0</v>
      </c>
      <c r="U58" s="24">
        <v>0</v>
      </c>
      <c r="V58" s="20"/>
      <c r="W58" s="21"/>
    </row>
    <row r="59" spans="1:23" ht="12.75" customHeight="1">
      <c r="A59" s="36" t="s">
        <v>39</v>
      </c>
      <c r="B59" s="37">
        <v>0</v>
      </c>
      <c r="C59" s="37">
        <v>0</v>
      </c>
      <c r="D59" s="37"/>
      <c r="E59" s="37">
        <v>0</v>
      </c>
      <c r="F59" s="38">
        <v>0</v>
      </c>
      <c r="G59" s="39">
        <v>0</v>
      </c>
      <c r="H59" s="38">
        <v>0</v>
      </c>
      <c r="I59" s="39">
        <v>0</v>
      </c>
      <c r="J59" s="38">
        <v>0</v>
      </c>
      <c r="K59" s="39">
        <v>0</v>
      </c>
      <c r="L59" s="38">
        <v>0</v>
      </c>
      <c r="M59" s="39">
        <v>0</v>
      </c>
      <c r="N59" s="38">
        <v>0</v>
      </c>
      <c r="O59" s="39">
        <v>0</v>
      </c>
      <c r="P59" s="38">
        <v>0</v>
      </c>
      <c r="Q59" s="39">
        <v>0</v>
      </c>
      <c r="R59" s="40">
        <v>0</v>
      </c>
      <c r="S59" s="41">
        <v>0</v>
      </c>
      <c r="T59" s="40">
        <v>0</v>
      </c>
      <c r="U59" s="42">
        <v>0</v>
      </c>
      <c r="V59" s="38">
        <v>0</v>
      </c>
      <c r="W59" s="39">
        <v>0</v>
      </c>
    </row>
    <row r="60" spans="1:23" ht="12.75" customHeight="1">
      <c r="A60" s="11" t="s">
        <v>77</v>
      </c>
      <c r="B60" s="32"/>
      <c r="C60" s="32"/>
      <c r="D60" s="32"/>
      <c r="E60" s="32"/>
      <c r="F60" s="33"/>
      <c r="G60" s="34"/>
      <c r="H60" s="33"/>
      <c r="I60" s="34"/>
      <c r="J60" s="33"/>
      <c r="K60" s="34"/>
      <c r="L60" s="33"/>
      <c r="M60" s="34"/>
      <c r="N60" s="33"/>
      <c r="O60" s="34"/>
      <c r="P60" s="33"/>
      <c r="Q60" s="34"/>
      <c r="R60" s="15"/>
      <c r="S60" s="16"/>
      <c r="T60" s="15"/>
      <c r="U60" s="17"/>
      <c r="V60" s="33"/>
      <c r="W60" s="34"/>
    </row>
    <row r="61" spans="1:23" ht="12.75" customHeight="1">
      <c r="A61" s="18" t="s">
        <v>78</v>
      </c>
      <c r="B61" s="19">
        <v>0</v>
      </c>
      <c r="C61" s="19">
        <v>0</v>
      </c>
      <c r="D61" s="19"/>
      <c r="E61" s="19">
        <v>0</v>
      </c>
      <c r="F61" s="20">
        <v>0</v>
      </c>
      <c r="G61" s="21">
        <v>0</v>
      </c>
      <c r="H61" s="20">
        <v>0</v>
      </c>
      <c r="I61" s="21">
        <v>0</v>
      </c>
      <c r="J61" s="20">
        <v>0</v>
      </c>
      <c r="K61" s="21">
        <v>0</v>
      </c>
      <c r="L61" s="20">
        <v>0</v>
      </c>
      <c r="M61" s="21">
        <v>0</v>
      </c>
      <c r="N61" s="20">
        <v>0</v>
      </c>
      <c r="O61" s="21">
        <v>0</v>
      </c>
      <c r="P61" s="20">
        <v>0</v>
      </c>
      <c r="Q61" s="21">
        <v>0</v>
      </c>
      <c r="R61" s="22">
        <v>0</v>
      </c>
      <c r="S61" s="23">
        <v>0</v>
      </c>
      <c r="T61" s="22">
        <v>0</v>
      </c>
      <c r="U61" s="24">
        <v>0</v>
      </c>
      <c r="V61" s="20"/>
      <c r="W61" s="21"/>
    </row>
    <row r="62" spans="1:23" ht="12.75" customHeight="1">
      <c r="A62" s="18" t="s">
        <v>79</v>
      </c>
      <c r="B62" s="19">
        <v>0</v>
      </c>
      <c r="C62" s="19">
        <v>0</v>
      </c>
      <c r="D62" s="19"/>
      <c r="E62" s="19">
        <v>0</v>
      </c>
      <c r="F62" s="20">
        <v>0</v>
      </c>
      <c r="G62" s="21">
        <v>0</v>
      </c>
      <c r="H62" s="20">
        <v>0</v>
      </c>
      <c r="I62" s="21">
        <v>0</v>
      </c>
      <c r="J62" s="20">
        <v>0</v>
      </c>
      <c r="K62" s="21">
        <v>0</v>
      </c>
      <c r="L62" s="20">
        <v>0</v>
      </c>
      <c r="M62" s="21">
        <v>0</v>
      </c>
      <c r="N62" s="20">
        <v>0</v>
      </c>
      <c r="O62" s="21">
        <v>0</v>
      </c>
      <c r="P62" s="20">
        <v>0</v>
      </c>
      <c r="Q62" s="21">
        <v>0</v>
      </c>
      <c r="R62" s="22">
        <v>0</v>
      </c>
      <c r="S62" s="23">
        <v>0</v>
      </c>
      <c r="T62" s="22">
        <v>0</v>
      </c>
      <c r="U62" s="24">
        <v>0</v>
      </c>
      <c r="V62" s="20"/>
      <c r="W62" s="21"/>
    </row>
    <row r="63" spans="1:23" ht="12.75" customHeight="1">
      <c r="A63" s="18" t="s">
        <v>80</v>
      </c>
      <c r="B63" s="19">
        <v>0</v>
      </c>
      <c r="C63" s="19">
        <v>0</v>
      </c>
      <c r="D63" s="19"/>
      <c r="E63" s="19">
        <v>0</v>
      </c>
      <c r="F63" s="20">
        <v>0</v>
      </c>
      <c r="G63" s="21">
        <v>0</v>
      </c>
      <c r="H63" s="20">
        <v>0</v>
      </c>
      <c r="I63" s="21">
        <v>0</v>
      </c>
      <c r="J63" s="20">
        <v>0</v>
      </c>
      <c r="K63" s="21">
        <v>0</v>
      </c>
      <c r="L63" s="20">
        <v>0</v>
      </c>
      <c r="M63" s="21">
        <v>0</v>
      </c>
      <c r="N63" s="20">
        <v>0</v>
      </c>
      <c r="O63" s="21">
        <v>0</v>
      </c>
      <c r="P63" s="20">
        <v>0</v>
      </c>
      <c r="Q63" s="21">
        <v>0</v>
      </c>
      <c r="R63" s="22">
        <v>0</v>
      </c>
      <c r="S63" s="23">
        <v>0</v>
      </c>
      <c r="T63" s="22">
        <v>0</v>
      </c>
      <c r="U63" s="24">
        <v>0</v>
      </c>
      <c r="V63" s="20"/>
      <c r="W63" s="21"/>
    </row>
    <row r="64" spans="1:23" ht="12.75" customHeight="1">
      <c r="A64" s="18" t="s">
        <v>81</v>
      </c>
      <c r="B64" s="19">
        <v>0</v>
      </c>
      <c r="C64" s="19">
        <v>21453000</v>
      </c>
      <c r="D64" s="19"/>
      <c r="E64" s="19">
        <v>21453000</v>
      </c>
      <c r="F64" s="20">
        <v>21453000</v>
      </c>
      <c r="G64" s="21">
        <v>21453000</v>
      </c>
      <c r="H64" s="20">
        <v>0</v>
      </c>
      <c r="I64" s="21">
        <v>0</v>
      </c>
      <c r="J64" s="20">
        <v>0</v>
      </c>
      <c r="K64" s="21">
        <v>0</v>
      </c>
      <c r="L64" s="20">
        <v>0</v>
      </c>
      <c r="M64" s="21">
        <v>0</v>
      </c>
      <c r="N64" s="20">
        <v>0</v>
      </c>
      <c r="O64" s="21">
        <v>7853371</v>
      </c>
      <c r="P64" s="20">
        <v>0</v>
      </c>
      <c r="Q64" s="21">
        <v>7853371</v>
      </c>
      <c r="R64" s="22">
        <v>0</v>
      </c>
      <c r="S64" s="23">
        <v>0</v>
      </c>
      <c r="T64" s="22">
        <v>0</v>
      </c>
      <c r="U64" s="24">
        <v>36.60733230783573</v>
      </c>
      <c r="V64" s="20"/>
      <c r="W64" s="21"/>
    </row>
    <row r="65" spans="1:23" ht="12.75" customHeight="1">
      <c r="A65" s="18"/>
      <c r="B65" s="19">
        <v>0</v>
      </c>
      <c r="C65" s="19">
        <v>0</v>
      </c>
      <c r="D65" s="19"/>
      <c r="E65" s="19">
        <v>0</v>
      </c>
      <c r="F65" s="20">
        <v>0</v>
      </c>
      <c r="G65" s="21">
        <v>0</v>
      </c>
      <c r="H65" s="20">
        <v>0</v>
      </c>
      <c r="I65" s="21">
        <v>0</v>
      </c>
      <c r="J65" s="20">
        <v>0</v>
      </c>
      <c r="K65" s="21">
        <v>0</v>
      </c>
      <c r="L65" s="20">
        <v>0</v>
      </c>
      <c r="M65" s="21">
        <v>0</v>
      </c>
      <c r="N65" s="20">
        <v>0</v>
      </c>
      <c r="O65" s="21">
        <v>0</v>
      </c>
      <c r="P65" s="20">
        <v>0</v>
      </c>
      <c r="Q65" s="21">
        <v>0</v>
      </c>
      <c r="R65" s="22">
        <v>0</v>
      </c>
      <c r="S65" s="23">
        <v>0</v>
      </c>
      <c r="T65" s="22">
        <v>0</v>
      </c>
      <c r="U65" s="24">
        <v>0</v>
      </c>
      <c r="V65" s="20"/>
      <c r="W65" s="21"/>
    </row>
    <row r="66" spans="1:23" ht="12.75" customHeight="1">
      <c r="A66" s="25" t="s">
        <v>39</v>
      </c>
      <c r="B66" s="26">
        <v>0</v>
      </c>
      <c r="C66" s="26">
        <v>21453000</v>
      </c>
      <c r="D66" s="26"/>
      <c r="E66" s="26">
        <v>21453000</v>
      </c>
      <c r="F66" s="27">
        <v>21453000</v>
      </c>
      <c r="G66" s="28">
        <v>21453000</v>
      </c>
      <c r="H66" s="27">
        <v>0</v>
      </c>
      <c r="I66" s="28">
        <v>0</v>
      </c>
      <c r="J66" s="27">
        <v>0</v>
      </c>
      <c r="K66" s="28">
        <v>0</v>
      </c>
      <c r="L66" s="27">
        <v>0</v>
      </c>
      <c r="M66" s="28">
        <v>0</v>
      </c>
      <c r="N66" s="27">
        <v>0</v>
      </c>
      <c r="O66" s="28">
        <v>7853371</v>
      </c>
      <c r="P66" s="27">
        <v>0</v>
      </c>
      <c r="Q66" s="28">
        <v>7853371</v>
      </c>
      <c r="R66" s="29">
        <v>0</v>
      </c>
      <c r="S66" s="30">
        <v>0</v>
      </c>
      <c r="T66" s="29">
        <v>0</v>
      </c>
      <c r="U66" s="31">
        <v>0</v>
      </c>
      <c r="V66" s="27">
        <v>0</v>
      </c>
      <c r="W66" s="28">
        <v>0</v>
      </c>
    </row>
    <row r="67" spans="1:23" ht="12.75" customHeight="1">
      <c r="A67" s="43" t="s">
        <v>82</v>
      </c>
      <c r="B67" s="44">
        <v>3876179000</v>
      </c>
      <c r="C67" s="44">
        <v>265195000</v>
      </c>
      <c r="D67" s="44"/>
      <c r="E67" s="44">
        <v>4141374000</v>
      </c>
      <c r="F67" s="45">
        <v>4119016000</v>
      </c>
      <c r="G67" s="46">
        <v>2907078000</v>
      </c>
      <c r="H67" s="45">
        <v>155043000</v>
      </c>
      <c r="I67" s="46">
        <v>180064556</v>
      </c>
      <c r="J67" s="45">
        <v>396742000</v>
      </c>
      <c r="K67" s="46">
        <v>485837301</v>
      </c>
      <c r="L67" s="45">
        <v>413360000</v>
      </c>
      <c r="M67" s="46">
        <v>464975508</v>
      </c>
      <c r="N67" s="45">
        <v>617746000</v>
      </c>
      <c r="O67" s="46">
        <v>817222295</v>
      </c>
      <c r="P67" s="45">
        <v>1582891000</v>
      </c>
      <c r="Q67" s="46">
        <v>1948099660</v>
      </c>
      <c r="R67" s="47">
        <v>49.44503580414167</v>
      </c>
      <c r="S67" s="48">
        <v>75.7559873454668</v>
      </c>
      <c r="T67" s="47">
        <v>53.900587260606</v>
      </c>
      <c r="U67" s="47">
        <v>66.33666861217031</v>
      </c>
      <c r="V67" s="45">
        <v>137001000</v>
      </c>
      <c r="W67" s="46">
        <v>118379258</v>
      </c>
    </row>
    <row r="68" spans="1:23" ht="12.75" customHeight="1">
      <c r="A68" s="11" t="s">
        <v>40</v>
      </c>
      <c r="B68" s="32"/>
      <c r="C68" s="32"/>
      <c r="D68" s="32"/>
      <c r="E68" s="32"/>
      <c r="F68" s="33"/>
      <c r="G68" s="34"/>
      <c r="H68" s="33"/>
      <c r="I68" s="34"/>
      <c r="J68" s="33"/>
      <c r="K68" s="34"/>
      <c r="L68" s="33"/>
      <c r="M68" s="34"/>
      <c r="N68" s="33"/>
      <c r="O68" s="34"/>
      <c r="P68" s="33"/>
      <c r="Q68" s="34"/>
      <c r="R68" s="15"/>
      <c r="S68" s="16"/>
      <c r="T68" s="15"/>
      <c r="U68" s="17"/>
      <c r="V68" s="33"/>
      <c r="W68" s="34"/>
    </row>
    <row r="69" spans="1:23" s="50" customFormat="1" ht="12.75" customHeight="1">
      <c r="A69" s="49" t="s">
        <v>83</v>
      </c>
      <c r="B69" s="19">
        <v>2996585000</v>
      </c>
      <c r="C69" s="19">
        <v>1100000</v>
      </c>
      <c r="D69" s="19"/>
      <c r="E69" s="19">
        <v>2997685000</v>
      </c>
      <c r="F69" s="20">
        <v>2997685000</v>
      </c>
      <c r="G69" s="21">
        <v>2997685000</v>
      </c>
      <c r="H69" s="20">
        <v>313635000</v>
      </c>
      <c r="I69" s="21">
        <v>419960590</v>
      </c>
      <c r="J69" s="20">
        <v>737387000</v>
      </c>
      <c r="K69" s="21">
        <v>826217958</v>
      </c>
      <c r="L69" s="20">
        <v>623277000</v>
      </c>
      <c r="M69" s="21">
        <v>519579545</v>
      </c>
      <c r="N69" s="20">
        <v>1140011000</v>
      </c>
      <c r="O69" s="21">
        <v>1101770063</v>
      </c>
      <c r="P69" s="20">
        <v>2814310000</v>
      </c>
      <c r="Q69" s="21">
        <v>2867528156</v>
      </c>
      <c r="R69" s="22">
        <v>82.90599524769885</v>
      </c>
      <c r="S69" s="23">
        <v>112.05031522170489</v>
      </c>
      <c r="T69" s="22">
        <v>93.88277954488214</v>
      </c>
      <c r="U69" s="24">
        <v>95.65808802459232</v>
      </c>
      <c r="V69" s="20">
        <v>47780000</v>
      </c>
      <c r="W69" s="21">
        <v>10728398</v>
      </c>
    </row>
    <row r="70" spans="1:23" ht="12.75" customHeight="1">
      <c r="A70" s="36" t="s">
        <v>39</v>
      </c>
      <c r="B70" s="37">
        <v>2996585000</v>
      </c>
      <c r="C70" s="37">
        <v>1100000</v>
      </c>
      <c r="D70" s="37"/>
      <c r="E70" s="37">
        <v>2997685000</v>
      </c>
      <c r="F70" s="38">
        <v>2997685000</v>
      </c>
      <c r="G70" s="39">
        <v>2997685000</v>
      </c>
      <c r="H70" s="38">
        <v>313635000</v>
      </c>
      <c r="I70" s="39">
        <v>419960590</v>
      </c>
      <c r="J70" s="38">
        <v>737387000</v>
      </c>
      <c r="K70" s="39">
        <v>826217958</v>
      </c>
      <c r="L70" s="38">
        <v>623277000</v>
      </c>
      <c r="M70" s="39">
        <v>519579545</v>
      </c>
      <c r="N70" s="38">
        <v>1140011000</v>
      </c>
      <c r="O70" s="39">
        <v>1101770063</v>
      </c>
      <c r="P70" s="38">
        <v>2814310000</v>
      </c>
      <c r="Q70" s="39">
        <v>2867528156</v>
      </c>
      <c r="R70" s="40">
        <v>82.90599524769885</v>
      </c>
      <c r="S70" s="41">
        <v>112.05031522170489</v>
      </c>
      <c r="T70" s="40">
        <v>93.88277954488214</v>
      </c>
      <c r="U70" s="42">
        <v>95.65808802459232</v>
      </c>
      <c r="V70" s="38">
        <v>47780000</v>
      </c>
      <c r="W70" s="39">
        <v>10728398</v>
      </c>
    </row>
    <row r="71" spans="1:23" ht="12.75" customHeight="1">
      <c r="A71" s="43" t="s">
        <v>82</v>
      </c>
      <c r="B71" s="44">
        <v>2996585000</v>
      </c>
      <c r="C71" s="44">
        <v>1100000</v>
      </c>
      <c r="D71" s="44"/>
      <c r="E71" s="44">
        <v>2997685000</v>
      </c>
      <c r="F71" s="45">
        <v>2997685000</v>
      </c>
      <c r="G71" s="46">
        <v>2997685000</v>
      </c>
      <c r="H71" s="45">
        <v>313635000</v>
      </c>
      <c r="I71" s="46">
        <v>419960590</v>
      </c>
      <c r="J71" s="45">
        <v>737387000</v>
      </c>
      <c r="K71" s="46">
        <v>826217958</v>
      </c>
      <c r="L71" s="45">
        <v>623277000</v>
      </c>
      <c r="M71" s="46">
        <v>519579545</v>
      </c>
      <c r="N71" s="45">
        <v>1140011000</v>
      </c>
      <c r="O71" s="46">
        <v>1101770063</v>
      </c>
      <c r="P71" s="45">
        <v>2814310000</v>
      </c>
      <c r="Q71" s="46">
        <v>2867528156</v>
      </c>
      <c r="R71" s="47">
        <v>82.90599524769885</v>
      </c>
      <c r="S71" s="48">
        <v>112.05031522170489</v>
      </c>
      <c r="T71" s="47">
        <v>93.88277954488214</v>
      </c>
      <c r="U71" s="51">
        <v>95.65808802459232</v>
      </c>
      <c r="V71" s="45">
        <v>47780000</v>
      </c>
      <c r="W71" s="46">
        <v>10728398</v>
      </c>
    </row>
    <row r="72" spans="1:23" ht="12.75" customHeight="1" thickBot="1">
      <c r="A72" s="43" t="s">
        <v>84</v>
      </c>
      <c r="B72" s="44">
        <v>6872764000</v>
      </c>
      <c r="C72" s="44">
        <v>266295000</v>
      </c>
      <c r="D72" s="44"/>
      <c r="E72" s="44">
        <v>7139059000</v>
      </c>
      <c r="F72" s="45">
        <v>7116701000</v>
      </c>
      <c r="G72" s="46">
        <v>5904763000</v>
      </c>
      <c r="H72" s="45">
        <v>468678000</v>
      </c>
      <c r="I72" s="46">
        <v>600025146</v>
      </c>
      <c r="J72" s="45">
        <v>1134129000</v>
      </c>
      <c r="K72" s="46">
        <v>1312055259</v>
      </c>
      <c r="L72" s="45">
        <v>1036637000</v>
      </c>
      <c r="M72" s="46">
        <v>984555053</v>
      </c>
      <c r="N72" s="45">
        <v>1757757000</v>
      </c>
      <c r="O72" s="46">
        <v>1918992358</v>
      </c>
      <c r="P72" s="45">
        <v>4397201000</v>
      </c>
      <c r="Q72" s="46">
        <v>4815627816</v>
      </c>
      <c r="R72" s="47">
        <v>69.56340551224778</v>
      </c>
      <c r="S72" s="48">
        <v>94.90960430833317</v>
      </c>
      <c r="T72" s="47">
        <v>74.09717053416445</v>
      </c>
      <c r="U72" s="51">
        <v>81.44249279289853</v>
      </c>
      <c r="V72" s="45">
        <v>184781000</v>
      </c>
      <c r="W72" s="46">
        <v>129107656</v>
      </c>
    </row>
    <row r="73" spans="1:23" ht="15" thickTop="1">
      <c r="A73" s="52"/>
      <c r="B73" s="53"/>
      <c r="C73" s="54"/>
      <c r="D73" s="54"/>
      <c r="E73" s="55"/>
      <c r="F73" s="53"/>
      <c r="G73" s="54"/>
      <c r="H73" s="54"/>
      <c r="I73" s="55"/>
      <c r="J73" s="54"/>
      <c r="K73" s="55"/>
      <c r="L73" s="54"/>
      <c r="M73" s="54"/>
      <c r="N73" s="54"/>
      <c r="O73" s="54"/>
      <c r="P73" s="54"/>
      <c r="Q73" s="54"/>
      <c r="R73" s="54"/>
      <c r="S73" s="54"/>
      <c r="T73" s="54"/>
      <c r="U73" s="55"/>
      <c r="V73" s="53"/>
      <c r="W73" s="55"/>
    </row>
    <row r="74" spans="1:23" ht="14.25">
      <c r="A74" s="56"/>
      <c r="B74" s="57"/>
      <c r="C74" s="58"/>
      <c r="D74" s="58"/>
      <c r="E74" s="59"/>
      <c r="F74" s="60" t="s">
        <v>3</v>
      </c>
      <c r="G74" s="61"/>
      <c r="H74" s="60" t="s">
        <v>4</v>
      </c>
      <c r="I74" s="62"/>
      <c r="J74" s="60" t="s">
        <v>5</v>
      </c>
      <c r="K74" s="62"/>
      <c r="L74" s="60" t="s">
        <v>6</v>
      </c>
      <c r="M74" s="60"/>
      <c r="N74" s="63" t="s">
        <v>7</v>
      </c>
      <c r="O74" s="60"/>
      <c r="P74" s="135" t="s">
        <v>8</v>
      </c>
      <c r="Q74" s="136"/>
      <c r="R74" s="137" t="s">
        <v>9</v>
      </c>
      <c r="S74" s="136"/>
      <c r="T74" s="137" t="s">
        <v>10</v>
      </c>
      <c r="U74" s="136"/>
      <c r="V74" s="135"/>
      <c r="W74" s="136"/>
    </row>
    <row r="75" spans="1:23" ht="51">
      <c r="A75" s="64" t="s">
        <v>85</v>
      </c>
      <c r="B75" s="65" t="s">
        <v>86</v>
      </c>
      <c r="C75" s="65" t="s">
        <v>87</v>
      </c>
      <c r="D75" s="66" t="s">
        <v>15</v>
      </c>
      <c r="E75" s="65" t="s">
        <v>16</v>
      </c>
      <c r="F75" s="65" t="s">
        <v>17</v>
      </c>
      <c r="G75" s="65" t="s">
        <v>88</v>
      </c>
      <c r="H75" s="65" t="s">
        <v>89</v>
      </c>
      <c r="I75" s="67" t="s">
        <v>20</v>
      </c>
      <c r="J75" s="65" t="s">
        <v>90</v>
      </c>
      <c r="K75" s="67" t="s">
        <v>22</v>
      </c>
      <c r="L75" s="65" t="s">
        <v>91</v>
      </c>
      <c r="M75" s="67" t="s">
        <v>24</v>
      </c>
      <c r="N75" s="65" t="s">
        <v>92</v>
      </c>
      <c r="O75" s="67" t="s">
        <v>26</v>
      </c>
      <c r="P75" s="67" t="s">
        <v>93</v>
      </c>
      <c r="Q75" s="68" t="s">
        <v>28</v>
      </c>
      <c r="R75" s="69" t="s">
        <v>93</v>
      </c>
      <c r="S75" s="70" t="s">
        <v>28</v>
      </c>
      <c r="T75" s="69" t="s">
        <v>94</v>
      </c>
      <c r="U75" s="66" t="s">
        <v>30</v>
      </c>
      <c r="V75" s="65"/>
      <c r="W75" s="67"/>
    </row>
    <row r="76" spans="1:23" ht="14.25">
      <c r="A76" s="71" t="s">
        <v>12</v>
      </c>
      <c r="B76" s="72"/>
      <c r="C76" s="72">
        <v>100</v>
      </c>
      <c r="D76" s="72"/>
      <c r="E76" s="72"/>
      <c r="F76" s="72"/>
      <c r="G76" s="72"/>
      <c r="H76" s="72"/>
      <c r="I76" s="72"/>
      <c r="J76" s="72"/>
      <c r="K76" s="72"/>
      <c r="L76" s="72"/>
      <c r="M76" s="73"/>
      <c r="N76" s="72"/>
      <c r="O76" s="73"/>
      <c r="P76" s="72"/>
      <c r="Q76" s="73"/>
      <c r="R76" s="72"/>
      <c r="S76" s="73"/>
      <c r="T76" s="72"/>
      <c r="U76" s="72"/>
      <c r="V76" s="72"/>
      <c r="W76" s="72"/>
    </row>
    <row r="77" spans="1:23" ht="14.25" hidden="1">
      <c r="A77" s="74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6"/>
      <c r="N77" s="75"/>
      <c r="O77" s="76"/>
      <c r="P77" s="75"/>
      <c r="Q77" s="76"/>
      <c r="R77" s="77"/>
      <c r="S77" s="78"/>
      <c r="T77" s="77"/>
      <c r="U77" s="77"/>
      <c r="V77" s="75"/>
      <c r="W77" s="75"/>
    </row>
    <row r="78" spans="1:23" ht="14.25" hidden="1">
      <c r="A78" s="79" t="s">
        <v>95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1"/>
      <c r="N78" s="80"/>
      <c r="O78" s="81"/>
      <c r="P78" s="80"/>
      <c r="Q78" s="81"/>
      <c r="R78" s="82"/>
      <c r="S78" s="83"/>
      <c r="T78" s="82"/>
      <c r="U78" s="82"/>
      <c r="V78" s="80"/>
      <c r="W78" s="80"/>
    </row>
    <row r="79" spans="1:23" ht="14.25" hidden="1">
      <c r="A79" s="84" t="s">
        <v>96</v>
      </c>
      <c r="B79" s="85">
        <v>0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  <c r="I79" s="85">
        <v>0</v>
      </c>
      <c r="J79" s="85">
        <v>0</v>
      </c>
      <c r="K79" s="85">
        <v>0</v>
      </c>
      <c r="L79" s="85">
        <v>0</v>
      </c>
      <c r="M79" s="86">
        <v>0</v>
      </c>
      <c r="N79" s="85"/>
      <c r="O79" s="86"/>
      <c r="P79" s="85"/>
      <c r="Q79" s="86"/>
      <c r="R79" s="87"/>
      <c r="S79" s="88"/>
      <c r="T79" s="87"/>
      <c r="U79" s="87"/>
      <c r="V79" s="85">
        <v>0</v>
      </c>
      <c r="W79" s="85">
        <v>0</v>
      </c>
    </row>
    <row r="80" spans="1:23" ht="14.25" hidden="1">
      <c r="A80" s="56" t="s">
        <v>97</v>
      </c>
      <c r="B80" s="89"/>
      <c r="C80" s="89"/>
      <c r="D80" s="89"/>
      <c r="E80" s="89">
        <v>0</v>
      </c>
      <c r="F80" s="89"/>
      <c r="G80" s="89"/>
      <c r="H80" s="89"/>
      <c r="I80" s="90"/>
      <c r="J80" s="89"/>
      <c r="K80" s="90"/>
      <c r="L80" s="89"/>
      <c r="M80" s="91"/>
      <c r="N80" s="89"/>
      <c r="O80" s="91"/>
      <c r="P80" s="89"/>
      <c r="Q80" s="91"/>
      <c r="R80" s="92"/>
      <c r="S80" s="93"/>
      <c r="T80" s="92"/>
      <c r="U80" s="92"/>
      <c r="V80" s="89"/>
      <c r="W80" s="89"/>
    </row>
    <row r="81" spans="1:23" ht="14.25" hidden="1">
      <c r="A81" s="56" t="s">
        <v>98</v>
      </c>
      <c r="B81" s="89"/>
      <c r="C81" s="89"/>
      <c r="D81" s="89"/>
      <c r="E81" s="89">
        <v>0</v>
      </c>
      <c r="F81" s="89"/>
      <c r="G81" s="89"/>
      <c r="H81" s="89"/>
      <c r="I81" s="90"/>
      <c r="J81" s="89"/>
      <c r="K81" s="90"/>
      <c r="L81" s="89"/>
      <c r="M81" s="91"/>
      <c r="N81" s="89"/>
      <c r="O81" s="91"/>
      <c r="P81" s="89"/>
      <c r="Q81" s="91"/>
      <c r="R81" s="92"/>
      <c r="S81" s="93"/>
      <c r="T81" s="92"/>
      <c r="U81" s="92"/>
      <c r="V81" s="89"/>
      <c r="W81" s="89"/>
    </row>
    <row r="82" spans="1:23" ht="14.25" hidden="1">
      <c r="A82" s="56" t="s">
        <v>99</v>
      </c>
      <c r="B82" s="89"/>
      <c r="C82" s="89"/>
      <c r="D82" s="89"/>
      <c r="E82" s="89">
        <v>0</v>
      </c>
      <c r="F82" s="89"/>
      <c r="G82" s="89"/>
      <c r="H82" s="89"/>
      <c r="I82" s="90"/>
      <c r="J82" s="89"/>
      <c r="K82" s="90"/>
      <c r="L82" s="89"/>
      <c r="M82" s="91"/>
      <c r="N82" s="89"/>
      <c r="O82" s="91"/>
      <c r="P82" s="89"/>
      <c r="Q82" s="91"/>
      <c r="R82" s="92"/>
      <c r="S82" s="93"/>
      <c r="T82" s="92"/>
      <c r="U82" s="92"/>
      <c r="V82" s="89"/>
      <c r="W82" s="89"/>
    </row>
    <row r="83" spans="1:23" ht="14.25" hidden="1">
      <c r="A83" s="56" t="s">
        <v>100</v>
      </c>
      <c r="B83" s="89"/>
      <c r="C83" s="89"/>
      <c r="D83" s="89"/>
      <c r="E83" s="89">
        <v>0</v>
      </c>
      <c r="F83" s="89"/>
      <c r="G83" s="89"/>
      <c r="H83" s="89"/>
      <c r="I83" s="90"/>
      <c r="J83" s="89"/>
      <c r="K83" s="90"/>
      <c r="L83" s="89"/>
      <c r="M83" s="91"/>
      <c r="N83" s="89"/>
      <c r="O83" s="91"/>
      <c r="P83" s="89"/>
      <c r="Q83" s="91"/>
      <c r="R83" s="92"/>
      <c r="S83" s="93"/>
      <c r="T83" s="92"/>
      <c r="U83" s="92"/>
      <c r="V83" s="89"/>
      <c r="W83" s="89"/>
    </row>
    <row r="84" spans="1:23" ht="14.25" hidden="1">
      <c r="A84" s="56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91"/>
      <c r="N84" s="89"/>
      <c r="O84" s="91"/>
      <c r="P84" s="89"/>
      <c r="Q84" s="91"/>
      <c r="R84" s="92"/>
      <c r="S84" s="93"/>
      <c r="T84" s="92"/>
      <c r="U84" s="92"/>
      <c r="V84" s="89"/>
      <c r="W84" s="89"/>
    </row>
    <row r="85" spans="1:23" ht="14.25">
      <c r="A85" s="94" t="s">
        <v>101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6"/>
      <c r="R85" s="97"/>
      <c r="S85" s="97"/>
      <c r="T85" s="98"/>
      <c r="U85" s="99"/>
      <c r="V85" s="95"/>
      <c r="W85" s="95"/>
    </row>
    <row r="86" spans="1:23" ht="14.25">
      <c r="A86" s="100" t="s">
        <v>102</v>
      </c>
      <c r="B86" s="101">
        <v>0</v>
      </c>
      <c r="C86" s="101">
        <v>0</v>
      </c>
      <c r="D86" s="101"/>
      <c r="E86" s="101">
        <v>0</v>
      </c>
      <c r="F86" s="101">
        <v>0</v>
      </c>
      <c r="G86" s="101">
        <v>0</v>
      </c>
      <c r="H86" s="101">
        <v>0</v>
      </c>
      <c r="I86" s="101">
        <v>0</v>
      </c>
      <c r="J86" s="101">
        <v>0</v>
      </c>
      <c r="K86" s="101">
        <v>0</v>
      </c>
      <c r="L86" s="101">
        <v>0</v>
      </c>
      <c r="M86" s="101">
        <v>0</v>
      </c>
      <c r="N86" s="101">
        <v>0</v>
      </c>
      <c r="O86" s="101">
        <v>0</v>
      </c>
      <c r="P86" s="101">
        <v>0</v>
      </c>
      <c r="Q86" s="89">
        <v>0</v>
      </c>
      <c r="R86" s="102">
        <v>0</v>
      </c>
      <c r="S86" s="103">
        <v>0</v>
      </c>
      <c r="T86" s="102">
        <v>0</v>
      </c>
      <c r="U86" s="103">
        <v>0</v>
      </c>
      <c r="V86" s="101"/>
      <c r="W86" s="101"/>
    </row>
    <row r="87" spans="1:23" ht="14.25">
      <c r="A87" s="104" t="s">
        <v>103</v>
      </c>
      <c r="B87" s="89">
        <v>1200000</v>
      </c>
      <c r="C87" s="89">
        <v>0</v>
      </c>
      <c r="D87" s="89"/>
      <c r="E87" s="89">
        <v>1200000</v>
      </c>
      <c r="F87" s="89">
        <v>0</v>
      </c>
      <c r="G87" s="89">
        <v>0</v>
      </c>
      <c r="H87" s="89">
        <v>0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89">
        <v>0</v>
      </c>
      <c r="O87" s="89">
        <v>0</v>
      </c>
      <c r="P87" s="91">
        <v>0</v>
      </c>
      <c r="Q87" s="91">
        <v>0</v>
      </c>
      <c r="R87" s="102">
        <v>0</v>
      </c>
      <c r="S87" s="103">
        <v>0</v>
      </c>
      <c r="T87" s="102">
        <v>0</v>
      </c>
      <c r="U87" s="103">
        <v>0</v>
      </c>
      <c r="V87" s="89"/>
      <c r="W87" s="89"/>
    </row>
    <row r="88" spans="1:23" ht="14.25">
      <c r="A88" s="104" t="s">
        <v>104</v>
      </c>
      <c r="B88" s="89">
        <v>0</v>
      </c>
      <c r="C88" s="89">
        <v>0</v>
      </c>
      <c r="D88" s="89"/>
      <c r="E88" s="89">
        <v>0</v>
      </c>
      <c r="F88" s="89">
        <v>0</v>
      </c>
      <c r="G88" s="89">
        <v>0</v>
      </c>
      <c r="H88" s="89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91">
        <v>0</v>
      </c>
      <c r="Q88" s="91">
        <v>0</v>
      </c>
      <c r="R88" s="102">
        <v>0</v>
      </c>
      <c r="S88" s="103">
        <v>0</v>
      </c>
      <c r="T88" s="102">
        <v>0</v>
      </c>
      <c r="U88" s="103">
        <v>0</v>
      </c>
      <c r="V88" s="89"/>
      <c r="W88" s="89"/>
    </row>
    <row r="89" spans="1:23" ht="14.25">
      <c r="A89" s="104" t="s">
        <v>105</v>
      </c>
      <c r="B89" s="89">
        <v>450054000</v>
      </c>
      <c r="C89" s="89">
        <v>54016000</v>
      </c>
      <c r="D89" s="89"/>
      <c r="E89" s="89">
        <v>504070000</v>
      </c>
      <c r="F89" s="89">
        <v>0</v>
      </c>
      <c r="G89" s="89">
        <v>0</v>
      </c>
      <c r="H89" s="89">
        <v>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91">
        <v>0</v>
      </c>
      <c r="Q89" s="91">
        <v>0</v>
      </c>
      <c r="R89" s="102">
        <v>0</v>
      </c>
      <c r="S89" s="103">
        <v>0</v>
      </c>
      <c r="T89" s="102">
        <v>0</v>
      </c>
      <c r="U89" s="103">
        <v>0</v>
      </c>
      <c r="V89" s="89"/>
      <c r="W89" s="89"/>
    </row>
    <row r="90" spans="1:23" ht="14.25">
      <c r="A90" s="104" t="s">
        <v>106</v>
      </c>
      <c r="B90" s="89">
        <v>0</v>
      </c>
      <c r="C90" s="89">
        <v>0</v>
      </c>
      <c r="D90" s="89"/>
      <c r="E90" s="89">
        <v>0</v>
      </c>
      <c r="F90" s="89">
        <v>0</v>
      </c>
      <c r="G90" s="89">
        <v>0</v>
      </c>
      <c r="H90" s="89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91">
        <v>0</v>
      </c>
      <c r="Q90" s="91">
        <v>0</v>
      </c>
      <c r="R90" s="102">
        <v>0</v>
      </c>
      <c r="S90" s="103">
        <v>0</v>
      </c>
      <c r="T90" s="102">
        <v>0</v>
      </c>
      <c r="U90" s="103">
        <v>0</v>
      </c>
      <c r="V90" s="89"/>
      <c r="W90" s="89"/>
    </row>
    <row r="91" spans="1:23" ht="14.25">
      <c r="A91" s="104" t="s">
        <v>107</v>
      </c>
      <c r="B91" s="89">
        <v>72843000</v>
      </c>
      <c r="C91" s="89">
        <v>0</v>
      </c>
      <c r="D91" s="89"/>
      <c r="E91" s="89">
        <v>72843000</v>
      </c>
      <c r="F91" s="89">
        <v>0</v>
      </c>
      <c r="G91" s="89">
        <v>0</v>
      </c>
      <c r="H91" s="89">
        <v>0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  <c r="P91" s="91">
        <v>0</v>
      </c>
      <c r="Q91" s="91">
        <v>0</v>
      </c>
      <c r="R91" s="102">
        <v>0</v>
      </c>
      <c r="S91" s="103">
        <v>0</v>
      </c>
      <c r="T91" s="102">
        <v>0</v>
      </c>
      <c r="U91" s="103">
        <v>0</v>
      </c>
      <c r="V91" s="89"/>
      <c r="W91" s="89"/>
    </row>
    <row r="92" spans="1:23" ht="14.25">
      <c r="A92" s="104" t="s">
        <v>108</v>
      </c>
      <c r="B92" s="89">
        <v>20148000</v>
      </c>
      <c r="C92" s="89">
        <v>0</v>
      </c>
      <c r="D92" s="89"/>
      <c r="E92" s="89">
        <v>20148000</v>
      </c>
      <c r="F92" s="89">
        <v>0</v>
      </c>
      <c r="G92" s="89">
        <v>0</v>
      </c>
      <c r="H92" s="89">
        <v>0</v>
      </c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89">
        <v>0</v>
      </c>
      <c r="O92" s="89">
        <v>0</v>
      </c>
      <c r="P92" s="91">
        <v>0</v>
      </c>
      <c r="Q92" s="91">
        <v>0</v>
      </c>
      <c r="R92" s="102">
        <v>0</v>
      </c>
      <c r="S92" s="103">
        <v>0</v>
      </c>
      <c r="T92" s="102">
        <v>0</v>
      </c>
      <c r="U92" s="103">
        <v>0</v>
      </c>
      <c r="V92" s="89"/>
      <c r="W92" s="89"/>
    </row>
    <row r="93" spans="1:23" ht="14.25">
      <c r="A93" s="104" t="s">
        <v>109</v>
      </c>
      <c r="B93" s="89">
        <v>207073000</v>
      </c>
      <c r="C93" s="89">
        <v>0</v>
      </c>
      <c r="D93" s="89"/>
      <c r="E93" s="89">
        <v>207073000</v>
      </c>
      <c r="F93" s="89">
        <v>0</v>
      </c>
      <c r="G93" s="89">
        <v>0</v>
      </c>
      <c r="H93" s="89">
        <v>73676000</v>
      </c>
      <c r="I93" s="89">
        <v>0</v>
      </c>
      <c r="J93" s="89">
        <v>60807000</v>
      </c>
      <c r="K93" s="89">
        <v>0</v>
      </c>
      <c r="L93" s="89">
        <v>69596000</v>
      </c>
      <c r="M93" s="89">
        <v>0</v>
      </c>
      <c r="N93" s="89">
        <v>0</v>
      </c>
      <c r="O93" s="89">
        <v>0</v>
      </c>
      <c r="P93" s="91">
        <v>204079000</v>
      </c>
      <c r="Q93" s="91">
        <v>0</v>
      </c>
      <c r="R93" s="102">
        <v>-100</v>
      </c>
      <c r="S93" s="103">
        <v>0</v>
      </c>
      <c r="T93" s="102">
        <v>98.55413308350195</v>
      </c>
      <c r="U93" s="103">
        <v>0</v>
      </c>
      <c r="V93" s="89"/>
      <c r="W93" s="89"/>
    </row>
    <row r="94" spans="1:23" ht="14.25">
      <c r="A94" s="105" t="s">
        <v>110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7"/>
      <c r="Q94" s="107"/>
      <c r="R94" s="108"/>
      <c r="S94" s="109"/>
      <c r="T94" s="108"/>
      <c r="U94" s="109"/>
      <c r="V94" s="106"/>
      <c r="W94" s="106"/>
    </row>
    <row r="95" spans="1:23" ht="20.25" hidden="1">
      <c r="A95" s="110" t="s">
        <v>111</v>
      </c>
      <c r="B95" s="111">
        <v>0</v>
      </c>
      <c r="C95" s="111">
        <v>0</v>
      </c>
      <c r="D95" s="111">
        <v>0</v>
      </c>
      <c r="E95" s="111">
        <v>0</v>
      </c>
      <c r="F95" s="111">
        <v>0</v>
      </c>
      <c r="G95" s="111">
        <v>0</v>
      </c>
      <c r="H95" s="111">
        <v>0</v>
      </c>
      <c r="I95" s="111">
        <v>0</v>
      </c>
      <c r="J95" s="111">
        <v>0</v>
      </c>
      <c r="K95" s="111">
        <v>0</v>
      </c>
      <c r="L95" s="111">
        <v>0</v>
      </c>
      <c r="M95" s="112">
        <v>0</v>
      </c>
      <c r="N95" s="111"/>
      <c r="O95" s="112"/>
      <c r="P95" s="111"/>
      <c r="Q95" s="112"/>
      <c r="R95" s="113" t="s">
        <v>112</v>
      </c>
      <c r="S95" s="113" t="s">
        <v>112</v>
      </c>
      <c r="T95" s="113" t="s">
        <v>112</v>
      </c>
      <c r="U95" s="114" t="s">
        <v>112</v>
      </c>
      <c r="V95" s="111">
        <v>0</v>
      </c>
      <c r="W95" s="111">
        <v>0</v>
      </c>
    </row>
    <row r="96" spans="1:23" ht="14.25" hidden="1">
      <c r="A96" s="115"/>
      <c r="B96" s="90"/>
      <c r="C96" s="90"/>
      <c r="D96" s="90"/>
      <c r="E96" s="116">
        <v>0</v>
      </c>
      <c r="F96" s="90"/>
      <c r="G96" s="90"/>
      <c r="H96" s="90"/>
      <c r="I96" s="90"/>
      <c r="J96" s="90"/>
      <c r="K96" s="90"/>
      <c r="L96" s="90"/>
      <c r="M96" s="117"/>
      <c r="N96" s="90"/>
      <c r="O96" s="117"/>
      <c r="P96" s="90"/>
      <c r="Q96" s="117"/>
      <c r="R96" s="118" t="s">
        <v>112</v>
      </c>
      <c r="S96" s="118" t="s">
        <v>112</v>
      </c>
      <c r="T96" s="118" t="s">
        <v>112</v>
      </c>
      <c r="U96" s="119" t="s">
        <v>112</v>
      </c>
      <c r="V96" s="90"/>
      <c r="W96" s="90"/>
    </row>
    <row r="97" spans="1:23" ht="14.25" hidden="1">
      <c r="A97" s="115"/>
      <c r="B97" s="90"/>
      <c r="C97" s="90"/>
      <c r="D97" s="90"/>
      <c r="E97" s="116">
        <v>0</v>
      </c>
      <c r="F97" s="90"/>
      <c r="G97" s="90"/>
      <c r="H97" s="90"/>
      <c r="I97" s="90"/>
      <c r="J97" s="90"/>
      <c r="K97" s="90"/>
      <c r="L97" s="90"/>
      <c r="M97" s="117"/>
      <c r="N97" s="90"/>
      <c r="O97" s="117"/>
      <c r="P97" s="90"/>
      <c r="Q97" s="117"/>
      <c r="R97" s="118" t="s">
        <v>112</v>
      </c>
      <c r="S97" s="118" t="s">
        <v>112</v>
      </c>
      <c r="T97" s="118" t="s">
        <v>112</v>
      </c>
      <c r="U97" s="119" t="s">
        <v>112</v>
      </c>
      <c r="V97" s="90"/>
      <c r="W97" s="90"/>
    </row>
    <row r="98" spans="1:23" ht="14.25" hidden="1">
      <c r="A98" s="115"/>
      <c r="B98" s="90"/>
      <c r="C98" s="90"/>
      <c r="D98" s="90"/>
      <c r="E98" s="116">
        <v>0</v>
      </c>
      <c r="F98" s="90"/>
      <c r="G98" s="90"/>
      <c r="H98" s="90"/>
      <c r="I98" s="90"/>
      <c r="J98" s="90"/>
      <c r="K98" s="90"/>
      <c r="L98" s="90"/>
      <c r="M98" s="117"/>
      <c r="N98" s="90"/>
      <c r="O98" s="117"/>
      <c r="P98" s="90"/>
      <c r="Q98" s="117"/>
      <c r="R98" s="118" t="s">
        <v>112</v>
      </c>
      <c r="S98" s="118" t="s">
        <v>112</v>
      </c>
      <c r="T98" s="118" t="s">
        <v>112</v>
      </c>
      <c r="U98" s="119" t="s">
        <v>112</v>
      </c>
      <c r="V98" s="90"/>
      <c r="W98" s="90"/>
    </row>
    <row r="99" spans="1:23" ht="14.25" hidden="1">
      <c r="A99" s="115"/>
      <c r="B99" s="90"/>
      <c r="C99" s="90"/>
      <c r="D99" s="90"/>
      <c r="E99" s="116">
        <v>0</v>
      </c>
      <c r="F99" s="90"/>
      <c r="G99" s="90"/>
      <c r="H99" s="90"/>
      <c r="I99" s="90"/>
      <c r="J99" s="90"/>
      <c r="K99" s="90"/>
      <c r="L99" s="90"/>
      <c r="M99" s="117"/>
      <c r="N99" s="90"/>
      <c r="O99" s="117"/>
      <c r="P99" s="90"/>
      <c r="Q99" s="117"/>
      <c r="R99" s="118" t="s">
        <v>112</v>
      </c>
      <c r="S99" s="118" t="s">
        <v>112</v>
      </c>
      <c r="T99" s="118" t="s">
        <v>112</v>
      </c>
      <c r="U99" s="119" t="s">
        <v>112</v>
      </c>
      <c r="V99" s="90"/>
      <c r="W99" s="90"/>
    </row>
    <row r="100" spans="1:23" ht="14.25" hidden="1">
      <c r="A100" s="115"/>
      <c r="B100" s="90"/>
      <c r="C100" s="90"/>
      <c r="D100" s="90"/>
      <c r="E100" s="116">
        <v>0</v>
      </c>
      <c r="F100" s="90"/>
      <c r="G100" s="90"/>
      <c r="H100" s="90"/>
      <c r="I100" s="90"/>
      <c r="J100" s="90"/>
      <c r="K100" s="90"/>
      <c r="L100" s="90"/>
      <c r="M100" s="117"/>
      <c r="N100" s="90"/>
      <c r="O100" s="117"/>
      <c r="P100" s="90"/>
      <c r="Q100" s="117"/>
      <c r="R100" s="118" t="s">
        <v>112</v>
      </c>
      <c r="S100" s="118" t="s">
        <v>112</v>
      </c>
      <c r="T100" s="118" t="s">
        <v>112</v>
      </c>
      <c r="U100" s="119" t="s">
        <v>112</v>
      </c>
      <c r="V100" s="90"/>
      <c r="W100" s="90"/>
    </row>
    <row r="101" spans="1:23" ht="14.25" hidden="1">
      <c r="A101" s="115"/>
      <c r="B101" s="90"/>
      <c r="C101" s="90"/>
      <c r="D101" s="90"/>
      <c r="E101" s="116">
        <v>0</v>
      </c>
      <c r="F101" s="90"/>
      <c r="G101" s="90"/>
      <c r="H101" s="90"/>
      <c r="I101" s="90"/>
      <c r="J101" s="90"/>
      <c r="K101" s="90"/>
      <c r="L101" s="90"/>
      <c r="M101" s="117"/>
      <c r="N101" s="90"/>
      <c r="O101" s="117"/>
      <c r="P101" s="90"/>
      <c r="Q101" s="117"/>
      <c r="R101" s="118" t="s">
        <v>112</v>
      </c>
      <c r="S101" s="118" t="s">
        <v>112</v>
      </c>
      <c r="T101" s="118" t="s">
        <v>112</v>
      </c>
      <c r="U101" s="119" t="s">
        <v>112</v>
      </c>
      <c r="V101" s="90"/>
      <c r="W101" s="90"/>
    </row>
    <row r="102" spans="1:23" ht="14.25" hidden="1">
      <c r="A102" s="115"/>
      <c r="B102" s="90"/>
      <c r="C102" s="90"/>
      <c r="D102" s="90"/>
      <c r="E102" s="116">
        <v>0</v>
      </c>
      <c r="F102" s="90"/>
      <c r="G102" s="90"/>
      <c r="H102" s="90"/>
      <c r="I102" s="90"/>
      <c r="J102" s="90"/>
      <c r="K102" s="90"/>
      <c r="L102" s="90"/>
      <c r="M102" s="117"/>
      <c r="N102" s="90"/>
      <c r="O102" s="117"/>
      <c r="P102" s="90"/>
      <c r="Q102" s="117"/>
      <c r="R102" s="118" t="s">
        <v>112</v>
      </c>
      <c r="S102" s="118" t="s">
        <v>112</v>
      </c>
      <c r="T102" s="118" t="s">
        <v>112</v>
      </c>
      <c r="U102" s="119" t="s">
        <v>112</v>
      </c>
      <c r="V102" s="90"/>
      <c r="W102" s="90"/>
    </row>
    <row r="103" spans="1:23" ht="14.25" hidden="1">
      <c r="A103" s="115"/>
      <c r="B103" s="90"/>
      <c r="C103" s="90"/>
      <c r="D103" s="90"/>
      <c r="E103" s="116">
        <v>0</v>
      </c>
      <c r="F103" s="90"/>
      <c r="G103" s="90"/>
      <c r="H103" s="90"/>
      <c r="I103" s="90"/>
      <c r="J103" s="90"/>
      <c r="K103" s="90"/>
      <c r="L103" s="90"/>
      <c r="M103" s="117"/>
      <c r="N103" s="90"/>
      <c r="O103" s="117"/>
      <c r="P103" s="90"/>
      <c r="Q103" s="117"/>
      <c r="R103" s="118" t="s">
        <v>112</v>
      </c>
      <c r="S103" s="118" t="s">
        <v>112</v>
      </c>
      <c r="T103" s="118" t="s">
        <v>112</v>
      </c>
      <c r="U103" s="119" t="s">
        <v>112</v>
      </c>
      <c r="V103" s="90"/>
      <c r="W103" s="90"/>
    </row>
    <row r="104" spans="1:23" ht="14.25" hidden="1">
      <c r="A104" s="115"/>
      <c r="B104" s="90"/>
      <c r="C104" s="90"/>
      <c r="D104" s="90"/>
      <c r="E104" s="116">
        <v>0</v>
      </c>
      <c r="F104" s="90"/>
      <c r="G104" s="90"/>
      <c r="H104" s="90"/>
      <c r="I104" s="90"/>
      <c r="J104" s="90"/>
      <c r="K104" s="90"/>
      <c r="L104" s="90"/>
      <c r="M104" s="117"/>
      <c r="N104" s="90"/>
      <c r="O104" s="117"/>
      <c r="P104" s="90"/>
      <c r="Q104" s="117"/>
      <c r="R104" s="118" t="s">
        <v>112</v>
      </c>
      <c r="S104" s="118" t="s">
        <v>112</v>
      </c>
      <c r="T104" s="118" t="s">
        <v>112</v>
      </c>
      <c r="U104" s="119" t="s">
        <v>112</v>
      </c>
      <c r="V104" s="90"/>
      <c r="W104" s="90"/>
    </row>
    <row r="105" spans="1:23" ht="14.25" hidden="1">
      <c r="A105" s="115"/>
      <c r="B105" s="90"/>
      <c r="C105" s="90"/>
      <c r="D105" s="90"/>
      <c r="E105" s="116">
        <v>0</v>
      </c>
      <c r="F105" s="90"/>
      <c r="G105" s="90"/>
      <c r="H105" s="90"/>
      <c r="I105" s="90"/>
      <c r="J105" s="90"/>
      <c r="K105" s="90"/>
      <c r="L105" s="90"/>
      <c r="M105" s="117"/>
      <c r="N105" s="90"/>
      <c r="O105" s="117"/>
      <c r="P105" s="90"/>
      <c r="Q105" s="117"/>
      <c r="R105" s="118" t="s">
        <v>112</v>
      </c>
      <c r="S105" s="118" t="s">
        <v>112</v>
      </c>
      <c r="T105" s="118" t="s">
        <v>112</v>
      </c>
      <c r="U105" s="119" t="s">
        <v>112</v>
      </c>
      <c r="V105" s="90"/>
      <c r="W105" s="90"/>
    </row>
    <row r="106" spans="1:23" ht="14.25" hidden="1">
      <c r="A106" s="115"/>
      <c r="B106" s="90"/>
      <c r="C106" s="90"/>
      <c r="D106" s="90"/>
      <c r="E106" s="116">
        <v>0</v>
      </c>
      <c r="F106" s="90"/>
      <c r="G106" s="90"/>
      <c r="H106" s="90"/>
      <c r="I106" s="90"/>
      <c r="J106" s="90"/>
      <c r="K106" s="90"/>
      <c r="L106" s="90"/>
      <c r="M106" s="117"/>
      <c r="N106" s="90"/>
      <c r="O106" s="117"/>
      <c r="P106" s="90"/>
      <c r="Q106" s="117"/>
      <c r="R106" s="118" t="s">
        <v>112</v>
      </c>
      <c r="S106" s="118" t="s">
        <v>112</v>
      </c>
      <c r="T106" s="118" t="s">
        <v>112</v>
      </c>
      <c r="U106" s="119" t="s">
        <v>112</v>
      </c>
      <c r="V106" s="90"/>
      <c r="W106" s="90"/>
    </row>
    <row r="107" spans="1:23" ht="14.25" hidden="1">
      <c r="A107" s="115"/>
      <c r="B107" s="90"/>
      <c r="C107" s="90"/>
      <c r="D107" s="90"/>
      <c r="E107" s="116">
        <v>0</v>
      </c>
      <c r="F107" s="90"/>
      <c r="G107" s="90"/>
      <c r="H107" s="90"/>
      <c r="I107" s="90"/>
      <c r="J107" s="90"/>
      <c r="K107" s="90"/>
      <c r="L107" s="90"/>
      <c r="M107" s="117"/>
      <c r="N107" s="90"/>
      <c r="O107" s="117"/>
      <c r="P107" s="90"/>
      <c r="Q107" s="117"/>
      <c r="R107" s="118" t="s">
        <v>112</v>
      </c>
      <c r="S107" s="118" t="s">
        <v>112</v>
      </c>
      <c r="T107" s="118" t="s">
        <v>112</v>
      </c>
      <c r="U107" s="119" t="s">
        <v>112</v>
      </c>
      <c r="V107" s="90"/>
      <c r="W107" s="90"/>
    </row>
    <row r="108" spans="1:23" ht="14.25" hidden="1">
      <c r="A108" s="115"/>
      <c r="B108" s="90"/>
      <c r="C108" s="90"/>
      <c r="D108" s="90"/>
      <c r="E108" s="116">
        <v>0</v>
      </c>
      <c r="F108" s="90"/>
      <c r="G108" s="90"/>
      <c r="H108" s="117"/>
      <c r="I108" s="90"/>
      <c r="J108" s="117"/>
      <c r="K108" s="90"/>
      <c r="L108" s="117"/>
      <c r="M108" s="117"/>
      <c r="N108" s="117"/>
      <c r="O108" s="117"/>
      <c r="P108" s="117"/>
      <c r="Q108" s="117"/>
      <c r="R108" s="118" t="s">
        <v>112</v>
      </c>
      <c r="S108" s="118" t="s">
        <v>112</v>
      </c>
      <c r="T108" s="118" t="s">
        <v>112</v>
      </c>
      <c r="U108" s="119" t="s">
        <v>112</v>
      </c>
      <c r="V108" s="90"/>
      <c r="W108" s="90"/>
    </row>
    <row r="109" spans="1:23" ht="14.25" hidden="1">
      <c r="A109" s="115"/>
      <c r="B109" s="90"/>
      <c r="C109" s="90"/>
      <c r="D109" s="90"/>
      <c r="E109" s="116">
        <v>0</v>
      </c>
      <c r="F109" s="90"/>
      <c r="G109" s="90"/>
      <c r="H109" s="117"/>
      <c r="I109" s="90"/>
      <c r="J109" s="117"/>
      <c r="K109" s="90"/>
      <c r="L109" s="117"/>
      <c r="M109" s="117"/>
      <c r="N109" s="117"/>
      <c r="O109" s="117"/>
      <c r="P109" s="117"/>
      <c r="Q109" s="117"/>
      <c r="R109" s="118" t="s">
        <v>112</v>
      </c>
      <c r="S109" s="118" t="s">
        <v>112</v>
      </c>
      <c r="T109" s="118" t="s">
        <v>112</v>
      </c>
      <c r="U109" s="119" t="s">
        <v>112</v>
      </c>
      <c r="V109" s="90"/>
      <c r="W109" s="90"/>
    </row>
    <row r="110" spans="1:23" ht="14.25" hidden="1">
      <c r="A110" s="115"/>
      <c r="B110" s="90"/>
      <c r="C110" s="90"/>
      <c r="D110" s="90"/>
      <c r="E110" s="116">
        <v>0</v>
      </c>
      <c r="F110" s="90"/>
      <c r="G110" s="90"/>
      <c r="H110" s="117"/>
      <c r="I110" s="90"/>
      <c r="J110" s="117"/>
      <c r="K110" s="90"/>
      <c r="L110" s="117"/>
      <c r="M110" s="117"/>
      <c r="N110" s="117"/>
      <c r="O110" s="117"/>
      <c r="P110" s="117"/>
      <c r="Q110" s="117"/>
      <c r="R110" s="118" t="s">
        <v>112</v>
      </c>
      <c r="S110" s="118" t="s">
        <v>112</v>
      </c>
      <c r="T110" s="118" t="s">
        <v>112</v>
      </c>
      <c r="U110" s="119" t="s">
        <v>112</v>
      </c>
      <c r="V110" s="90"/>
      <c r="W110" s="90"/>
    </row>
    <row r="111" spans="1:23" ht="14.25" hidden="1">
      <c r="A111" s="120"/>
      <c r="B111" s="121"/>
      <c r="C111" s="122"/>
      <c r="D111" s="122"/>
      <c r="E111" s="122"/>
      <c r="F111" s="121"/>
      <c r="G111" s="122"/>
      <c r="H111" s="121"/>
      <c r="I111" s="122"/>
      <c r="J111" s="121"/>
      <c r="K111" s="122"/>
      <c r="L111" s="121"/>
      <c r="M111" s="121"/>
      <c r="N111" s="121"/>
      <c r="O111" s="121"/>
      <c r="P111" s="121"/>
      <c r="Q111" s="121"/>
      <c r="R111" s="113" t="s">
        <v>112</v>
      </c>
      <c r="S111" s="114" t="s">
        <v>112</v>
      </c>
      <c r="T111" s="113" t="s">
        <v>112</v>
      </c>
      <c r="U111" s="114" t="s">
        <v>112</v>
      </c>
      <c r="V111" s="121"/>
      <c r="W111" s="122"/>
    </row>
    <row r="112" spans="1:23" ht="14.25" hidden="1">
      <c r="A112" s="120" t="s">
        <v>82</v>
      </c>
      <c r="B112" s="121">
        <v>0</v>
      </c>
      <c r="C112" s="121">
        <v>0</v>
      </c>
      <c r="D112" s="121">
        <v>0</v>
      </c>
      <c r="E112" s="121">
        <v>0</v>
      </c>
      <c r="F112" s="121">
        <v>0</v>
      </c>
      <c r="G112" s="121">
        <v>0</v>
      </c>
      <c r="H112" s="121">
        <v>0</v>
      </c>
      <c r="I112" s="121">
        <v>0</v>
      </c>
      <c r="J112" s="121">
        <v>0</v>
      </c>
      <c r="K112" s="121">
        <v>0</v>
      </c>
      <c r="L112" s="121">
        <v>0</v>
      </c>
      <c r="M112" s="121">
        <v>0</v>
      </c>
      <c r="N112" s="121">
        <v>0</v>
      </c>
      <c r="O112" s="121">
        <v>0</v>
      </c>
      <c r="P112" s="121">
        <v>0</v>
      </c>
      <c r="Q112" s="121">
        <v>0</v>
      </c>
      <c r="R112" s="113" t="s">
        <v>112</v>
      </c>
      <c r="S112" s="114" t="s">
        <v>112</v>
      </c>
      <c r="T112" s="113" t="s">
        <v>112</v>
      </c>
      <c r="U112" s="114" t="s">
        <v>112</v>
      </c>
      <c r="V112" s="121">
        <v>0</v>
      </c>
      <c r="W112" s="121">
        <v>0</v>
      </c>
    </row>
    <row r="113" spans="1:23" ht="14.25" hidden="1">
      <c r="A113" s="123" t="s">
        <v>113</v>
      </c>
      <c r="B113" s="124">
        <v>0</v>
      </c>
      <c r="C113" s="124">
        <v>0</v>
      </c>
      <c r="D113" s="124">
        <v>0</v>
      </c>
      <c r="E113" s="124">
        <v>0</v>
      </c>
      <c r="F113" s="124">
        <v>0</v>
      </c>
      <c r="G113" s="124">
        <v>0</v>
      </c>
      <c r="H113" s="124">
        <v>0</v>
      </c>
      <c r="I113" s="124">
        <v>0</v>
      </c>
      <c r="J113" s="124">
        <v>0</v>
      </c>
      <c r="K113" s="124">
        <v>0</v>
      </c>
      <c r="L113" s="124">
        <v>0</v>
      </c>
      <c r="M113" s="124">
        <v>0</v>
      </c>
      <c r="N113" s="124">
        <v>0</v>
      </c>
      <c r="O113" s="124">
        <v>0</v>
      </c>
      <c r="P113" s="124">
        <v>0</v>
      </c>
      <c r="Q113" s="124">
        <v>0</v>
      </c>
      <c r="R113" s="113" t="s">
        <v>112</v>
      </c>
      <c r="S113" s="114" t="s">
        <v>112</v>
      </c>
      <c r="T113" s="113" t="s">
        <v>112</v>
      </c>
      <c r="U113" s="114" t="s">
        <v>112</v>
      </c>
      <c r="V113" s="124">
        <v>0</v>
      </c>
      <c r="W113" s="124">
        <v>0</v>
      </c>
    </row>
    <row r="114" spans="1:23" ht="14.25">
      <c r="A114" s="125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7"/>
      <c r="S114" s="127"/>
      <c r="T114" s="127"/>
      <c r="U114" s="127"/>
      <c r="V114" s="126"/>
      <c r="W114" s="126"/>
    </row>
    <row r="115" ht="14.25">
      <c r="A115" s="128" t="s">
        <v>114</v>
      </c>
    </row>
    <row r="116" ht="14.25">
      <c r="A116" s="128" t="s">
        <v>115</v>
      </c>
    </row>
    <row r="117" spans="1:22" ht="14.25">
      <c r="A117" s="128" t="s">
        <v>116</v>
      </c>
      <c r="B117" s="129"/>
      <c r="C117" s="129"/>
      <c r="D117" s="129"/>
      <c r="E117" s="129"/>
      <c r="F117" s="129"/>
      <c r="H117" s="129"/>
      <c r="I117" s="129"/>
      <c r="J117" s="129"/>
      <c r="K117" s="129"/>
      <c r="V117" s="129"/>
    </row>
    <row r="118" spans="1:22" ht="14.25">
      <c r="A118" s="128" t="s">
        <v>117</v>
      </c>
      <c r="B118" s="129"/>
      <c r="C118" s="129"/>
      <c r="D118" s="129"/>
      <c r="E118" s="129"/>
      <c r="F118" s="129"/>
      <c r="H118" s="129"/>
      <c r="I118" s="129"/>
      <c r="J118" s="129"/>
      <c r="K118" s="129"/>
      <c r="V118" s="129"/>
    </row>
    <row r="119" spans="1:22" ht="14.25">
      <c r="A119" s="128" t="s">
        <v>118</v>
      </c>
      <c r="B119" s="129"/>
      <c r="C119" s="129"/>
      <c r="D119" s="129"/>
      <c r="E119" s="129"/>
      <c r="F119" s="129"/>
      <c r="H119" s="129"/>
      <c r="I119" s="129"/>
      <c r="J119" s="129"/>
      <c r="K119" s="129"/>
      <c r="V119" s="129"/>
    </row>
    <row r="120" ht="14.25">
      <c r="A120" s="128" t="s">
        <v>119</v>
      </c>
    </row>
    <row r="123" spans="1:23" ht="14.25">
      <c r="A123" s="129"/>
      <c r="G123" s="129"/>
      <c r="W123" s="129"/>
    </row>
    <row r="124" spans="1:23" ht="14.25">
      <c r="A124" s="129"/>
      <c r="G124" s="129"/>
      <c r="W124" s="129"/>
    </row>
    <row r="125" spans="1:23" ht="14.25">
      <c r="A125" s="129"/>
      <c r="G125" s="129"/>
      <c r="W125" s="129"/>
    </row>
  </sheetData>
  <sheetProtection/>
  <mergeCells count="18">
    <mergeCell ref="P6:Q6"/>
    <mergeCell ref="R6:S6"/>
    <mergeCell ref="T6:U6"/>
    <mergeCell ref="V6:W6"/>
    <mergeCell ref="P74:Q74"/>
    <mergeCell ref="R74:S74"/>
    <mergeCell ref="T74:U74"/>
    <mergeCell ref="V74:W74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5"/>
  <sheetViews>
    <sheetView tabSelected="1" zoomScalePageLayoutView="0" workbookViewId="0" topLeftCell="A1">
      <selection activeCell="A3" sqref="A3:U120"/>
    </sheetView>
  </sheetViews>
  <sheetFormatPr defaultColWidth="9.140625" defaultRowHeight="15"/>
  <cols>
    <col min="1" max="1" width="52.7109375" style="2" customWidth="1"/>
    <col min="2" max="23" width="13.7109375" style="2" customWidth="1"/>
    <col min="24" max="24" width="2.7109375" style="2" customWidth="1"/>
    <col min="25" max="16384" width="9.140625" style="2" customWidth="1"/>
  </cols>
  <sheetData>
    <row r="1" spans="1:23" ht="14.2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"/>
      <c r="W1" s="1"/>
    </row>
    <row r="2" spans="1:23" ht="17.2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"/>
      <c r="W2" s="3"/>
    </row>
    <row r="3" spans="1:23" ht="18" customHeight="1">
      <c r="A3" s="131" t="s">
        <v>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"/>
      <c r="W3" s="3"/>
    </row>
    <row r="4" spans="1:23" ht="18" customHeight="1">
      <c r="A4" s="131" t="s">
        <v>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"/>
      <c r="W4" s="3"/>
    </row>
    <row r="5" spans="1:23" ht="15" customHeight="1">
      <c r="A5" s="132" t="s">
        <v>121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4"/>
      <c r="W5" s="4"/>
    </row>
    <row r="6" spans="1:23" ht="12.75" customHeight="1">
      <c r="A6" s="5"/>
      <c r="B6" s="5"/>
      <c r="C6" s="5"/>
      <c r="D6" s="5"/>
      <c r="E6" s="6"/>
      <c r="F6" s="133" t="s">
        <v>3</v>
      </c>
      <c r="G6" s="134"/>
      <c r="H6" s="133" t="s">
        <v>4</v>
      </c>
      <c r="I6" s="134"/>
      <c r="J6" s="133" t="s">
        <v>5</v>
      </c>
      <c r="K6" s="134"/>
      <c r="L6" s="133" t="s">
        <v>6</v>
      </c>
      <c r="M6" s="134"/>
      <c r="N6" s="133" t="s">
        <v>7</v>
      </c>
      <c r="O6" s="134"/>
      <c r="P6" s="133" t="s">
        <v>8</v>
      </c>
      <c r="Q6" s="134"/>
      <c r="R6" s="133" t="s">
        <v>9</v>
      </c>
      <c r="S6" s="134"/>
      <c r="T6" s="133" t="s">
        <v>10</v>
      </c>
      <c r="U6" s="134"/>
      <c r="V6" s="133" t="s">
        <v>11</v>
      </c>
      <c r="W6" s="134"/>
    </row>
    <row r="7" spans="1:23" ht="82.5">
      <c r="A7" s="7" t="s">
        <v>12</v>
      </c>
      <c r="B7" s="8" t="s">
        <v>13</v>
      </c>
      <c r="C7" s="8" t="s">
        <v>14</v>
      </c>
      <c r="D7" s="8" t="s">
        <v>15</v>
      </c>
      <c r="E7" s="8" t="s">
        <v>16</v>
      </c>
      <c r="F7" s="9" t="s">
        <v>17</v>
      </c>
      <c r="G7" s="10" t="s">
        <v>18</v>
      </c>
      <c r="H7" s="9" t="s">
        <v>19</v>
      </c>
      <c r="I7" s="10" t="s">
        <v>20</v>
      </c>
      <c r="J7" s="9" t="s">
        <v>21</v>
      </c>
      <c r="K7" s="10" t="s">
        <v>22</v>
      </c>
      <c r="L7" s="9" t="s">
        <v>23</v>
      </c>
      <c r="M7" s="10" t="s">
        <v>24</v>
      </c>
      <c r="N7" s="9" t="s">
        <v>25</v>
      </c>
      <c r="O7" s="10" t="s">
        <v>26</v>
      </c>
      <c r="P7" s="9" t="s">
        <v>27</v>
      </c>
      <c r="Q7" s="10" t="s">
        <v>28</v>
      </c>
      <c r="R7" s="9" t="s">
        <v>27</v>
      </c>
      <c r="S7" s="10" t="s">
        <v>28</v>
      </c>
      <c r="T7" s="9" t="s">
        <v>29</v>
      </c>
      <c r="U7" s="10" t="s">
        <v>30</v>
      </c>
      <c r="V7" s="9" t="s">
        <v>16</v>
      </c>
      <c r="W7" s="10" t="s">
        <v>31</v>
      </c>
    </row>
    <row r="8" spans="1:23" ht="12.75" customHeight="1">
      <c r="A8" s="11" t="s">
        <v>32</v>
      </c>
      <c r="B8" s="12"/>
      <c r="C8" s="12"/>
      <c r="D8" s="12"/>
      <c r="E8" s="12"/>
      <c r="F8" s="13"/>
      <c r="G8" s="14"/>
      <c r="H8" s="13"/>
      <c r="I8" s="14"/>
      <c r="J8" s="13"/>
      <c r="K8" s="14"/>
      <c r="L8" s="13"/>
      <c r="M8" s="14"/>
      <c r="N8" s="13"/>
      <c r="O8" s="14"/>
      <c r="P8" s="13"/>
      <c r="Q8" s="14"/>
      <c r="R8" s="15"/>
      <c r="S8" s="16"/>
      <c r="T8" s="15"/>
      <c r="U8" s="17"/>
      <c r="V8" s="13"/>
      <c r="W8" s="14"/>
    </row>
    <row r="9" spans="1:23" ht="12.75" customHeight="1" hidden="1">
      <c r="A9" s="18" t="s">
        <v>33</v>
      </c>
      <c r="B9" s="19">
        <v>0</v>
      </c>
      <c r="C9" s="19">
        <v>0</v>
      </c>
      <c r="D9" s="19"/>
      <c r="E9" s="19">
        <v>0</v>
      </c>
      <c r="F9" s="20">
        <v>0</v>
      </c>
      <c r="G9" s="21">
        <v>0</v>
      </c>
      <c r="H9" s="20">
        <v>0</v>
      </c>
      <c r="I9" s="21">
        <v>0</v>
      </c>
      <c r="J9" s="20">
        <v>0</v>
      </c>
      <c r="K9" s="21">
        <v>0</v>
      </c>
      <c r="L9" s="20">
        <v>0</v>
      </c>
      <c r="M9" s="21">
        <v>0</v>
      </c>
      <c r="N9" s="20">
        <v>0</v>
      </c>
      <c r="O9" s="21">
        <v>0</v>
      </c>
      <c r="P9" s="20">
        <v>0</v>
      </c>
      <c r="Q9" s="21">
        <v>0</v>
      </c>
      <c r="R9" s="22">
        <v>0</v>
      </c>
      <c r="S9" s="23">
        <v>0</v>
      </c>
      <c r="T9" s="22">
        <v>0</v>
      </c>
      <c r="U9" s="24">
        <v>0</v>
      </c>
      <c r="V9" s="20"/>
      <c r="W9" s="21"/>
    </row>
    <row r="10" spans="1:23" ht="12.75" customHeight="1">
      <c r="A10" s="18" t="s">
        <v>34</v>
      </c>
      <c r="B10" s="19">
        <v>44865000</v>
      </c>
      <c r="C10" s="19">
        <v>0</v>
      </c>
      <c r="D10" s="19"/>
      <c r="E10" s="19">
        <v>44865000</v>
      </c>
      <c r="F10" s="20">
        <v>44865000</v>
      </c>
      <c r="G10" s="21">
        <v>44865000</v>
      </c>
      <c r="H10" s="20">
        <v>6076000</v>
      </c>
      <c r="I10" s="21">
        <v>6545831</v>
      </c>
      <c r="J10" s="20">
        <v>11427000</v>
      </c>
      <c r="K10" s="21">
        <v>13151159</v>
      </c>
      <c r="L10" s="20">
        <v>9682000</v>
      </c>
      <c r="M10" s="21">
        <v>18514370</v>
      </c>
      <c r="N10" s="20">
        <v>12225000</v>
      </c>
      <c r="O10" s="21">
        <v>18332442</v>
      </c>
      <c r="P10" s="20">
        <v>39410000</v>
      </c>
      <c r="Q10" s="21">
        <v>56543802</v>
      </c>
      <c r="R10" s="22">
        <v>26.265234455690972</v>
      </c>
      <c r="S10" s="23">
        <v>-0.9826313290703383</v>
      </c>
      <c r="T10" s="22">
        <v>87.84130168282626</v>
      </c>
      <c r="U10" s="24">
        <v>126.03098629220997</v>
      </c>
      <c r="V10" s="20"/>
      <c r="W10" s="21"/>
    </row>
    <row r="11" spans="1:23" ht="12.75" customHeight="1">
      <c r="A11" s="18" t="s">
        <v>35</v>
      </c>
      <c r="B11" s="19">
        <v>0</v>
      </c>
      <c r="C11" s="19">
        <v>0</v>
      </c>
      <c r="D11" s="19"/>
      <c r="E11" s="19">
        <v>0</v>
      </c>
      <c r="F11" s="20">
        <v>0</v>
      </c>
      <c r="G11" s="21">
        <v>0</v>
      </c>
      <c r="H11" s="20">
        <v>0</v>
      </c>
      <c r="I11" s="21">
        <v>0</v>
      </c>
      <c r="J11" s="20">
        <v>0</v>
      </c>
      <c r="K11" s="21">
        <v>0</v>
      </c>
      <c r="L11" s="20">
        <v>0</v>
      </c>
      <c r="M11" s="21">
        <v>0</v>
      </c>
      <c r="N11" s="20">
        <v>0</v>
      </c>
      <c r="O11" s="21">
        <v>0</v>
      </c>
      <c r="P11" s="20">
        <v>0</v>
      </c>
      <c r="Q11" s="21">
        <v>0</v>
      </c>
      <c r="R11" s="22">
        <v>0</v>
      </c>
      <c r="S11" s="23">
        <v>0</v>
      </c>
      <c r="T11" s="22">
        <v>0</v>
      </c>
      <c r="U11" s="24">
        <v>0</v>
      </c>
      <c r="V11" s="20"/>
      <c r="W11" s="21"/>
    </row>
    <row r="12" spans="1:23" ht="12.75" customHeight="1">
      <c r="A12" s="18" t="s">
        <v>36</v>
      </c>
      <c r="B12" s="19">
        <v>7207000</v>
      </c>
      <c r="C12" s="19">
        <v>0</v>
      </c>
      <c r="D12" s="19"/>
      <c r="E12" s="19">
        <v>7207000</v>
      </c>
      <c r="F12" s="20">
        <v>0</v>
      </c>
      <c r="G12" s="21">
        <v>0</v>
      </c>
      <c r="H12" s="20">
        <v>0</v>
      </c>
      <c r="I12" s="21">
        <v>0</v>
      </c>
      <c r="J12" s="20">
        <v>0</v>
      </c>
      <c r="K12" s="21">
        <v>0</v>
      </c>
      <c r="L12" s="20">
        <v>0</v>
      </c>
      <c r="M12" s="21">
        <v>2828876</v>
      </c>
      <c r="N12" s="20">
        <v>0</v>
      </c>
      <c r="O12" s="21">
        <v>456842</v>
      </c>
      <c r="P12" s="20">
        <v>0</v>
      </c>
      <c r="Q12" s="21">
        <v>3285718</v>
      </c>
      <c r="R12" s="22">
        <v>0</v>
      </c>
      <c r="S12" s="23">
        <v>-83.85075910008074</v>
      </c>
      <c r="T12" s="22">
        <v>0</v>
      </c>
      <c r="U12" s="24">
        <v>45.59064798112946</v>
      </c>
      <c r="V12" s="20"/>
      <c r="W12" s="21"/>
    </row>
    <row r="13" spans="1:23" ht="12.75" customHeight="1">
      <c r="A13" s="18" t="s">
        <v>37</v>
      </c>
      <c r="B13" s="19">
        <v>13000000</v>
      </c>
      <c r="C13" s="19">
        <v>0</v>
      </c>
      <c r="D13" s="19"/>
      <c r="E13" s="19">
        <v>13000000</v>
      </c>
      <c r="F13" s="20">
        <v>13000000</v>
      </c>
      <c r="G13" s="21">
        <v>13000000</v>
      </c>
      <c r="H13" s="20">
        <v>803000</v>
      </c>
      <c r="I13" s="21">
        <v>0</v>
      </c>
      <c r="J13" s="20">
        <v>1518000</v>
      </c>
      <c r="K13" s="21">
        <v>2242620</v>
      </c>
      <c r="L13" s="20">
        <v>3315000</v>
      </c>
      <c r="M13" s="21">
        <v>2617184</v>
      </c>
      <c r="N13" s="20">
        <v>442000</v>
      </c>
      <c r="O13" s="21">
        <v>2957158</v>
      </c>
      <c r="P13" s="20">
        <v>6078000</v>
      </c>
      <c r="Q13" s="21">
        <v>7816962</v>
      </c>
      <c r="R13" s="22">
        <v>-86.66666666666667</v>
      </c>
      <c r="S13" s="23">
        <v>12.99006871507697</v>
      </c>
      <c r="T13" s="22">
        <v>46.753846153846155</v>
      </c>
      <c r="U13" s="24">
        <v>60.13047692307693</v>
      </c>
      <c r="V13" s="20"/>
      <c r="W13" s="21"/>
    </row>
    <row r="14" spans="1:23" ht="12.75" customHeight="1">
      <c r="A14" s="18" t="s">
        <v>38</v>
      </c>
      <c r="B14" s="19">
        <v>200000</v>
      </c>
      <c r="C14" s="19">
        <v>-200000</v>
      </c>
      <c r="D14" s="19"/>
      <c r="E14" s="19">
        <v>0</v>
      </c>
      <c r="F14" s="20">
        <v>0</v>
      </c>
      <c r="G14" s="21">
        <v>0</v>
      </c>
      <c r="H14" s="20">
        <v>0</v>
      </c>
      <c r="I14" s="21">
        <v>0</v>
      </c>
      <c r="J14" s="20">
        <v>0</v>
      </c>
      <c r="K14" s="21">
        <v>0</v>
      </c>
      <c r="L14" s="20">
        <v>0</v>
      </c>
      <c r="M14" s="21">
        <v>0</v>
      </c>
      <c r="N14" s="20">
        <v>0</v>
      </c>
      <c r="O14" s="21">
        <v>0</v>
      </c>
      <c r="P14" s="20">
        <v>0</v>
      </c>
      <c r="Q14" s="21">
        <v>0</v>
      </c>
      <c r="R14" s="22">
        <v>0</v>
      </c>
      <c r="S14" s="23">
        <v>0</v>
      </c>
      <c r="T14" s="22">
        <v>0</v>
      </c>
      <c r="U14" s="24">
        <v>0</v>
      </c>
      <c r="V14" s="20"/>
      <c r="W14" s="21"/>
    </row>
    <row r="15" spans="1:23" ht="12.75" customHeight="1">
      <c r="A15" s="18"/>
      <c r="B15" s="19">
        <v>0</v>
      </c>
      <c r="C15" s="19">
        <v>0</v>
      </c>
      <c r="D15" s="19"/>
      <c r="E15" s="19">
        <v>0</v>
      </c>
      <c r="F15" s="20">
        <v>0</v>
      </c>
      <c r="G15" s="21">
        <v>0</v>
      </c>
      <c r="H15" s="20">
        <v>0</v>
      </c>
      <c r="I15" s="21">
        <v>0</v>
      </c>
      <c r="J15" s="20">
        <v>0</v>
      </c>
      <c r="K15" s="21">
        <v>0</v>
      </c>
      <c r="L15" s="20">
        <v>0</v>
      </c>
      <c r="M15" s="21">
        <v>0</v>
      </c>
      <c r="N15" s="20">
        <v>0</v>
      </c>
      <c r="O15" s="21">
        <v>0</v>
      </c>
      <c r="P15" s="20">
        <v>0</v>
      </c>
      <c r="Q15" s="21">
        <v>0</v>
      </c>
      <c r="R15" s="22">
        <v>0</v>
      </c>
      <c r="S15" s="23">
        <v>0</v>
      </c>
      <c r="T15" s="22">
        <v>0</v>
      </c>
      <c r="U15" s="24">
        <v>0</v>
      </c>
      <c r="V15" s="20"/>
      <c r="W15" s="21"/>
    </row>
    <row r="16" spans="1:23" ht="12.75" customHeight="1">
      <c r="A16" s="25" t="s">
        <v>39</v>
      </c>
      <c r="B16" s="26">
        <v>65272000</v>
      </c>
      <c r="C16" s="26">
        <v>-200000</v>
      </c>
      <c r="D16" s="26"/>
      <c r="E16" s="26">
        <v>65072000</v>
      </c>
      <c r="F16" s="27">
        <v>57865000</v>
      </c>
      <c r="G16" s="28">
        <v>57865000</v>
      </c>
      <c r="H16" s="27">
        <v>6879000</v>
      </c>
      <c r="I16" s="28">
        <v>6545831</v>
      </c>
      <c r="J16" s="27">
        <v>12945000</v>
      </c>
      <c r="K16" s="28">
        <v>15393779</v>
      </c>
      <c r="L16" s="27">
        <v>12997000</v>
      </c>
      <c r="M16" s="28">
        <v>23960430</v>
      </c>
      <c r="N16" s="27">
        <v>12667000</v>
      </c>
      <c r="O16" s="28">
        <v>21746442</v>
      </c>
      <c r="P16" s="27">
        <v>45488000</v>
      </c>
      <c r="Q16" s="28">
        <v>67646482</v>
      </c>
      <c r="R16" s="29">
        <v>-2.5390474724936523</v>
      </c>
      <c r="S16" s="30">
        <v>-9.24018475461417</v>
      </c>
      <c r="T16" s="29">
        <v>69.90410622080158</v>
      </c>
      <c r="U16" s="31">
        <v>103.95635910990902</v>
      </c>
      <c r="V16" s="27">
        <v>0</v>
      </c>
      <c r="W16" s="28">
        <v>0</v>
      </c>
    </row>
    <row r="17" spans="1:23" ht="12.75" customHeight="1">
      <c r="A17" s="11" t="s">
        <v>40</v>
      </c>
      <c r="B17" s="32"/>
      <c r="C17" s="32"/>
      <c r="D17" s="32"/>
      <c r="E17" s="32"/>
      <c r="F17" s="33"/>
      <c r="G17" s="34"/>
      <c r="H17" s="33"/>
      <c r="I17" s="34"/>
      <c r="J17" s="33"/>
      <c r="K17" s="34"/>
      <c r="L17" s="33"/>
      <c r="M17" s="34"/>
      <c r="N17" s="33"/>
      <c r="O17" s="34"/>
      <c r="P17" s="33"/>
      <c r="Q17" s="34"/>
      <c r="R17" s="15"/>
      <c r="S17" s="16"/>
      <c r="T17" s="15"/>
      <c r="U17" s="17"/>
      <c r="V17" s="33"/>
      <c r="W17" s="34"/>
    </row>
    <row r="18" spans="1:23" ht="12.75" customHeight="1">
      <c r="A18" s="18" t="s">
        <v>41</v>
      </c>
      <c r="B18" s="19">
        <v>0</v>
      </c>
      <c r="C18" s="19">
        <v>1055000</v>
      </c>
      <c r="D18" s="19"/>
      <c r="E18" s="19">
        <v>1055000</v>
      </c>
      <c r="F18" s="20">
        <v>1055000</v>
      </c>
      <c r="G18" s="21">
        <v>1055000</v>
      </c>
      <c r="H18" s="20">
        <v>0</v>
      </c>
      <c r="I18" s="21">
        <v>0</v>
      </c>
      <c r="J18" s="20">
        <v>0</v>
      </c>
      <c r="K18" s="21">
        <v>0</v>
      </c>
      <c r="L18" s="20">
        <v>0</v>
      </c>
      <c r="M18" s="21">
        <v>0</v>
      </c>
      <c r="N18" s="20">
        <v>0</v>
      </c>
      <c r="O18" s="21">
        <v>0</v>
      </c>
      <c r="P18" s="20">
        <v>0</v>
      </c>
      <c r="Q18" s="21">
        <v>0</v>
      </c>
      <c r="R18" s="22">
        <v>0</v>
      </c>
      <c r="S18" s="23">
        <v>0</v>
      </c>
      <c r="T18" s="22">
        <v>0</v>
      </c>
      <c r="U18" s="24">
        <v>0</v>
      </c>
      <c r="V18" s="20"/>
      <c r="W18" s="21"/>
    </row>
    <row r="19" spans="1:23" ht="12.75" customHeight="1">
      <c r="A19" s="18" t="s">
        <v>42</v>
      </c>
      <c r="B19" s="19">
        <v>7855000</v>
      </c>
      <c r="C19" s="19">
        <v>-1055000</v>
      </c>
      <c r="D19" s="19"/>
      <c r="E19" s="19">
        <v>6800000</v>
      </c>
      <c r="F19" s="20">
        <v>6800000</v>
      </c>
      <c r="G19" s="21">
        <v>0</v>
      </c>
      <c r="H19" s="20">
        <v>0</v>
      </c>
      <c r="I19" s="21">
        <v>0</v>
      </c>
      <c r="J19" s="20">
        <v>0</v>
      </c>
      <c r="K19" s="21">
        <v>0</v>
      </c>
      <c r="L19" s="20">
        <v>0</v>
      </c>
      <c r="M19" s="21">
        <v>0</v>
      </c>
      <c r="N19" s="20">
        <v>0</v>
      </c>
      <c r="O19" s="21">
        <v>0</v>
      </c>
      <c r="P19" s="20">
        <v>0</v>
      </c>
      <c r="Q19" s="21">
        <v>0</v>
      </c>
      <c r="R19" s="22">
        <v>0</v>
      </c>
      <c r="S19" s="23">
        <v>0</v>
      </c>
      <c r="T19" s="22">
        <v>0</v>
      </c>
      <c r="U19" s="24">
        <v>0</v>
      </c>
      <c r="V19" s="20"/>
      <c r="W19" s="21"/>
    </row>
    <row r="20" spans="1:23" ht="12.75" customHeight="1">
      <c r="A20" s="18" t="s">
        <v>43</v>
      </c>
      <c r="B20" s="19">
        <v>0</v>
      </c>
      <c r="C20" s="19">
        <v>0</v>
      </c>
      <c r="D20" s="19"/>
      <c r="E20" s="19">
        <v>0</v>
      </c>
      <c r="F20" s="20">
        <v>0</v>
      </c>
      <c r="G20" s="21">
        <v>0</v>
      </c>
      <c r="H20" s="20">
        <v>0</v>
      </c>
      <c r="I20" s="21">
        <v>0</v>
      </c>
      <c r="J20" s="20">
        <v>0</v>
      </c>
      <c r="K20" s="21">
        <v>0</v>
      </c>
      <c r="L20" s="20">
        <v>0</v>
      </c>
      <c r="M20" s="21">
        <v>0</v>
      </c>
      <c r="N20" s="20">
        <v>0</v>
      </c>
      <c r="O20" s="21">
        <v>0</v>
      </c>
      <c r="P20" s="20">
        <v>0</v>
      </c>
      <c r="Q20" s="21">
        <v>0</v>
      </c>
      <c r="R20" s="22">
        <v>0</v>
      </c>
      <c r="S20" s="23">
        <v>0</v>
      </c>
      <c r="T20" s="22">
        <v>0</v>
      </c>
      <c r="U20" s="24">
        <v>0</v>
      </c>
      <c r="V20" s="20"/>
      <c r="W20" s="21"/>
    </row>
    <row r="21" spans="1:23" ht="12.75" customHeight="1">
      <c r="A21" s="18" t="s">
        <v>44</v>
      </c>
      <c r="B21" s="19">
        <v>0</v>
      </c>
      <c r="C21" s="19">
        <v>239034000</v>
      </c>
      <c r="D21" s="19"/>
      <c r="E21" s="19">
        <v>239034000</v>
      </c>
      <c r="F21" s="20">
        <v>239034000</v>
      </c>
      <c r="G21" s="21">
        <v>239034000</v>
      </c>
      <c r="H21" s="20">
        <v>0</v>
      </c>
      <c r="I21" s="21">
        <v>0</v>
      </c>
      <c r="J21" s="20">
        <v>0</v>
      </c>
      <c r="K21" s="21">
        <v>0</v>
      </c>
      <c r="L21" s="20">
        <v>0</v>
      </c>
      <c r="M21" s="21">
        <v>0</v>
      </c>
      <c r="N21" s="20">
        <v>35244000</v>
      </c>
      <c r="O21" s="21">
        <v>0</v>
      </c>
      <c r="P21" s="20">
        <v>35244000</v>
      </c>
      <c r="Q21" s="21">
        <v>0</v>
      </c>
      <c r="R21" s="22">
        <v>0</v>
      </c>
      <c r="S21" s="23">
        <v>0</v>
      </c>
      <c r="T21" s="22">
        <v>14.744345992620298</v>
      </c>
      <c r="U21" s="24">
        <v>0</v>
      </c>
      <c r="V21" s="20"/>
      <c r="W21" s="21"/>
    </row>
    <row r="22" spans="1:23" ht="12.75" customHeight="1">
      <c r="A22" s="18" t="s">
        <v>45</v>
      </c>
      <c r="B22" s="19">
        <v>0</v>
      </c>
      <c r="C22" s="19">
        <v>0</v>
      </c>
      <c r="D22" s="19"/>
      <c r="E22" s="19">
        <v>0</v>
      </c>
      <c r="F22" s="20">
        <v>0</v>
      </c>
      <c r="G22" s="21">
        <v>0</v>
      </c>
      <c r="H22" s="20">
        <v>0</v>
      </c>
      <c r="I22" s="21">
        <v>0</v>
      </c>
      <c r="J22" s="20">
        <v>0</v>
      </c>
      <c r="K22" s="21">
        <v>0</v>
      </c>
      <c r="L22" s="20">
        <v>0</v>
      </c>
      <c r="M22" s="21">
        <v>0</v>
      </c>
      <c r="N22" s="20">
        <v>0</v>
      </c>
      <c r="O22" s="21">
        <v>0</v>
      </c>
      <c r="P22" s="20">
        <v>0</v>
      </c>
      <c r="Q22" s="21">
        <v>0</v>
      </c>
      <c r="R22" s="22">
        <v>0</v>
      </c>
      <c r="S22" s="23">
        <v>0</v>
      </c>
      <c r="T22" s="22">
        <v>0</v>
      </c>
      <c r="U22" s="24">
        <v>0</v>
      </c>
      <c r="V22" s="20"/>
      <c r="W22" s="21"/>
    </row>
    <row r="23" spans="1:23" ht="12.75" customHeight="1">
      <c r="A23" s="18" t="s">
        <v>46</v>
      </c>
      <c r="B23" s="19">
        <v>0</v>
      </c>
      <c r="C23" s="19">
        <v>0</v>
      </c>
      <c r="D23" s="19"/>
      <c r="E23" s="19">
        <v>0</v>
      </c>
      <c r="F23" s="20">
        <v>0</v>
      </c>
      <c r="G23" s="21">
        <v>0</v>
      </c>
      <c r="H23" s="20">
        <v>0</v>
      </c>
      <c r="I23" s="21">
        <v>0</v>
      </c>
      <c r="J23" s="20">
        <v>0</v>
      </c>
      <c r="K23" s="21">
        <v>0</v>
      </c>
      <c r="L23" s="20">
        <v>0</v>
      </c>
      <c r="M23" s="21">
        <v>0</v>
      </c>
      <c r="N23" s="20">
        <v>0</v>
      </c>
      <c r="O23" s="21">
        <v>0</v>
      </c>
      <c r="P23" s="20">
        <v>0</v>
      </c>
      <c r="Q23" s="21">
        <v>0</v>
      </c>
      <c r="R23" s="22">
        <v>0</v>
      </c>
      <c r="S23" s="23">
        <v>0</v>
      </c>
      <c r="T23" s="22">
        <v>0</v>
      </c>
      <c r="U23" s="24">
        <v>0</v>
      </c>
      <c r="V23" s="20"/>
      <c r="W23" s="21"/>
    </row>
    <row r="24" spans="1:23" ht="12.75" customHeight="1">
      <c r="A24" s="25" t="s">
        <v>39</v>
      </c>
      <c r="B24" s="26">
        <v>7855000</v>
      </c>
      <c r="C24" s="26">
        <v>239034000</v>
      </c>
      <c r="D24" s="26"/>
      <c r="E24" s="26">
        <v>246889000</v>
      </c>
      <c r="F24" s="27">
        <v>246889000</v>
      </c>
      <c r="G24" s="28">
        <v>240089000</v>
      </c>
      <c r="H24" s="27">
        <v>0</v>
      </c>
      <c r="I24" s="28">
        <v>0</v>
      </c>
      <c r="J24" s="27">
        <v>0</v>
      </c>
      <c r="K24" s="28">
        <v>0</v>
      </c>
      <c r="L24" s="27">
        <v>0</v>
      </c>
      <c r="M24" s="28">
        <v>0</v>
      </c>
      <c r="N24" s="27">
        <v>35244000</v>
      </c>
      <c r="O24" s="28">
        <v>0</v>
      </c>
      <c r="P24" s="27">
        <v>35244000</v>
      </c>
      <c r="Q24" s="28">
        <v>0</v>
      </c>
      <c r="R24" s="29">
        <v>0</v>
      </c>
      <c r="S24" s="30">
        <v>0</v>
      </c>
      <c r="T24" s="29">
        <v>14.679556331193849</v>
      </c>
      <c r="U24" s="31">
        <v>0</v>
      </c>
      <c r="V24" s="27">
        <v>0</v>
      </c>
      <c r="W24" s="28">
        <v>0</v>
      </c>
    </row>
    <row r="25" spans="1:23" ht="12.75" customHeight="1">
      <c r="A25" s="11" t="s">
        <v>47</v>
      </c>
      <c r="B25" s="32"/>
      <c r="C25" s="32"/>
      <c r="D25" s="32"/>
      <c r="E25" s="32"/>
      <c r="F25" s="33"/>
      <c r="G25" s="34"/>
      <c r="H25" s="33"/>
      <c r="I25" s="34"/>
      <c r="J25" s="33"/>
      <c r="K25" s="34"/>
      <c r="L25" s="33"/>
      <c r="M25" s="34"/>
      <c r="N25" s="33"/>
      <c r="O25" s="34"/>
      <c r="P25" s="33"/>
      <c r="Q25" s="34"/>
      <c r="R25" s="15"/>
      <c r="S25" s="16"/>
      <c r="T25" s="15"/>
      <c r="U25" s="17"/>
      <c r="V25" s="33"/>
      <c r="W25" s="34"/>
    </row>
    <row r="26" spans="1:23" ht="12.75" customHeight="1">
      <c r="A26" s="18" t="s">
        <v>48</v>
      </c>
      <c r="B26" s="19">
        <v>0</v>
      </c>
      <c r="C26" s="19">
        <v>0</v>
      </c>
      <c r="D26" s="19"/>
      <c r="E26" s="19">
        <v>0</v>
      </c>
      <c r="F26" s="20">
        <v>0</v>
      </c>
      <c r="G26" s="21">
        <v>0</v>
      </c>
      <c r="H26" s="20">
        <v>0</v>
      </c>
      <c r="I26" s="21">
        <v>0</v>
      </c>
      <c r="J26" s="20">
        <v>0</v>
      </c>
      <c r="K26" s="21">
        <v>0</v>
      </c>
      <c r="L26" s="20">
        <v>0</v>
      </c>
      <c r="M26" s="21">
        <v>0</v>
      </c>
      <c r="N26" s="20">
        <v>0</v>
      </c>
      <c r="O26" s="21">
        <v>0</v>
      </c>
      <c r="P26" s="20">
        <v>0</v>
      </c>
      <c r="Q26" s="21">
        <v>0</v>
      </c>
      <c r="R26" s="22">
        <v>0</v>
      </c>
      <c r="S26" s="23">
        <v>0</v>
      </c>
      <c r="T26" s="22">
        <v>0</v>
      </c>
      <c r="U26" s="24">
        <v>0</v>
      </c>
      <c r="V26" s="20"/>
      <c r="W26" s="21"/>
    </row>
    <row r="27" spans="1:23" ht="12.75" customHeight="1">
      <c r="A27" s="18" t="s">
        <v>49</v>
      </c>
      <c r="B27" s="19">
        <v>0</v>
      </c>
      <c r="C27" s="19">
        <v>0</v>
      </c>
      <c r="D27" s="19"/>
      <c r="E27" s="19">
        <v>0</v>
      </c>
      <c r="F27" s="20">
        <v>0</v>
      </c>
      <c r="G27" s="21">
        <v>0</v>
      </c>
      <c r="H27" s="20">
        <v>0</v>
      </c>
      <c r="I27" s="21">
        <v>0</v>
      </c>
      <c r="J27" s="20">
        <v>0</v>
      </c>
      <c r="K27" s="21">
        <v>0</v>
      </c>
      <c r="L27" s="20">
        <v>0</v>
      </c>
      <c r="M27" s="21">
        <v>0</v>
      </c>
      <c r="N27" s="20">
        <v>0</v>
      </c>
      <c r="O27" s="21">
        <v>0</v>
      </c>
      <c r="P27" s="20">
        <v>0</v>
      </c>
      <c r="Q27" s="21">
        <v>0</v>
      </c>
      <c r="R27" s="22">
        <v>0</v>
      </c>
      <c r="S27" s="23">
        <v>0</v>
      </c>
      <c r="T27" s="22">
        <v>0</v>
      </c>
      <c r="U27" s="24">
        <v>0</v>
      </c>
      <c r="V27" s="20"/>
      <c r="W27" s="21"/>
    </row>
    <row r="28" spans="1:23" ht="12.75" customHeight="1">
      <c r="A28" s="18" t="s">
        <v>50</v>
      </c>
      <c r="B28" s="19">
        <v>234831000</v>
      </c>
      <c r="C28" s="19">
        <v>0</v>
      </c>
      <c r="D28" s="19"/>
      <c r="E28" s="19">
        <v>234831000</v>
      </c>
      <c r="F28" s="20">
        <v>234831000</v>
      </c>
      <c r="G28" s="21">
        <v>234831000</v>
      </c>
      <c r="H28" s="20">
        <v>16506000</v>
      </c>
      <c r="I28" s="21">
        <v>13336528</v>
      </c>
      <c r="J28" s="20">
        <v>37862000</v>
      </c>
      <c r="K28" s="21">
        <v>46581132</v>
      </c>
      <c r="L28" s="20">
        <v>30978000</v>
      </c>
      <c r="M28" s="21">
        <v>23013286</v>
      </c>
      <c r="N28" s="20">
        <v>56848000</v>
      </c>
      <c r="O28" s="21">
        <v>73891446</v>
      </c>
      <c r="P28" s="20">
        <v>142194000</v>
      </c>
      <c r="Q28" s="21">
        <v>156822392</v>
      </c>
      <c r="R28" s="22">
        <v>83.51087868810123</v>
      </c>
      <c r="S28" s="23">
        <v>221.08168298955655</v>
      </c>
      <c r="T28" s="22">
        <v>60.55163074721821</v>
      </c>
      <c r="U28" s="24">
        <v>66.78095822101852</v>
      </c>
      <c r="V28" s="20"/>
      <c r="W28" s="21"/>
    </row>
    <row r="29" spans="1:23" ht="12.75" customHeight="1">
      <c r="A29" s="18" t="s">
        <v>51</v>
      </c>
      <c r="B29" s="19">
        <v>9023000</v>
      </c>
      <c r="C29" s="19">
        <v>0</v>
      </c>
      <c r="D29" s="19"/>
      <c r="E29" s="19">
        <v>9023000</v>
      </c>
      <c r="F29" s="20">
        <v>9023000</v>
      </c>
      <c r="G29" s="21">
        <v>9023000</v>
      </c>
      <c r="H29" s="20">
        <v>1621000</v>
      </c>
      <c r="I29" s="21">
        <v>206043</v>
      </c>
      <c r="J29" s="20">
        <v>2490000</v>
      </c>
      <c r="K29" s="21">
        <v>2675135</v>
      </c>
      <c r="L29" s="20">
        <v>1910000</v>
      </c>
      <c r="M29" s="21">
        <v>620613</v>
      </c>
      <c r="N29" s="20">
        <v>2656000</v>
      </c>
      <c r="O29" s="21">
        <v>4080833</v>
      </c>
      <c r="P29" s="20">
        <v>8677000</v>
      </c>
      <c r="Q29" s="21">
        <v>7582624</v>
      </c>
      <c r="R29" s="22">
        <v>39.05759162303665</v>
      </c>
      <c r="S29" s="23">
        <v>557.5487461590395</v>
      </c>
      <c r="T29" s="22">
        <v>96.16535520336916</v>
      </c>
      <c r="U29" s="24">
        <v>84.03661753297129</v>
      </c>
      <c r="V29" s="20"/>
      <c r="W29" s="21"/>
    </row>
    <row r="30" spans="1:23" ht="12.75" customHeight="1">
      <c r="A30" s="25" t="s">
        <v>39</v>
      </c>
      <c r="B30" s="26">
        <v>243854000</v>
      </c>
      <c r="C30" s="26">
        <v>0</v>
      </c>
      <c r="D30" s="26"/>
      <c r="E30" s="26">
        <v>243854000</v>
      </c>
      <c r="F30" s="27">
        <v>243854000</v>
      </c>
      <c r="G30" s="28">
        <v>243854000</v>
      </c>
      <c r="H30" s="27">
        <v>18127000</v>
      </c>
      <c r="I30" s="28">
        <v>13542571</v>
      </c>
      <c r="J30" s="27">
        <v>40352000</v>
      </c>
      <c r="K30" s="28">
        <v>49256267</v>
      </c>
      <c r="L30" s="27">
        <v>32888000</v>
      </c>
      <c r="M30" s="28">
        <v>23633899</v>
      </c>
      <c r="N30" s="27">
        <v>59504000</v>
      </c>
      <c r="O30" s="28">
        <v>77972279</v>
      </c>
      <c r="P30" s="27">
        <v>150871000</v>
      </c>
      <c r="Q30" s="28">
        <v>164405016</v>
      </c>
      <c r="R30" s="29">
        <v>80.92921430308927</v>
      </c>
      <c r="S30" s="30">
        <v>229.91712031941915</v>
      </c>
      <c r="T30" s="29">
        <v>61.86939726229629</v>
      </c>
      <c r="U30" s="31">
        <v>67.41944606198791</v>
      </c>
      <c r="V30" s="27">
        <v>0</v>
      </c>
      <c r="W30" s="28">
        <v>0</v>
      </c>
    </row>
    <row r="31" spans="1:23" ht="12.75" customHeight="1">
      <c r="A31" s="11" t="s">
        <v>52</v>
      </c>
      <c r="B31" s="32"/>
      <c r="C31" s="32"/>
      <c r="D31" s="32"/>
      <c r="E31" s="32"/>
      <c r="F31" s="33"/>
      <c r="G31" s="34"/>
      <c r="H31" s="33"/>
      <c r="I31" s="34"/>
      <c r="J31" s="33"/>
      <c r="K31" s="34"/>
      <c r="L31" s="33"/>
      <c r="M31" s="34"/>
      <c r="N31" s="33"/>
      <c r="O31" s="34"/>
      <c r="P31" s="33"/>
      <c r="Q31" s="34"/>
      <c r="R31" s="15"/>
      <c r="S31" s="16"/>
      <c r="T31" s="15"/>
      <c r="U31" s="17"/>
      <c r="V31" s="33"/>
      <c r="W31" s="34"/>
    </row>
    <row r="32" spans="1:23" ht="12.75" customHeight="1">
      <c r="A32" s="18" t="s">
        <v>53</v>
      </c>
      <c r="B32" s="19">
        <v>24453000</v>
      </c>
      <c r="C32" s="19">
        <v>0</v>
      </c>
      <c r="D32" s="19"/>
      <c r="E32" s="19">
        <v>24453000</v>
      </c>
      <c r="F32" s="20">
        <v>24453000</v>
      </c>
      <c r="G32" s="21">
        <v>24453000</v>
      </c>
      <c r="H32" s="20">
        <v>1908000</v>
      </c>
      <c r="I32" s="21">
        <v>3113723</v>
      </c>
      <c r="J32" s="20">
        <v>10106000</v>
      </c>
      <c r="K32" s="21">
        <v>6460828</v>
      </c>
      <c r="L32" s="20">
        <v>8085000</v>
      </c>
      <c r="M32" s="21">
        <v>8653247</v>
      </c>
      <c r="N32" s="20">
        <v>3963000</v>
      </c>
      <c r="O32" s="21">
        <v>5702298</v>
      </c>
      <c r="P32" s="20">
        <v>24062000</v>
      </c>
      <c r="Q32" s="21">
        <v>23930096</v>
      </c>
      <c r="R32" s="22">
        <v>-50.983302411873844</v>
      </c>
      <c r="S32" s="23">
        <v>-34.10221619699519</v>
      </c>
      <c r="T32" s="22">
        <v>98.40101419048789</v>
      </c>
      <c r="U32" s="24">
        <v>97.86159571422729</v>
      </c>
      <c r="V32" s="20"/>
      <c r="W32" s="21"/>
    </row>
    <row r="33" spans="1:23" ht="12.75" customHeight="1">
      <c r="A33" s="25" t="s">
        <v>39</v>
      </c>
      <c r="B33" s="26">
        <v>24453000</v>
      </c>
      <c r="C33" s="26">
        <v>0</v>
      </c>
      <c r="D33" s="26"/>
      <c r="E33" s="26">
        <v>24453000</v>
      </c>
      <c r="F33" s="27">
        <v>24453000</v>
      </c>
      <c r="G33" s="28">
        <v>24453000</v>
      </c>
      <c r="H33" s="27">
        <v>1908000</v>
      </c>
      <c r="I33" s="28">
        <v>3113723</v>
      </c>
      <c r="J33" s="27">
        <v>10106000</v>
      </c>
      <c r="K33" s="28">
        <v>6460828</v>
      </c>
      <c r="L33" s="27">
        <v>8085000</v>
      </c>
      <c r="M33" s="28">
        <v>8653247</v>
      </c>
      <c r="N33" s="27">
        <v>3963000</v>
      </c>
      <c r="O33" s="28">
        <v>5702298</v>
      </c>
      <c r="P33" s="27">
        <v>24062000</v>
      </c>
      <c r="Q33" s="28">
        <v>23930096</v>
      </c>
      <c r="R33" s="29">
        <v>-50.983302411873844</v>
      </c>
      <c r="S33" s="30">
        <v>-34.10221619699519</v>
      </c>
      <c r="T33" s="29">
        <v>98.40101419048789</v>
      </c>
      <c r="U33" s="31">
        <v>97.86159571422729</v>
      </c>
      <c r="V33" s="27">
        <v>0</v>
      </c>
      <c r="W33" s="28">
        <v>0</v>
      </c>
    </row>
    <row r="34" spans="1:23" ht="12.75" customHeight="1">
      <c r="A34" s="11" t="s">
        <v>54</v>
      </c>
      <c r="B34" s="32"/>
      <c r="C34" s="32"/>
      <c r="D34" s="32"/>
      <c r="E34" s="32"/>
      <c r="F34" s="33"/>
      <c r="G34" s="34"/>
      <c r="H34" s="33"/>
      <c r="I34" s="34"/>
      <c r="J34" s="33"/>
      <c r="K34" s="34"/>
      <c r="L34" s="33"/>
      <c r="M34" s="34"/>
      <c r="N34" s="33"/>
      <c r="O34" s="34"/>
      <c r="P34" s="33"/>
      <c r="Q34" s="34"/>
      <c r="R34" s="15"/>
      <c r="S34" s="16"/>
      <c r="T34" s="15"/>
      <c r="U34" s="17"/>
      <c r="V34" s="33"/>
      <c r="W34" s="34"/>
    </row>
    <row r="35" spans="1:23" ht="12.75" customHeight="1">
      <c r="A35" s="18" t="s">
        <v>55</v>
      </c>
      <c r="B35" s="19">
        <v>89682000</v>
      </c>
      <c r="C35" s="19">
        <v>-15000000</v>
      </c>
      <c r="D35" s="19"/>
      <c r="E35" s="19">
        <v>74682000</v>
      </c>
      <c r="F35" s="20">
        <v>74682000</v>
      </c>
      <c r="G35" s="21">
        <v>74682000</v>
      </c>
      <c r="H35" s="20">
        <v>14214000</v>
      </c>
      <c r="I35" s="21">
        <v>11035554</v>
      </c>
      <c r="J35" s="20">
        <v>3452000</v>
      </c>
      <c r="K35" s="21">
        <v>12145447</v>
      </c>
      <c r="L35" s="20">
        <v>0</v>
      </c>
      <c r="M35" s="21">
        <v>22863701</v>
      </c>
      <c r="N35" s="20">
        <v>31113000</v>
      </c>
      <c r="O35" s="21">
        <v>21264728</v>
      </c>
      <c r="P35" s="20">
        <v>48779000</v>
      </c>
      <c r="Q35" s="21">
        <v>67309430</v>
      </c>
      <c r="R35" s="22">
        <v>0</v>
      </c>
      <c r="S35" s="23">
        <v>-6.9935003086333225</v>
      </c>
      <c r="T35" s="22">
        <v>65.31560483115074</v>
      </c>
      <c r="U35" s="24">
        <v>90.12804959695777</v>
      </c>
      <c r="V35" s="20">
        <v>7234000</v>
      </c>
      <c r="W35" s="21">
        <v>3721000</v>
      </c>
    </row>
    <row r="36" spans="1:23" ht="12.75" customHeight="1">
      <c r="A36" s="18" t="s">
        <v>56</v>
      </c>
      <c r="B36" s="19">
        <v>84473000</v>
      </c>
      <c r="C36" s="19">
        <v>-1373000</v>
      </c>
      <c r="D36" s="19"/>
      <c r="E36" s="19">
        <v>83100000</v>
      </c>
      <c r="F36" s="20">
        <v>83100000</v>
      </c>
      <c r="G36" s="21">
        <v>0</v>
      </c>
      <c r="H36" s="20">
        <v>0</v>
      </c>
      <c r="I36" s="21">
        <v>0</v>
      </c>
      <c r="J36" s="20">
        <v>0</v>
      </c>
      <c r="K36" s="21">
        <v>0</v>
      </c>
      <c r="L36" s="20">
        <v>0</v>
      </c>
      <c r="M36" s="21">
        <v>0</v>
      </c>
      <c r="N36" s="20">
        <v>0</v>
      </c>
      <c r="O36" s="21">
        <v>0</v>
      </c>
      <c r="P36" s="20">
        <v>0</v>
      </c>
      <c r="Q36" s="21">
        <v>0</v>
      </c>
      <c r="R36" s="22">
        <v>0</v>
      </c>
      <c r="S36" s="23">
        <v>0</v>
      </c>
      <c r="T36" s="22">
        <v>0</v>
      </c>
      <c r="U36" s="24">
        <v>0</v>
      </c>
      <c r="V36" s="20"/>
      <c r="W36" s="21"/>
    </row>
    <row r="37" spans="1:23" ht="12.75" customHeight="1">
      <c r="A37" s="18" t="s">
        <v>57</v>
      </c>
      <c r="B37" s="19">
        <v>0</v>
      </c>
      <c r="C37" s="19">
        <v>0</v>
      </c>
      <c r="D37" s="19"/>
      <c r="E37" s="19">
        <v>0</v>
      </c>
      <c r="F37" s="20">
        <v>0</v>
      </c>
      <c r="G37" s="21">
        <v>0</v>
      </c>
      <c r="H37" s="20">
        <v>0</v>
      </c>
      <c r="I37" s="21">
        <v>0</v>
      </c>
      <c r="J37" s="20">
        <v>0</v>
      </c>
      <c r="K37" s="21">
        <v>0</v>
      </c>
      <c r="L37" s="20">
        <v>0</v>
      </c>
      <c r="M37" s="21">
        <v>0</v>
      </c>
      <c r="N37" s="20">
        <v>0</v>
      </c>
      <c r="O37" s="21">
        <v>0</v>
      </c>
      <c r="P37" s="20">
        <v>0</v>
      </c>
      <c r="Q37" s="21">
        <v>0</v>
      </c>
      <c r="R37" s="22">
        <v>0</v>
      </c>
      <c r="S37" s="23">
        <v>0</v>
      </c>
      <c r="T37" s="22">
        <v>0</v>
      </c>
      <c r="U37" s="24">
        <v>0</v>
      </c>
      <c r="V37" s="20"/>
      <c r="W37" s="21"/>
    </row>
    <row r="38" spans="1:23" ht="12.75" customHeight="1">
      <c r="A38" s="18" t="s">
        <v>58</v>
      </c>
      <c r="B38" s="19">
        <v>13000000</v>
      </c>
      <c r="C38" s="19">
        <v>0</v>
      </c>
      <c r="D38" s="19"/>
      <c r="E38" s="19">
        <v>13000000</v>
      </c>
      <c r="F38" s="20">
        <v>13000000</v>
      </c>
      <c r="G38" s="21">
        <v>13000000</v>
      </c>
      <c r="H38" s="20">
        <v>3086000</v>
      </c>
      <c r="I38" s="21">
        <v>0</v>
      </c>
      <c r="J38" s="20">
        <v>3815000</v>
      </c>
      <c r="K38" s="21">
        <v>6960701</v>
      </c>
      <c r="L38" s="20">
        <v>2733000</v>
      </c>
      <c r="M38" s="21">
        <v>2253700</v>
      </c>
      <c r="N38" s="20">
        <v>2614000</v>
      </c>
      <c r="O38" s="21">
        <v>3784500</v>
      </c>
      <c r="P38" s="20">
        <v>12248000</v>
      </c>
      <c r="Q38" s="21">
        <v>12998901</v>
      </c>
      <c r="R38" s="22">
        <v>-4.3541895353091835</v>
      </c>
      <c r="S38" s="23">
        <v>67.92385854372809</v>
      </c>
      <c r="T38" s="22">
        <v>94.21538461538461</v>
      </c>
      <c r="U38" s="24">
        <v>99.99154615384616</v>
      </c>
      <c r="V38" s="20"/>
      <c r="W38" s="21"/>
    </row>
    <row r="39" spans="1:23" ht="12.75" customHeight="1">
      <c r="A39" s="18" t="s">
        <v>59</v>
      </c>
      <c r="B39" s="19">
        <v>0</v>
      </c>
      <c r="C39" s="19">
        <v>0</v>
      </c>
      <c r="D39" s="19"/>
      <c r="E39" s="19">
        <v>0</v>
      </c>
      <c r="F39" s="20">
        <v>0</v>
      </c>
      <c r="G39" s="21">
        <v>0</v>
      </c>
      <c r="H39" s="20">
        <v>0</v>
      </c>
      <c r="I39" s="21">
        <v>0</v>
      </c>
      <c r="J39" s="20">
        <v>0</v>
      </c>
      <c r="K39" s="21">
        <v>0</v>
      </c>
      <c r="L39" s="20">
        <v>0</v>
      </c>
      <c r="M39" s="21">
        <v>0</v>
      </c>
      <c r="N39" s="20">
        <v>0</v>
      </c>
      <c r="O39" s="21">
        <v>0</v>
      </c>
      <c r="P39" s="20">
        <v>0</v>
      </c>
      <c r="Q39" s="21">
        <v>0</v>
      </c>
      <c r="R39" s="22">
        <v>0</v>
      </c>
      <c r="S39" s="23">
        <v>0</v>
      </c>
      <c r="T39" s="22">
        <v>0</v>
      </c>
      <c r="U39" s="24">
        <v>0</v>
      </c>
      <c r="V39" s="20"/>
      <c r="W39" s="21"/>
    </row>
    <row r="40" spans="1:23" ht="12.75" customHeight="1">
      <c r="A40" s="25" t="s">
        <v>39</v>
      </c>
      <c r="B40" s="26">
        <v>187155000</v>
      </c>
      <c r="C40" s="26">
        <v>-16373000</v>
      </c>
      <c r="D40" s="26"/>
      <c r="E40" s="26">
        <v>170782000</v>
      </c>
      <c r="F40" s="27">
        <v>170782000</v>
      </c>
      <c r="G40" s="28">
        <v>87682000</v>
      </c>
      <c r="H40" s="27">
        <v>17300000</v>
      </c>
      <c r="I40" s="28">
        <v>11035554</v>
      </c>
      <c r="J40" s="27">
        <v>7267000</v>
      </c>
      <c r="K40" s="28">
        <v>19106148</v>
      </c>
      <c r="L40" s="27">
        <v>2733000</v>
      </c>
      <c r="M40" s="28">
        <v>25117401</v>
      </c>
      <c r="N40" s="27">
        <v>33727000</v>
      </c>
      <c r="O40" s="28">
        <v>25049228</v>
      </c>
      <c r="P40" s="27">
        <v>61027000</v>
      </c>
      <c r="Q40" s="28">
        <v>80308331</v>
      </c>
      <c r="R40" s="29">
        <v>1134.0651298938894</v>
      </c>
      <c r="S40" s="30">
        <v>-0.27141741297198707</v>
      </c>
      <c r="T40" s="29">
        <v>69.60037407905841</v>
      </c>
      <c r="U40" s="31">
        <v>91.59044159576652</v>
      </c>
      <c r="V40" s="27">
        <v>7234000</v>
      </c>
      <c r="W40" s="28">
        <v>3721000</v>
      </c>
    </row>
    <row r="41" spans="1:23" ht="12.75" customHeight="1">
      <c r="A41" s="11" t="s">
        <v>60</v>
      </c>
      <c r="B41" s="32"/>
      <c r="C41" s="32"/>
      <c r="D41" s="32"/>
      <c r="E41" s="32"/>
      <c r="F41" s="33"/>
      <c r="G41" s="34"/>
      <c r="H41" s="33"/>
      <c r="I41" s="34"/>
      <c r="J41" s="33"/>
      <c r="K41" s="34"/>
      <c r="L41" s="33"/>
      <c r="M41" s="34"/>
      <c r="N41" s="33"/>
      <c r="O41" s="34"/>
      <c r="P41" s="33"/>
      <c r="Q41" s="34"/>
      <c r="R41" s="15"/>
      <c r="S41" s="16"/>
      <c r="T41" s="15"/>
      <c r="U41" s="17"/>
      <c r="V41" s="33"/>
      <c r="W41" s="34"/>
    </row>
    <row r="42" spans="1:23" ht="12.75" customHeight="1">
      <c r="A42" s="18" t="s">
        <v>61</v>
      </c>
      <c r="B42" s="19">
        <v>0</v>
      </c>
      <c r="C42" s="19">
        <v>0</v>
      </c>
      <c r="D42" s="19"/>
      <c r="E42" s="19">
        <v>0</v>
      </c>
      <c r="F42" s="20">
        <v>0</v>
      </c>
      <c r="G42" s="21">
        <v>0</v>
      </c>
      <c r="H42" s="20">
        <v>0</v>
      </c>
      <c r="I42" s="21">
        <v>0</v>
      </c>
      <c r="J42" s="20">
        <v>0</v>
      </c>
      <c r="K42" s="21">
        <v>0</v>
      </c>
      <c r="L42" s="20">
        <v>0</v>
      </c>
      <c r="M42" s="21">
        <v>0</v>
      </c>
      <c r="N42" s="20">
        <v>0</v>
      </c>
      <c r="O42" s="21">
        <v>0</v>
      </c>
      <c r="P42" s="20">
        <v>0</v>
      </c>
      <c r="Q42" s="21">
        <v>0</v>
      </c>
      <c r="R42" s="22">
        <v>0</v>
      </c>
      <c r="S42" s="23">
        <v>0</v>
      </c>
      <c r="T42" s="22">
        <v>0</v>
      </c>
      <c r="U42" s="24">
        <v>0</v>
      </c>
      <c r="V42" s="20"/>
      <c r="W42" s="21"/>
    </row>
    <row r="43" spans="1:23" ht="12.75" customHeight="1">
      <c r="A43" s="18" t="s">
        <v>62</v>
      </c>
      <c r="B43" s="19">
        <v>123500000</v>
      </c>
      <c r="C43" s="19">
        <v>-15000000</v>
      </c>
      <c r="D43" s="19"/>
      <c r="E43" s="19">
        <v>108500000</v>
      </c>
      <c r="F43" s="20">
        <v>108500000</v>
      </c>
      <c r="G43" s="21">
        <v>108500000</v>
      </c>
      <c r="H43" s="20">
        <v>10396000</v>
      </c>
      <c r="I43" s="21">
        <v>10645503</v>
      </c>
      <c r="J43" s="20">
        <v>8290000</v>
      </c>
      <c r="K43" s="21">
        <v>7327257</v>
      </c>
      <c r="L43" s="20">
        <v>12616000</v>
      </c>
      <c r="M43" s="21">
        <v>8592121</v>
      </c>
      <c r="N43" s="20">
        <v>26836000</v>
      </c>
      <c r="O43" s="21">
        <v>29738683</v>
      </c>
      <c r="P43" s="20">
        <v>58138000</v>
      </c>
      <c r="Q43" s="21">
        <v>56303564</v>
      </c>
      <c r="R43" s="22">
        <v>112.714013950539</v>
      </c>
      <c r="S43" s="23">
        <v>246.11573789521816</v>
      </c>
      <c r="T43" s="22">
        <v>53.583410138248844</v>
      </c>
      <c r="U43" s="24">
        <v>51.89268571428571</v>
      </c>
      <c r="V43" s="20"/>
      <c r="W43" s="21"/>
    </row>
    <row r="44" spans="1:23" ht="12.75" customHeight="1">
      <c r="A44" s="18" t="s">
        <v>63</v>
      </c>
      <c r="B44" s="19">
        <v>492226000</v>
      </c>
      <c r="C44" s="19">
        <v>-2061000</v>
      </c>
      <c r="D44" s="19"/>
      <c r="E44" s="19">
        <v>490165000</v>
      </c>
      <c r="F44" s="20">
        <v>490165000</v>
      </c>
      <c r="G44" s="21">
        <v>0</v>
      </c>
      <c r="H44" s="20">
        <v>0</v>
      </c>
      <c r="I44" s="21">
        <v>0</v>
      </c>
      <c r="J44" s="20">
        <v>0</v>
      </c>
      <c r="K44" s="21">
        <v>0</v>
      </c>
      <c r="L44" s="20">
        <v>0</v>
      </c>
      <c r="M44" s="21">
        <v>0</v>
      </c>
      <c r="N44" s="20">
        <v>0</v>
      </c>
      <c r="O44" s="21">
        <v>0</v>
      </c>
      <c r="P44" s="20">
        <v>0</v>
      </c>
      <c r="Q44" s="21">
        <v>0</v>
      </c>
      <c r="R44" s="22">
        <v>0</v>
      </c>
      <c r="S44" s="23">
        <v>0</v>
      </c>
      <c r="T44" s="22">
        <v>0</v>
      </c>
      <c r="U44" s="24">
        <v>0</v>
      </c>
      <c r="V44" s="20"/>
      <c r="W44" s="21"/>
    </row>
    <row r="45" spans="1:23" ht="12.75" customHeight="1">
      <c r="A45" s="18" t="s">
        <v>64</v>
      </c>
      <c r="B45" s="19">
        <v>0</v>
      </c>
      <c r="C45" s="19">
        <v>0</v>
      </c>
      <c r="D45" s="19"/>
      <c r="E45" s="19">
        <v>0</v>
      </c>
      <c r="F45" s="20">
        <v>0</v>
      </c>
      <c r="G45" s="21">
        <v>0</v>
      </c>
      <c r="H45" s="20">
        <v>0</v>
      </c>
      <c r="I45" s="21">
        <v>0</v>
      </c>
      <c r="J45" s="20">
        <v>0</v>
      </c>
      <c r="K45" s="21">
        <v>0</v>
      </c>
      <c r="L45" s="20">
        <v>0</v>
      </c>
      <c r="M45" s="21">
        <v>0</v>
      </c>
      <c r="N45" s="20">
        <v>0</v>
      </c>
      <c r="O45" s="21">
        <v>0</v>
      </c>
      <c r="P45" s="20">
        <v>0</v>
      </c>
      <c r="Q45" s="21">
        <v>0</v>
      </c>
      <c r="R45" s="22">
        <v>0</v>
      </c>
      <c r="S45" s="23">
        <v>0</v>
      </c>
      <c r="T45" s="22">
        <v>0</v>
      </c>
      <c r="U45" s="24">
        <v>0</v>
      </c>
      <c r="V45" s="20"/>
      <c r="W45" s="21"/>
    </row>
    <row r="46" spans="1:23" ht="12.75" customHeight="1">
      <c r="A46" s="18" t="s">
        <v>65</v>
      </c>
      <c r="B46" s="19">
        <v>0</v>
      </c>
      <c r="C46" s="19">
        <v>0</v>
      </c>
      <c r="D46" s="19"/>
      <c r="E46" s="19">
        <v>0</v>
      </c>
      <c r="F46" s="20">
        <v>0</v>
      </c>
      <c r="G46" s="21">
        <v>0</v>
      </c>
      <c r="H46" s="20">
        <v>0</v>
      </c>
      <c r="I46" s="21">
        <v>0</v>
      </c>
      <c r="J46" s="20">
        <v>0</v>
      </c>
      <c r="K46" s="21">
        <v>0</v>
      </c>
      <c r="L46" s="20">
        <v>0</v>
      </c>
      <c r="M46" s="21">
        <v>0</v>
      </c>
      <c r="N46" s="20">
        <v>0</v>
      </c>
      <c r="O46" s="21">
        <v>0</v>
      </c>
      <c r="P46" s="20">
        <v>0</v>
      </c>
      <c r="Q46" s="21">
        <v>0</v>
      </c>
      <c r="R46" s="22">
        <v>0</v>
      </c>
      <c r="S46" s="23">
        <v>0</v>
      </c>
      <c r="T46" s="22">
        <v>0</v>
      </c>
      <c r="U46" s="24">
        <v>0</v>
      </c>
      <c r="V46" s="20"/>
      <c r="W46" s="21"/>
    </row>
    <row r="47" spans="1:23" ht="12.75" customHeight="1" hidden="1">
      <c r="A47" s="18" t="s">
        <v>66</v>
      </c>
      <c r="B47" s="19">
        <v>0</v>
      </c>
      <c r="C47" s="19">
        <v>0</v>
      </c>
      <c r="D47" s="19"/>
      <c r="E47" s="19">
        <v>0</v>
      </c>
      <c r="F47" s="20">
        <v>0</v>
      </c>
      <c r="G47" s="21">
        <v>0</v>
      </c>
      <c r="H47" s="20">
        <v>0</v>
      </c>
      <c r="I47" s="21">
        <v>0</v>
      </c>
      <c r="J47" s="20">
        <v>0</v>
      </c>
      <c r="K47" s="21">
        <v>0</v>
      </c>
      <c r="L47" s="20">
        <v>0</v>
      </c>
      <c r="M47" s="21">
        <v>0</v>
      </c>
      <c r="N47" s="20">
        <v>0</v>
      </c>
      <c r="O47" s="21">
        <v>0</v>
      </c>
      <c r="P47" s="20">
        <v>0</v>
      </c>
      <c r="Q47" s="21">
        <v>0</v>
      </c>
      <c r="R47" s="22">
        <v>0</v>
      </c>
      <c r="S47" s="23">
        <v>0</v>
      </c>
      <c r="T47" s="22">
        <v>0</v>
      </c>
      <c r="U47" s="24">
        <v>0</v>
      </c>
      <c r="V47" s="20"/>
      <c r="W47" s="21"/>
    </row>
    <row r="48" spans="1:23" ht="12.75" customHeight="1">
      <c r="A48" s="18" t="s">
        <v>67</v>
      </c>
      <c r="B48" s="19">
        <v>0</v>
      </c>
      <c r="C48" s="19">
        <v>0</v>
      </c>
      <c r="D48" s="19"/>
      <c r="E48" s="19">
        <v>0</v>
      </c>
      <c r="F48" s="20">
        <v>0</v>
      </c>
      <c r="G48" s="21">
        <v>0</v>
      </c>
      <c r="H48" s="20">
        <v>0</v>
      </c>
      <c r="I48" s="21">
        <v>0</v>
      </c>
      <c r="J48" s="20">
        <v>0</v>
      </c>
      <c r="K48" s="21">
        <v>0</v>
      </c>
      <c r="L48" s="20">
        <v>0</v>
      </c>
      <c r="M48" s="21">
        <v>0</v>
      </c>
      <c r="N48" s="20">
        <v>0</v>
      </c>
      <c r="O48" s="21">
        <v>0</v>
      </c>
      <c r="P48" s="20">
        <v>0</v>
      </c>
      <c r="Q48" s="21">
        <v>0</v>
      </c>
      <c r="R48" s="22">
        <v>0</v>
      </c>
      <c r="S48" s="23">
        <v>0</v>
      </c>
      <c r="T48" s="22">
        <v>0</v>
      </c>
      <c r="U48" s="24">
        <v>0</v>
      </c>
      <c r="V48" s="20"/>
      <c r="W48" s="21"/>
    </row>
    <row r="49" spans="1:23" ht="12.75" customHeight="1">
      <c r="A49" s="18" t="s">
        <v>68</v>
      </c>
      <c r="B49" s="19">
        <v>0</v>
      </c>
      <c r="C49" s="19">
        <v>0</v>
      </c>
      <c r="D49" s="19"/>
      <c r="E49" s="19">
        <v>0</v>
      </c>
      <c r="F49" s="20">
        <v>0</v>
      </c>
      <c r="G49" s="21">
        <v>0</v>
      </c>
      <c r="H49" s="20">
        <v>0</v>
      </c>
      <c r="I49" s="21">
        <v>0</v>
      </c>
      <c r="J49" s="20">
        <v>0</v>
      </c>
      <c r="K49" s="21">
        <v>0</v>
      </c>
      <c r="L49" s="20">
        <v>0</v>
      </c>
      <c r="M49" s="21">
        <v>0</v>
      </c>
      <c r="N49" s="20">
        <v>0</v>
      </c>
      <c r="O49" s="21">
        <v>0</v>
      </c>
      <c r="P49" s="20">
        <v>0</v>
      </c>
      <c r="Q49" s="21">
        <v>0</v>
      </c>
      <c r="R49" s="22">
        <v>0</v>
      </c>
      <c r="S49" s="23">
        <v>0</v>
      </c>
      <c r="T49" s="22">
        <v>0</v>
      </c>
      <c r="U49" s="24">
        <v>0</v>
      </c>
      <c r="V49" s="20"/>
      <c r="W49" s="21"/>
    </row>
    <row r="50" spans="1:23" ht="12.75" customHeight="1">
      <c r="A50" s="18" t="s">
        <v>69</v>
      </c>
      <c r="B50" s="19">
        <v>0</v>
      </c>
      <c r="C50" s="19">
        <v>0</v>
      </c>
      <c r="D50" s="19"/>
      <c r="E50" s="19">
        <v>0</v>
      </c>
      <c r="F50" s="20">
        <v>0</v>
      </c>
      <c r="G50" s="21">
        <v>0</v>
      </c>
      <c r="H50" s="20">
        <v>0</v>
      </c>
      <c r="I50" s="21">
        <v>0</v>
      </c>
      <c r="J50" s="20">
        <v>0</v>
      </c>
      <c r="K50" s="21">
        <v>0</v>
      </c>
      <c r="L50" s="20">
        <v>0</v>
      </c>
      <c r="M50" s="21">
        <v>0</v>
      </c>
      <c r="N50" s="20">
        <v>0</v>
      </c>
      <c r="O50" s="21">
        <v>0</v>
      </c>
      <c r="P50" s="20">
        <v>0</v>
      </c>
      <c r="Q50" s="21">
        <v>0</v>
      </c>
      <c r="R50" s="22">
        <v>0</v>
      </c>
      <c r="S50" s="23">
        <v>0</v>
      </c>
      <c r="T50" s="22">
        <v>0</v>
      </c>
      <c r="U50" s="24">
        <v>0</v>
      </c>
      <c r="V50" s="20"/>
      <c r="W50" s="21"/>
    </row>
    <row r="51" spans="1:23" ht="12.75" customHeight="1">
      <c r="A51" s="18" t="s">
        <v>70</v>
      </c>
      <c r="B51" s="19">
        <v>305325000</v>
      </c>
      <c r="C51" s="19">
        <v>-3950000</v>
      </c>
      <c r="D51" s="19"/>
      <c r="E51" s="19">
        <v>301375000</v>
      </c>
      <c r="F51" s="20">
        <v>301375000</v>
      </c>
      <c r="G51" s="21">
        <v>301375000</v>
      </c>
      <c r="H51" s="20">
        <v>25881000</v>
      </c>
      <c r="I51" s="21">
        <v>26881696</v>
      </c>
      <c r="J51" s="20">
        <v>47622000</v>
      </c>
      <c r="K51" s="21">
        <v>41130527</v>
      </c>
      <c r="L51" s="20">
        <v>39078000</v>
      </c>
      <c r="M51" s="21">
        <v>52177783</v>
      </c>
      <c r="N51" s="20">
        <v>77106000</v>
      </c>
      <c r="O51" s="21">
        <v>101666658</v>
      </c>
      <c r="P51" s="20">
        <v>189687000</v>
      </c>
      <c r="Q51" s="21">
        <v>221856664</v>
      </c>
      <c r="R51" s="22">
        <v>97.31306617534162</v>
      </c>
      <c r="S51" s="23">
        <v>94.84664191270834</v>
      </c>
      <c r="T51" s="22">
        <v>62.94052260472833</v>
      </c>
      <c r="U51" s="24">
        <v>73.61482007465781</v>
      </c>
      <c r="V51" s="20">
        <v>1358000</v>
      </c>
      <c r="W51" s="21">
        <v>674796</v>
      </c>
    </row>
    <row r="52" spans="1:23" ht="12.75" customHeight="1">
      <c r="A52" s="18" t="s">
        <v>71</v>
      </c>
      <c r="B52" s="19">
        <v>442860000</v>
      </c>
      <c r="C52" s="19">
        <v>0</v>
      </c>
      <c r="D52" s="19"/>
      <c r="E52" s="19">
        <v>442860000</v>
      </c>
      <c r="F52" s="20">
        <v>442860000</v>
      </c>
      <c r="G52" s="21">
        <v>0</v>
      </c>
      <c r="H52" s="20">
        <v>0</v>
      </c>
      <c r="I52" s="21">
        <v>0</v>
      </c>
      <c r="J52" s="20">
        <v>0</v>
      </c>
      <c r="K52" s="21">
        <v>0</v>
      </c>
      <c r="L52" s="20">
        <v>0</v>
      </c>
      <c r="M52" s="21">
        <v>0</v>
      </c>
      <c r="N52" s="20">
        <v>0</v>
      </c>
      <c r="O52" s="21">
        <v>0</v>
      </c>
      <c r="P52" s="20">
        <v>0</v>
      </c>
      <c r="Q52" s="21">
        <v>0</v>
      </c>
      <c r="R52" s="22">
        <v>0</v>
      </c>
      <c r="S52" s="23">
        <v>0</v>
      </c>
      <c r="T52" s="22">
        <v>0</v>
      </c>
      <c r="U52" s="24">
        <v>0</v>
      </c>
      <c r="V52" s="20"/>
      <c r="W52" s="21"/>
    </row>
    <row r="53" spans="1:23" ht="12.75" customHeight="1">
      <c r="A53" s="25" t="s">
        <v>39</v>
      </c>
      <c r="B53" s="26">
        <v>1363911000</v>
      </c>
      <c r="C53" s="26">
        <v>-21011000</v>
      </c>
      <c r="D53" s="26"/>
      <c r="E53" s="26">
        <v>1342900000</v>
      </c>
      <c r="F53" s="27">
        <v>1342900000</v>
      </c>
      <c r="G53" s="28">
        <v>409875000</v>
      </c>
      <c r="H53" s="27">
        <v>36277000</v>
      </c>
      <c r="I53" s="28">
        <v>37527199</v>
      </c>
      <c r="J53" s="27">
        <v>55912000</v>
      </c>
      <c r="K53" s="28">
        <v>48457784</v>
      </c>
      <c r="L53" s="27">
        <v>51694000</v>
      </c>
      <c r="M53" s="28">
        <v>60769904</v>
      </c>
      <c r="N53" s="27">
        <v>103942000</v>
      </c>
      <c r="O53" s="28">
        <v>131405341</v>
      </c>
      <c r="P53" s="27">
        <v>247825000</v>
      </c>
      <c r="Q53" s="28">
        <v>278160228</v>
      </c>
      <c r="R53" s="29">
        <v>101.07169110535072</v>
      </c>
      <c r="S53" s="30">
        <v>116.2342415416684</v>
      </c>
      <c r="T53" s="29">
        <v>60.46355596218359</v>
      </c>
      <c r="U53" s="31">
        <v>67.8646484903934</v>
      </c>
      <c r="V53" s="27">
        <v>1358000</v>
      </c>
      <c r="W53" s="28">
        <v>674796</v>
      </c>
    </row>
    <row r="54" spans="1:23" ht="12.75" customHeight="1">
      <c r="A54" s="11" t="s">
        <v>72</v>
      </c>
      <c r="B54" s="32"/>
      <c r="C54" s="32"/>
      <c r="D54" s="32"/>
      <c r="E54" s="32"/>
      <c r="F54" s="33"/>
      <c r="G54" s="34"/>
      <c r="H54" s="33"/>
      <c r="I54" s="34"/>
      <c r="J54" s="33"/>
      <c r="K54" s="34"/>
      <c r="L54" s="33"/>
      <c r="M54" s="34"/>
      <c r="N54" s="33"/>
      <c r="O54" s="34"/>
      <c r="P54" s="33"/>
      <c r="Q54" s="34"/>
      <c r="R54" s="15"/>
      <c r="S54" s="16"/>
      <c r="T54" s="15"/>
      <c r="U54" s="17"/>
      <c r="V54" s="33"/>
      <c r="W54" s="34"/>
    </row>
    <row r="55" spans="1:23" ht="12.75" customHeight="1">
      <c r="A55" s="35" t="s">
        <v>73</v>
      </c>
      <c r="B55" s="19">
        <v>0</v>
      </c>
      <c r="C55" s="19">
        <v>0</v>
      </c>
      <c r="D55" s="19"/>
      <c r="E55" s="19">
        <v>0</v>
      </c>
      <c r="F55" s="20">
        <v>0</v>
      </c>
      <c r="G55" s="21">
        <v>0</v>
      </c>
      <c r="H55" s="20">
        <v>0</v>
      </c>
      <c r="I55" s="21">
        <v>0</v>
      </c>
      <c r="J55" s="20">
        <v>0</v>
      </c>
      <c r="K55" s="21">
        <v>0</v>
      </c>
      <c r="L55" s="20">
        <v>0</v>
      </c>
      <c r="M55" s="21">
        <v>0</v>
      </c>
      <c r="N55" s="20">
        <v>0</v>
      </c>
      <c r="O55" s="21">
        <v>0</v>
      </c>
      <c r="P55" s="20">
        <v>0</v>
      </c>
      <c r="Q55" s="21">
        <v>0</v>
      </c>
      <c r="R55" s="22">
        <v>0</v>
      </c>
      <c r="S55" s="23">
        <v>0</v>
      </c>
      <c r="T55" s="22">
        <v>0</v>
      </c>
      <c r="U55" s="24">
        <v>0</v>
      </c>
      <c r="V55" s="20"/>
      <c r="W55" s="21"/>
    </row>
    <row r="56" spans="1:23" ht="12.75" customHeight="1">
      <c r="A56" s="35" t="s">
        <v>74</v>
      </c>
      <c r="B56" s="19">
        <v>0</v>
      </c>
      <c r="C56" s="19">
        <v>0</v>
      </c>
      <c r="D56" s="19"/>
      <c r="E56" s="19">
        <v>0</v>
      </c>
      <c r="F56" s="20">
        <v>0</v>
      </c>
      <c r="G56" s="21">
        <v>0</v>
      </c>
      <c r="H56" s="20">
        <v>0</v>
      </c>
      <c r="I56" s="21">
        <v>0</v>
      </c>
      <c r="J56" s="20">
        <v>0</v>
      </c>
      <c r="K56" s="21">
        <v>0</v>
      </c>
      <c r="L56" s="20">
        <v>0</v>
      </c>
      <c r="M56" s="21">
        <v>0</v>
      </c>
      <c r="N56" s="20">
        <v>0</v>
      </c>
      <c r="O56" s="21">
        <v>0</v>
      </c>
      <c r="P56" s="20">
        <v>0</v>
      </c>
      <c r="Q56" s="21">
        <v>0</v>
      </c>
      <c r="R56" s="22">
        <v>0</v>
      </c>
      <c r="S56" s="23">
        <v>0</v>
      </c>
      <c r="T56" s="22">
        <v>0</v>
      </c>
      <c r="U56" s="24">
        <v>0</v>
      </c>
      <c r="V56" s="20"/>
      <c r="W56" s="21"/>
    </row>
    <row r="57" spans="1:23" ht="12.75" customHeight="1" hidden="1">
      <c r="A57" s="35" t="s">
        <v>75</v>
      </c>
      <c r="B57" s="19">
        <v>0</v>
      </c>
      <c r="C57" s="19">
        <v>0</v>
      </c>
      <c r="D57" s="19"/>
      <c r="E57" s="19">
        <v>0</v>
      </c>
      <c r="F57" s="20">
        <v>0</v>
      </c>
      <c r="G57" s="21">
        <v>0</v>
      </c>
      <c r="H57" s="20">
        <v>0</v>
      </c>
      <c r="I57" s="21">
        <v>0</v>
      </c>
      <c r="J57" s="20">
        <v>0</v>
      </c>
      <c r="K57" s="21">
        <v>0</v>
      </c>
      <c r="L57" s="20">
        <v>0</v>
      </c>
      <c r="M57" s="21">
        <v>0</v>
      </c>
      <c r="N57" s="20">
        <v>0</v>
      </c>
      <c r="O57" s="21">
        <v>0</v>
      </c>
      <c r="P57" s="20">
        <v>0</v>
      </c>
      <c r="Q57" s="21">
        <v>0</v>
      </c>
      <c r="R57" s="22">
        <v>0</v>
      </c>
      <c r="S57" s="23">
        <v>0</v>
      </c>
      <c r="T57" s="22">
        <v>0</v>
      </c>
      <c r="U57" s="24">
        <v>0</v>
      </c>
      <c r="V57" s="20"/>
      <c r="W57" s="21"/>
    </row>
    <row r="58" spans="1:23" ht="12.75" customHeight="1" hidden="1">
      <c r="A58" s="18" t="s">
        <v>76</v>
      </c>
      <c r="B58" s="19">
        <v>0</v>
      </c>
      <c r="C58" s="19">
        <v>0</v>
      </c>
      <c r="D58" s="19"/>
      <c r="E58" s="19">
        <v>0</v>
      </c>
      <c r="F58" s="20">
        <v>0</v>
      </c>
      <c r="G58" s="21">
        <v>0</v>
      </c>
      <c r="H58" s="20">
        <v>0</v>
      </c>
      <c r="I58" s="21">
        <v>0</v>
      </c>
      <c r="J58" s="20">
        <v>0</v>
      </c>
      <c r="K58" s="21">
        <v>0</v>
      </c>
      <c r="L58" s="20">
        <v>0</v>
      </c>
      <c r="M58" s="21">
        <v>0</v>
      </c>
      <c r="N58" s="20">
        <v>0</v>
      </c>
      <c r="O58" s="21">
        <v>0</v>
      </c>
      <c r="P58" s="20">
        <v>0</v>
      </c>
      <c r="Q58" s="21">
        <v>0</v>
      </c>
      <c r="R58" s="22">
        <v>0</v>
      </c>
      <c r="S58" s="23">
        <v>0</v>
      </c>
      <c r="T58" s="22">
        <v>0</v>
      </c>
      <c r="U58" s="24">
        <v>0</v>
      </c>
      <c r="V58" s="20"/>
      <c r="W58" s="21"/>
    </row>
    <row r="59" spans="1:23" ht="12.75" customHeight="1">
      <c r="A59" s="36" t="s">
        <v>39</v>
      </c>
      <c r="B59" s="37">
        <v>0</v>
      </c>
      <c r="C59" s="37">
        <v>0</v>
      </c>
      <c r="D59" s="37"/>
      <c r="E59" s="37">
        <v>0</v>
      </c>
      <c r="F59" s="38">
        <v>0</v>
      </c>
      <c r="G59" s="39">
        <v>0</v>
      </c>
      <c r="H59" s="38">
        <v>0</v>
      </c>
      <c r="I59" s="39">
        <v>0</v>
      </c>
      <c r="J59" s="38">
        <v>0</v>
      </c>
      <c r="K59" s="39">
        <v>0</v>
      </c>
      <c r="L59" s="38">
        <v>0</v>
      </c>
      <c r="M59" s="39">
        <v>0</v>
      </c>
      <c r="N59" s="38">
        <v>0</v>
      </c>
      <c r="O59" s="39">
        <v>0</v>
      </c>
      <c r="P59" s="38">
        <v>0</v>
      </c>
      <c r="Q59" s="39">
        <v>0</v>
      </c>
      <c r="R59" s="40">
        <v>0</v>
      </c>
      <c r="S59" s="41">
        <v>0</v>
      </c>
      <c r="T59" s="40">
        <v>0</v>
      </c>
      <c r="U59" s="42">
        <v>0</v>
      </c>
      <c r="V59" s="38">
        <v>0</v>
      </c>
      <c r="W59" s="39">
        <v>0</v>
      </c>
    </row>
    <row r="60" spans="1:23" ht="12.75" customHeight="1">
      <c r="A60" s="11" t="s">
        <v>77</v>
      </c>
      <c r="B60" s="32"/>
      <c r="C60" s="32"/>
      <c r="D60" s="32"/>
      <c r="E60" s="32"/>
      <c r="F60" s="33"/>
      <c r="G60" s="34"/>
      <c r="H60" s="33"/>
      <c r="I60" s="34"/>
      <c r="J60" s="33"/>
      <c r="K60" s="34"/>
      <c r="L60" s="33"/>
      <c r="M60" s="34"/>
      <c r="N60" s="33"/>
      <c r="O60" s="34"/>
      <c r="P60" s="33"/>
      <c r="Q60" s="34"/>
      <c r="R60" s="15"/>
      <c r="S60" s="16"/>
      <c r="T60" s="15"/>
      <c r="U60" s="17"/>
      <c r="V60" s="33"/>
      <c r="W60" s="34"/>
    </row>
    <row r="61" spans="1:23" ht="12.75" customHeight="1">
      <c r="A61" s="18" t="s">
        <v>78</v>
      </c>
      <c r="B61" s="19">
        <v>0</v>
      </c>
      <c r="C61" s="19">
        <v>0</v>
      </c>
      <c r="D61" s="19"/>
      <c r="E61" s="19">
        <v>0</v>
      </c>
      <c r="F61" s="20">
        <v>0</v>
      </c>
      <c r="G61" s="21">
        <v>0</v>
      </c>
      <c r="H61" s="20">
        <v>0</v>
      </c>
      <c r="I61" s="21">
        <v>0</v>
      </c>
      <c r="J61" s="20">
        <v>0</v>
      </c>
      <c r="K61" s="21">
        <v>0</v>
      </c>
      <c r="L61" s="20">
        <v>0</v>
      </c>
      <c r="M61" s="21">
        <v>0</v>
      </c>
      <c r="N61" s="20">
        <v>0</v>
      </c>
      <c r="O61" s="21">
        <v>0</v>
      </c>
      <c r="P61" s="20">
        <v>0</v>
      </c>
      <c r="Q61" s="21">
        <v>0</v>
      </c>
      <c r="R61" s="22">
        <v>0</v>
      </c>
      <c r="S61" s="23">
        <v>0</v>
      </c>
      <c r="T61" s="22">
        <v>0</v>
      </c>
      <c r="U61" s="24">
        <v>0</v>
      </c>
      <c r="V61" s="20"/>
      <c r="W61" s="21"/>
    </row>
    <row r="62" spans="1:23" ht="12.75" customHeight="1">
      <c r="A62" s="18" t="s">
        <v>79</v>
      </c>
      <c r="B62" s="19">
        <v>0</v>
      </c>
      <c r="C62" s="19">
        <v>0</v>
      </c>
      <c r="D62" s="19"/>
      <c r="E62" s="19">
        <v>0</v>
      </c>
      <c r="F62" s="20">
        <v>0</v>
      </c>
      <c r="G62" s="21">
        <v>0</v>
      </c>
      <c r="H62" s="20">
        <v>0</v>
      </c>
      <c r="I62" s="21">
        <v>0</v>
      </c>
      <c r="J62" s="20">
        <v>0</v>
      </c>
      <c r="K62" s="21">
        <v>0</v>
      </c>
      <c r="L62" s="20">
        <v>0</v>
      </c>
      <c r="M62" s="21">
        <v>0</v>
      </c>
      <c r="N62" s="20">
        <v>0</v>
      </c>
      <c r="O62" s="21">
        <v>0</v>
      </c>
      <c r="P62" s="20">
        <v>0</v>
      </c>
      <c r="Q62" s="21">
        <v>0</v>
      </c>
      <c r="R62" s="22">
        <v>0</v>
      </c>
      <c r="S62" s="23">
        <v>0</v>
      </c>
      <c r="T62" s="22">
        <v>0</v>
      </c>
      <c r="U62" s="24">
        <v>0</v>
      </c>
      <c r="V62" s="20"/>
      <c r="W62" s="21"/>
    </row>
    <row r="63" spans="1:23" ht="12.75" customHeight="1">
      <c r="A63" s="18" t="s">
        <v>80</v>
      </c>
      <c r="B63" s="19">
        <v>0</v>
      </c>
      <c r="C63" s="19">
        <v>0</v>
      </c>
      <c r="D63" s="19"/>
      <c r="E63" s="19">
        <v>0</v>
      </c>
      <c r="F63" s="20">
        <v>0</v>
      </c>
      <c r="G63" s="21">
        <v>0</v>
      </c>
      <c r="H63" s="20">
        <v>0</v>
      </c>
      <c r="I63" s="21">
        <v>0</v>
      </c>
      <c r="J63" s="20">
        <v>0</v>
      </c>
      <c r="K63" s="21">
        <v>0</v>
      </c>
      <c r="L63" s="20">
        <v>0</v>
      </c>
      <c r="M63" s="21">
        <v>0</v>
      </c>
      <c r="N63" s="20">
        <v>0</v>
      </c>
      <c r="O63" s="21">
        <v>0</v>
      </c>
      <c r="P63" s="20">
        <v>0</v>
      </c>
      <c r="Q63" s="21">
        <v>0</v>
      </c>
      <c r="R63" s="22">
        <v>0</v>
      </c>
      <c r="S63" s="23">
        <v>0</v>
      </c>
      <c r="T63" s="22">
        <v>0</v>
      </c>
      <c r="U63" s="24">
        <v>0</v>
      </c>
      <c r="V63" s="20"/>
      <c r="W63" s="21"/>
    </row>
    <row r="64" spans="1:23" ht="12.75" customHeight="1">
      <c r="A64" s="18" t="s">
        <v>81</v>
      </c>
      <c r="B64" s="19">
        <v>0</v>
      </c>
      <c r="C64" s="19">
        <v>0</v>
      </c>
      <c r="D64" s="19"/>
      <c r="E64" s="19">
        <v>0</v>
      </c>
      <c r="F64" s="20">
        <v>0</v>
      </c>
      <c r="G64" s="21">
        <v>0</v>
      </c>
      <c r="H64" s="20">
        <v>0</v>
      </c>
      <c r="I64" s="21">
        <v>0</v>
      </c>
      <c r="J64" s="20">
        <v>0</v>
      </c>
      <c r="K64" s="21">
        <v>0</v>
      </c>
      <c r="L64" s="20">
        <v>0</v>
      </c>
      <c r="M64" s="21">
        <v>0</v>
      </c>
      <c r="N64" s="20">
        <v>0</v>
      </c>
      <c r="O64" s="21">
        <v>0</v>
      </c>
      <c r="P64" s="20">
        <v>0</v>
      </c>
      <c r="Q64" s="21">
        <v>0</v>
      </c>
      <c r="R64" s="22">
        <v>0</v>
      </c>
      <c r="S64" s="23">
        <v>0</v>
      </c>
      <c r="T64" s="22">
        <v>0</v>
      </c>
      <c r="U64" s="24">
        <v>0</v>
      </c>
      <c r="V64" s="20"/>
      <c r="W64" s="21"/>
    </row>
    <row r="65" spans="1:23" ht="12.75" customHeight="1">
      <c r="A65" s="18"/>
      <c r="B65" s="19">
        <v>0</v>
      </c>
      <c r="C65" s="19">
        <v>0</v>
      </c>
      <c r="D65" s="19"/>
      <c r="E65" s="19">
        <v>0</v>
      </c>
      <c r="F65" s="20">
        <v>0</v>
      </c>
      <c r="G65" s="21">
        <v>0</v>
      </c>
      <c r="H65" s="20">
        <v>0</v>
      </c>
      <c r="I65" s="21">
        <v>0</v>
      </c>
      <c r="J65" s="20">
        <v>0</v>
      </c>
      <c r="K65" s="21">
        <v>0</v>
      </c>
      <c r="L65" s="20">
        <v>0</v>
      </c>
      <c r="M65" s="21">
        <v>0</v>
      </c>
      <c r="N65" s="20">
        <v>0</v>
      </c>
      <c r="O65" s="21">
        <v>0</v>
      </c>
      <c r="P65" s="20">
        <v>0</v>
      </c>
      <c r="Q65" s="21">
        <v>0</v>
      </c>
      <c r="R65" s="22">
        <v>0</v>
      </c>
      <c r="S65" s="23">
        <v>0</v>
      </c>
      <c r="T65" s="22">
        <v>0</v>
      </c>
      <c r="U65" s="24">
        <v>0</v>
      </c>
      <c r="V65" s="20"/>
      <c r="W65" s="21"/>
    </row>
    <row r="66" spans="1:23" ht="12.75" customHeight="1">
      <c r="A66" s="25" t="s">
        <v>39</v>
      </c>
      <c r="B66" s="26">
        <v>0</v>
      </c>
      <c r="C66" s="26">
        <v>0</v>
      </c>
      <c r="D66" s="26"/>
      <c r="E66" s="26">
        <v>0</v>
      </c>
      <c r="F66" s="27">
        <v>0</v>
      </c>
      <c r="G66" s="28">
        <v>0</v>
      </c>
      <c r="H66" s="27">
        <v>0</v>
      </c>
      <c r="I66" s="28">
        <v>0</v>
      </c>
      <c r="J66" s="27">
        <v>0</v>
      </c>
      <c r="K66" s="28">
        <v>0</v>
      </c>
      <c r="L66" s="27">
        <v>0</v>
      </c>
      <c r="M66" s="28">
        <v>0</v>
      </c>
      <c r="N66" s="27">
        <v>0</v>
      </c>
      <c r="O66" s="28">
        <v>0</v>
      </c>
      <c r="P66" s="27">
        <v>0</v>
      </c>
      <c r="Q66" s="28">
        <v>0</v>
      </c>
      <c r="R66" s="29">
        <v>0</v>
      </c>
      <c r="S66" s="30">
        <v>0</v>
      </c>
      <c r="T66" s="29">
        <v>0</v>
      </c>
      <c r="U66" s="31">
        <v>0</v>
      </c>
      <c r="V66" s="27">
        <v>0</v>
      </c>
      <c r="W66" s="28">
        <v>0</v>
      </c>
    </row>
    <row r="67" spans="1:23" ht="12.75" customHeight="1">
      <c r="A67" s="43" t="s">
        <v>82</v>
      </c>
      <c r="B67" s="44">
        <v>1892500000</v>
      </c>
      <c r="C67" s="44">
        <v>201450000</v>
      </c>
      <c r="D67" s="44"/>
      <c r="E67" s="44">
        <v>2093950000</v>
      </c>
      <c r="F67" s="45">
        <v>2086743000</v>
      </c>
      <c r="G67" s="46">
        <v>1063818000</v>
      </c>
      <c r="H67" s="45">
        <v>80491000</v>
      </c>
      <c r="I67" s="46">
        <v>71764878</v>
      </c>
      <c r="J67" s="45">
        <v>126582000</v>
      </c>
      <c r="K67" s="46">
        <v>138674806</v>
      </c>
      <c r="L67" s="45">
        <v>108397000</v>
      </c>
      <c r="M67" s="46">
        <v>142134881</v>
      </c>
      <c r="N67" s="45">
        <v>249047000</v>
      </c>
      <c r="O67" s="46">
        <v>261875588</v>
      </c>
      <c r="P67" s="45">
        <v>564517000</v>
      </c>
      <c r="Q67" s="46">
        <v>614450153</v>
      </c>
      <c r="R67" s="47">
        <v>129.75451350129617</v>
      </c>
      <c r="S67" s="48">
        <v>84.2444206218458</v>
      </c>
      <c r="T67" s="47">
        <v>52.70810672019795</v>
      </c>
      <c r="U67" s="47">
        <v>57.37029042272589</v>
      </c>
      <c r="V67" s="45">
        <v>8592000</v>
      </c>
      <c r="W67" s="46">
        <v>4395796</v>
      </c>
    </row>
    <row r="68" spans="1:23" ht="12.75" customHeight="1">
      <c r="A68" s="11" t="s">
        <v>40</v>
      </c>
      <c r="B68" s="32"/>
      <c r="C68" s="32"/>
      <c r="D68" s="32"/>
      <c r="E68" s="32"/>
      <c r="F68" s="33"/>
      <c r="G68" s="34"/>
      <c r="H68" s="33"/>
      <c r="I68" s="34"/>
      <c r="J68" s="33"/>
      <c r="K68" s="34"/>
      <c r="L68" s="33"/>
      <c r="M68" s="34"/>
      <c r="N68" s="33"/>
      <c r="O68" s="34"/>
      <c r="P68" s="33"/>
      <c r="Q68" s="34"/>
      <c r="R68" s="15"/>
      <c r="S68" s="16"/>
      <c r="T68" s="15"/>
      <c r="U68" s="17"/>
      <c r="V68" s="33"/>
      <c r="W68" s="34"/>
    </row>
    <row r="69" spans="1:23" s="50" customFormat="1" ht="12.75" customHeight="1">
      <c r="A69" s="49" t="s">
        <v>83</v>
      </c>
      <c r="B69" s="19">
        <v>756528000</v>
      </c>
      <c r="C69" s="19">
        <v>5300000</v>
      </c>
      <c r="D69" s="19"/>
      <c r="E69" s="19">
        <v>761828000</v>
      </c>
      <c r="F69" s="20">
        <v>761828000</v>
      </c>
      <c r="G69" s="21">
        <v>761828000</v>
      </c>
      <c r="H69" s="20">
        <v>148083000</v>
      </c>
      <c r="I69" s="21">
        <v>152105288</v>
      </c>
      <c r="J69" s="20">
        <v>217238000</v>
      </c>
      <c r="K69" s="21">
        <v>199905118</v>
      </c>
      <c r="L69" s="20">
        <v>131473000</v>
      </c>
      <c r="M69" s="21">
        <v>110898601</v>
      </c>
      <c r="N69" s="20">
        <v>253033000</v>
      </c>
      <c r="O69" s="21">
        <v>261106364</v>
      </c>
      <c r="P69" s="20">
        <v>749827000</v>
      </c>
      <c r="Q69" s="21">
        <v>724015371</v>
      </c>
      <c r="R69" s="22">
        <v>92.46004883131897</v>
      </c>
      <c r="S69" s="23">
        <v>135.44603957627922</v>
      </c>
      <c r="T69" s="22">
        <v>98.42471003953648</v>
      </c>
      <c r="U69" s="24">
        <v>95.03659238043232</v>
      </c>
      <c r="V69" s="20">
        <v>18621000</v>
      </c>
      <c r="W69" s="21">
        <v>2975606</v>
      </c>
    </row>
    <row r="70" spans="1:23" ht="12.75" customHeight="1">
      <c r="A70" s="36" t="s">
        <v>39</v>
      </c>
      <c r="B70" s="37">
        <v>756528000</v>
      </c>
      <c r="C70" s="37">
        <v>5300000</v>
      </c>
      <c r="D70" s="37"/>
      <c r="E70" s="37">
        <v>761828000</v>
      </c>
      <c r="F70" s="38">
        <v>761828000</v>
      </c>
      <c r="G70" s="39">
        <v>761828000</v>
      </c>
      <c r="H70" s="38">
        <v>148083000</v>
      </c>
      <c r="I70" s="39">
        <v>152105288</v>
      </c>
      <c r="J70" s="38">
        <v>217238000</v>
      </c>
      <c r="K70" s="39">
        <v>199905118</v>
      </c>
      <c r="L70" s="38">
        <v>131473000</v>
      </c>
      <c r="M70" s="39">
        <v>110898601</v>
      </c>
      <c r="N70" s="38">
        <v>253033000</v>
      </c>
      <c r="O70" s="39">
        <v>261106364</v>
      </c>
      <c r="P70" s="38">
        <v>749827000</v>
      </c>
      <c r="Q70" s="39">
        <v>724015371</v>
      </c>
      <c r="R70" s="40">
        <v>92.46004883131897</v>
      </c>
      <c r="S70" s="41">
        <v>135.44603957627922</v>
      </c>
      <c r="T70" s="40">
        <v>98.42471003953648</v>
      </c>
      <c r="U70" s="42">
        <v>95.03659238043232</v>
      </c>
      <c r="V70" s="38">
        <v>18621000</v>
      </c>
      <c r="W70" s="39">
        <v>2975606</v>
      </c>
    </row>
    <row r="71" spans="1:23" ht="12.75" customHeight="1">
      <c r="A71" s="43" t="s">
        <v>82</v>
      </c>
      <c r="B71" s="44">
        <v>756528000</v>
      </c>
      <c r="C71" s="44">
        <v>5300000</v>
      </c>
      <c r="D71" s="44"/>
      <c r="E71" s="44">
        <v>761828000</v>
      </c>
      <c r="F71" s="45">
        <v>761828000</v>
      </c>
      <c r="G71" s="46">
        <v>761828000</v>
      </c>
      <c r="H71" s="45">
        <v>148083000</v>
      </c>
      <c r="I71" s="46">
        <v>152105288</v>
      </c>
      <c r="J71" s="45">
        <v>217238000</v>
      </c>
      <c r="K71" s="46">
        <v>199905118</v>
      </c>
      <c r="L71" s="45">
        <v>131473000</v>
      </c>
      <c r="M71" s="46">
        <v>110898601</v>
      </c>
      <c r="N71" s="45">
        <v>253033000</v>
      </c>
      <c r="O71" s="46">
        <v>261106364</v>
      </c>
      <c r="P71" s="45">
        <v>749827000</v>
      </c>
      <c r="Q71" s="46">
        <v>724015371</v>
      </c>
      <c r="R71" s="47">
        <v>92.46004883131897</v>
      </c>
      <c r="S71" s="48">
        <v>135.44603957627922</v>
      </c>
      <c r="T71" s="47">
        <v>98.42471003953648</v>
      </c>
      <c r="U71" s="51">
        <v>95.03659238043232</v>
      </c>
      <c r="V71" s="45">
        <v>18621000</v>
      </c>
      <c r="W71" s="46">
        <v>2975606</v>
      </c>
    </row>
    <row r="72" spans="1:23" ht="12.75" customHeight="1" thickBot="1">
      <c r="A72" s="43" t="s">
        <v>84</v>
      </c>
      <c r="B72" s="44">
        <v>2649028000</v>
      </c>
      <c r="C72" s="44">
        <v>206750000</v>
      </c>
      <c r="D72" s="44"/>
      <c r="E72" s="44">
        <v>2855778000</v>
      </c>
      <c r="F72" s="45">
        <v>2848571000</v>
      </c>
      <c r="G72" s="46">
        <v>1825646000</v>
      </c>
      <c r="H72" s="45">
        <v>228574000</v>
      </c>
      <c r="I72" s="46">
        <v>223870166</v>
      </c>
      <c r="J72" s="45">
        <v>343820000</v>
      </c>
      <c r="K72" s="46">
        <v>338579924</v>
      </c>
      <c r="L72" s="45">
        <v>239870000</v>
      </c>
      <c r="M72" s="46">
        <v>253033482</v>
      </c>
      <c r="N72" s="45">
        <v>502080000</v>
      </c>
      <c r="O72" s="46">
        <v>522981952</v>
      </c>
      <c r="P72" s="45">
        <v>1314344000</v>
      </c>
      <c r="Q72" s="46">
        <v>1338465524</v>
      </c>
      <c r="R72" s="47">
        <v>109.31337807979322</v>
      </c>
      <c r="S72" s="48">
        <v>106.68488133123822</v>
      </c>
      <c r="T72" s="47">
        <v>71.71027900218948</v>
      </c>
      <c r="U72" s="51">
        <v>73.0263433019451</v>
      </c>
      <c r="V72" s="45">
        <v>27213000</v>
      </c>
      <c r="W72" s="46">
        <v>7371402</v>
      </c>
    </row>
    <row r="73" spans="1:23" ht="15" thickTop="1">
      <c r="A73" s="52"/>
      <c r="B73" s="53"/>
      <c r="C73" s="54"/>
      <c r="D73" s="54"/>
      <c r="E73" s="55"/>
      <c r="F73" s="53"/>
      <c r="G73" s="54"/>
      <c r="H73" s="54"/>
      <c r="I73" s="55"/>
      <c r="J73" s="54"/>
      <c r="K73" s="55"/>
      <c r="L73" s="54"/>
      <c r="M73" s="54"/>
      <c r="N73" s="54"/>
      <c r="O73" s="54"/>
      <c r="P73" s="54"/>
      <c r="Q73" s="54"/>
      <c r="R73" s="54"/>
      <c r="S73" s="54"/>
      <c r="T73" s="54"/>
      <c r="U73" s="55"/>
      <c r="V73" s="53"/>
      <c r="W73" s="55"/>
    </row>
    <row r="74" spans="1:23" ht="14.25">
      <c r="A74" s="56"/>
      <c r="B74" s="57"/>
      <c r="C74" s="58"/>
      <c r="D74" s="58"/>
      <c r="E74" s="59"/>
      <c r="F74" s="60" t="s">
        <v>3</v>
      </c>
      <c r="G74" s="61"/>
      <c r="H74" s="60" t="s">
        <v>4</v>
      </c>
      <c r="I74" s="62"/>
      <c r="J74" s="60" t="s">
        <v>5</v>
      </c>
      <c r="K74" s="62"/>
      <c r="L74" s="60" t="s">
        <v>6</v>
      </c>
      <c r="M74" s="60"/>
      <c r="N74" s="63" t="s">
        <v>7</v>
      </c>
      <c r="O74" s="60"/>
      <c r="P74" s="135" t="s">
        <v>8</v>
      </c>
      <c r="Q74" s="136"/>
      <c r="R74" s="137" t="s">
        <v>9</v>
      </c>
      <c r="S74" s="136"/>
      <c r="T74" s="137" t="s">
        <v>10</v>
      </c>
      <c r="U74" s="136"/>
      <c r="V74" s="135"/>
      <c r="W74" s="136"/>
    </row>
    <row r="75" spans="1:23" ht="51">
      <c r="A75" s="64" t="s">
        <v>85</v>
      </c>
      <c r="B75" s="65" t="s">
        <v>86</v>
      </c>
      <c r="C75" s="65" t="s">
        <v>87</v>
      </c>
      <c r="D75" s="66" t="s">
        <v>15</v>
      </c>
      <c r="E75" s="65" t="s">
        <v>16</v>
      </c>
      <c r="F75" s="65" t="s">
        <v>17</v>
      </c>
      <c r="G75" s="65" t="s">
        <v>88</v>
      </c>
      <c r="H75" s="65" t="s">
        <v>89</v>
      </c>
      <c r="I75" s="67" t="s">
        <v>20</v>
      </c>
      <c r="J75" s="65" t="s">
        <v>90</v>
      </c>
      <c r="K75" s="67" t="s">
        <v>22</v>
      </c>
      <c r="L75" s="65" t="s">
        <v>91</v>
      </c>
      <c r="M75" s="67" t="s">
        <v>24</v>
      </c>
      <c r="N75" s="65" t="s">
        <v>92</v>
      </c>
      <c r="O75" s="67" t="s">
        <v>26</v>
      </c>
      <c r="P75" s="67" t="s">
        <v>93</v>
      </c>
      <c r="Q75" s="68" t="s">
        <v>28</v>
      </c>
      <c r="R75" s="69" t="s">
        <v>93</v>
      </c>
      <c r="S75" s="70" t="s">
        <v>28</v>
      </c>
      <c r="T75" s="69" t="s">
        <v>94</v>
      </c>
      <c r="U75" s="66" t="s">
        <v>30</v>
      </c>
      <c r="V75" s="65"/>
      <c r="W75" s="67"/>
    </row>
    <row r="76" spans="1:23" ht="14.25">
      <c r="A76" s="71" t="s">
        <v>12</v>
      </c>
      <c r="B76" s="72"/>
      <c r="C76" s="72">
        <v>100</v>
      </c>
      <c r="D76" s="72"/>
      <c r="E76" s="72"/>
      <c r="F76" s="72"/>
      <c r="G76" s="72"/>
      <c r="H76" s="72"/>
      <c r="I76" s="72"/>
      <c r="J76" s="72"/>
      <c r="K76" s="72"/>
      <c r="L76" s="72"/>
      <c r="M76" s="73"/>
      <c r="N76" s="72"/>
      <c r="O76" s="73"/>
      <c r="P76" s="72"/>
      <c r="Q76" s="73"/>
      <c r="R76" s="72"/>
      <c r="S76" s="73"/>
      <c r="T76" s="72"/>
      <c r="U76" s="72"/>
      <c r="V76" s="72"/>
      <c r="W76" s="72"/>
    </row>
    <row r="77" spans="1:23" ht="14.25" hidden="1">
      <c r="A77" s="74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6"/>
      <c r="N77" s="75"/>
      <c r="O77" s="76"/>
      <c r="P77" s="75"/>
      <c r="Q77" s="76"/>
      <c r="R77" s="77"/>
      <c r="S77" s="78"/>
      <c r="T77" s="77"/>
      <c r="U77" s="77"/>
      <c r="V77" s="75"/>
      <c r="W77" s="75"/>
    </row>
    <row r="78" spans="1:23" ht="14.25" hidden="1">
      <c r="A78" s="79" t="s">
        <v>95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1"/>
      <c r="N78" s="80"/>
      <c r="O78" s="81"/>
      <c r="P78" s="80"/>
      <c r="Q78" s="81"/>
      <c r="R78" s="82"/>
      <c r="S78" s="83"/>
      <c r="T78" s="82"/>
      <c r="U78" s="82"/>
      <c r="V78" s="80"/>
      <c r="W78" s="80"/>
    </row>
    <row r="79" spans="1:23" ht="14.25" hidden="1">
      <c r="A79" s="84" t="s">
        <v>96</v>
      </c>
      <c r="B79" s="85">
        <v>0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  <c r="I79" s="85">
        <v>0</v>
      </c>
      <c r="J79" s="85">
        <v>0</v>
      </c>
      <c r="K79" s="85">
        <v>0</v>
      </c>
      <c r="L79" s="85">
        <v>0</v>
      </c>
      <c r="M79" s="86">
        <v>0</v>
      </c>
      <c r="N79" s="85"/>
      <c r="O79" s="86"/>
      <c r="P79" s="85"/>
      <c r="Q79" s="86"/>
      <c r="R79" s="87"/>
      <c r="S79" s="88"/>
      <c r="T79" s="87"/>
      <c r="U79" s="87"/>
      <c r="V79" s="85">
        <v>0</v>
      </c>
      <c r="W79" s="85">
        <v>0</v>
      </c>
    </row>
    <row r="80" spans="1:23" ht="14.25" hidden="1">
      <c r="A80" s="56" t="s">
        <v>97</v>
      </c>
      <c r="B80" s="89"/>
      <c r="C80" s="89"/>
      <c r="D80" s="89"/>
      <c r="E80" s="89">
        <v>0</v>
      </c>
      <c r="F80" s="89"/>
      <c r="G80" s="89"/>
      <c r="H80" s="89"/>
      <c r="I80" s="90"/>
      <c r="J80" s="89"/>
      <c r="K80" s="90"/>
      <c r="L80" s="89"/>
      <c r="M80" s="91"/>
      <c r="N80" s="89"/>
      <c r="O80" s="91"/>
      <c r="P80" s="89"/>
      <c r="Q80" s="91"/>
      <c r="R80" s="92"/>
      <c r="S80" s="93"/>
      <c r="T80" s="92"/>
      <c r="U80" s="92"/>
      <c r="V80" s="89"/>
      <c r="W80" s="89"/>
    </row>
    <row r="81" spans="1:23" ht="14.25" hidden="1">
      <c r="A81" s="56" t="s">
        <v>98</v>
      </c>
      <c r="B81" s="89"/>
      <c r="C81" s="89"/>
      <c r="D81" s="89"/>
      <c r="E81" s="89">
        <v>0</v>
      </c>
      <c r="F81" s="89"/>
      <c r="G81" s="89"/>
      <c r="H81" s="89"/>
      <c r="I81" s="90"/>
      <c r="J81" s="89"/>
      <c r="K81" s="90"/>
      <c r="L81" s="89"/>
      <c r="M81" s="91"/>
      <c r="N81" s="89"/>
      <c r="O81" s="91"/>
      <c r="P81" s="89"/>
      <c r="Q81" s="91"/>
      <c r="R81" s="92"/>
      <c r="S81" s="93"/>
      <c r="T81" s="92"/>
      <c r="U81" s="92"/>
      <c r="V81" s="89"/>
      <c r="W81" s="89"/>
    </row>
    <row r="82" spans="1:23" ht="14.25" hidden="1">
      <c r="A82" s="56" t="s">
        <v>99</v>
      </c>
      <c r="B82" s="89"/>
      <c r="C82" s="89"/>
      <c r="D82" s="89"/>
      <c r="E82" s="89">
        <v>0</v>
      </c>
      <c r="F82" s="89"/>
      <c r="G82" s="89"/>
      <c r="H82" s="89"/>
      <c r="I82" s="90"/>
      <c r="J82" s="89"/>
      <c r="K82" s="90"/>
      <c r="L82" s="89"/>
      <c r="M82" s="91"/>
      <c r="N82" s="89"/>
      <c r="O82" s="91"/>
      <c r="P82" s="89"/>
      <c r="Q82" s="91"/>
      <c r="R82" s="92"/>
      <c r="S82" s="93"/>
      <c r="T82" s="92"/>
      <c r="U82" s="92"/>
      <c r="V82" s="89"/>
      <c r="W82" s="89"/>
    </row>
    <row r="83" spans="1:23" ht="14.25" hidden="1">
      <c r="A83" s="56" t="s">
        <v>100</v>
      </c>
      <c r="B83" s="89"/>
      <c r="C83" s="89"/>
      <c r="D83" s="89"/>
      <c r="E83" s="89">
        <v>0</v>
      </c>
      <c r="F83" s="89"/>
      <c r="G83" s="89"/>
      <c r="H83" s="89"/>
      <c r="I83" s="90"/>
      <c r="J83" s="89"/>
      <c r="K83" s="90"/>
      <c r="L83" s="89"/>
      <c r="M83" s="91"/>
      <c r="N83" s="89"/>
      <c r="O83" s="91"/>
      <c r="P83" s="89"/>
      <c r="Q83" s="91"/>
      <c r="R83" s="92"/>
      <c r="S83" s="93"/>
      <c r="T83" s="92"/>
      <c r="U83" s="92"/>
      <c r="V83" s="89"/>
      <c r="W83" s="89"/>
    </row>
    <row r="84" spans="1:23" ht="14.25" hidden="1">
      <c r="A84" s="56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91"/>
      <c r="N84" s="89"/>
      <c r="O84" s="91"/>
      <c r="P84" s="89"/>
      <c r="Q84" s="91"/>
      <c r="R84" s="92"/>
      <c r="S84" s="93"/>
      <c r="T84" s="92"/>
      <c r="U84" s="92"/>
      <c r="V84" s="89"/>
      <c r="W84" s="89"/>
    </row>
    <row r="85" spans="1:23" ht="14.25">
      <c r="A85" s="94" t="s">
        <v>101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6"/>
      <c r="R85" s="97"/>
      <c r="S85" s="97"/>
      <c r="T85" s="98"/>
      <c r="U85" s="99"/>
      <c r="V85" s="95"/>
      <c r="W85" s="95"/>
    </row>
    <row r="86" spans="1:23" ht="14.25">
      <c r="A86" s="100" t="s">
        <v>102</v>
      </c>
      <c r="B86" s="101">
        <v>0</v>
      </c>
      <c r="C86" s="101">
        <v>0</v>
      </c>
      <c r="D86" s="101"/>
      <c r="E86" s="101">
        <v>0</v>
      </c>
      <c r="F86" s="101">
        <v>0</v>
      </c>
      <c r="G86" s="101">
        <v>0</v>
      </c>
      <c r="H86" s="101">
        <v>0</v>
      </c>
      <c r="I86" s="101">
        <v>0</v>
      </c>
      <c r="J86" s="101">
        <v>0</v>
      </c>
      <c r="K86" s="101">
        <v>0</v>
      </c>
      <c r="L86" s="101">
        <v>0</v>
      </c>
      <c r="M86" s="101">
        <v>0</v>
      </c>
      <c r="N86" s="101">
        <v>0</v>
      </c>
      <c r="O86" s="101">
        <v>0</v>
      </c>
      <c r="P86" s="101">
        <v>0</v>
      </c>
      <c r="Q86" s="89">
        <v>0</v>
      </c>
      <c r="R86" s="102">
        <v>0</v>
      </c>
      <c r="S86" s="103">
        <v>0</v>
      </c>
      <c r="T86" s="102">
        <v>0</v>
      </c>
      <c r="U86" s="103">
        <v>0</v>
      </c>
      <c r="V86" s="101"/>
      <c r="W86" s="101"/>
    </row>
    <row r="87" spans="1:23" ht="14.25">
      <c r="A87" s="104" t="s">
        <v>103</v>
      </c>
      <c r="B87" s="89">
        <v>0</v>
      </c>
      <c r="C87" s="89">
        <v>0</v>
      </c>
      <c r="D87" s="89"/>
      <c r="E87" s="89">
        <v>0</v>
      </c>
      <c r="F87" s="89">
        <v>0</v>
      </c>
      <c r="G87" s="89">
        <v>0</v>
      </c>
      <c r="H87" s="89">
        <v>0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89">
        <v>0</v>
      </c>
      <c r="O87" s="89">
        <v>0</v>
      </c>
      <c r="P87" s="91">
        <v>0</v>
      </c>
      <c r="Q87" s="91">
        <v>0</v>
      </c>
      <c r="R87" s="102">
        <v>0</v>
      </c>
      <c r="S87" s="103">
        <v>0</v>
      </c>
      <c r="T87" s="102">
        <v>0</v>
      </c>
      <c r="U87" s="103">
        <v>0</v>
      </c>
      <c r="V87" s="89"/>
      <c r="W87" s="89"/>
    </row>
    <row r="88" spans="1:23" ht="14.25">
      <c r="A88" s="104" t="s">
        <v>104</v>
      </c>
      <c r="B88" s="89">
        <v>0</v>
      </c>
      <c r="C88" s="89">
        <v>0</v>
      </c>
      <c r="D88" s="89"/>
      <c r="E88" s="89">
        <v>0</v>
      </c>
      <c r="F88" s="89">
        <v>0</v>
      </c>
      <c r="G88" s="89">
        <v>0</v>
      </c>
      <c r="H88" s="89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91">
        <v>0</v>
      </c>
      <c r="Q88" s="91">
        <v>0</v>
      </c>
      <c r="R88" s="102">
        <v>0</v>
      </c>
      <c r="S88" s="103">
        <v>0</v>
      </c>
      <c r="T88" s="102">
        <v>0</v>
      </c>
      <c r="U88" s="103">
        <v>0</v>
      </c>
      <c r="V88" s="89"/>
      <c r="W88" s="89"/>
    </row>
    <row r="89" spans="1:23" ht="14.25">
      <c r="A89" s="104" t="s">
        <v>105</v>
      </c>
      <c r="B89" s="89">
        <v>364646000</v>
      </c>
      <c r="C89" s="89">
        <v>0</v>
      </c>
      <c r="D89" s="89"/>
      <c r="E89" s="89">
        <v>364646000</v>
      </c>
      <c r="F89" s="89">
        <v>0</v>
      </c>
      <c r="G89" s="89">
        <v>0</v>
      </c>
      <c r="H89" s="89">
        <v>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91">
        <v>0</v>
      </c>
      <c r="Q89" s="91">
        <v>0</v>
      </c>
      <c r="R89" s="102">
        <v>0</v>
      </c>
      <c r="S89" s="103">
        <v>0</v>
      </c>
      <c r="T89" s="102">
        <v>0</v>
      </c>
      <c r="U89" s="103">
        <v>0</v>
      </c>
      <c r="V89" s="89"/>
      <c r="W89" s="89"/>
    </row>
    <row r="90" spans="1:23" ht="14.25">
      <c r="A90" s="104" t="s">
        <v>106</v>
      </c>
      <c r="B90" s="89">
        <v>0</v>
      </c>
      <c r="C90" s="89">
        <v>0</v>
      </c>
      <c r="D90" s="89"/>
      <c r="E90" s="89">
        <v>0</v>
      </c>
      <c r="F90" s="89">
        <v>0</v>
      </c>
      <c r="G90" s="89">
        <v>0</v>
      </c>
      <c r="H90" s="89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91">
        <v>0</v>
      </c>
      <c r="Q90" s="91">
        <v>0</v>
      </c>
      <c r="R90" s="102">
        <v>0</v>
      </c>
      <c r="S90" s="103">
        <v>0</v>
      </c>
      <c r="T90" s="102">
        <v>0</v>
      </c>
      <c r="U90" s="103">
        <v>0</v>
      </c>
      <c r="V90" s="89"/>
      <c r="W90" s="89"/>
    </row>
    <row r="91" spans="1:23" ht="14.25">
      <c r="A91" s="104" t="s">
        <v>107</v>
      </c>
      <c r="B91" s="89">
        <v>7500000</v>
      </c>
      <c r="C91" s="89">
        <v>0</v>
      </c>
      <c r="D91" s="89"/>
      <c r="E91" s="89">
        <v>7500000</v>
      </c>
      <c r="F91" s="89">
        <v>0</v>
      </c>
      <c r="G91" s="89">
        <v>0</v>
      </c>
      <c r="H91" s="89">
        <v>0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  <c r="P91" s="91">
        <v>0</v>
      </c>
      <c r="Q91" s="91">
        <v>0</v>
      </c>
      <c r="R91" s="102">
        <v>0</v>
      </c>
      <c r="S91" s="103">
        <v>0</v>
      </c>
      <c r="T91" s="102">
        <v>0</v>
      </c>
      <c r="U91" s="103">
        <v>0</v>
      </c>
      <c r="V91" s="89"/>
      <c r="W91" s="89"/>
    </row>
    <row r="92" spans="1:23" ht="14.25">
      <c r="A92" s="104" t="s">
        <v>108</v>
      </c>
      <c r="B92" s="89">
        <v>22000000</v>
      </c>
      <c r="C92" s="89">
        <v>20208000</v>
      </c>
      <c r="D92" s="89"/>
      <c r="E92" s="89">
        <v>42208000</v>
      </c>
      <c r="F92" s="89">
        <v>0</v>
      </c>
      <c r="G92" s="89">
        <v>0</v>
      </c>
      <c r="H92" s="89">
        <v>37008000</v>
      </c>
      <c r="I92" s="89">
        <v>0</v>
      </c>
      <c r="J92" s="89">
        <v>3200000</v>
      </c>
      <c r="K92" s="89">
        <v>0</v>
      </c>
      <c r="L92" s="89">
        <v>26817000</v>
      </c>
      <c r="M92" s="89">
        <v>0</v>
      </c>
      <c r="N92" s="89">
        <v>0</v>
      </c>
      <c r="O92" s="89">
        <v>0</v>
      </c>
      <c r="P92" s="91">
        <v>67025000</v>
      </c>
      <c r="Q92" s="91">
        <v>0</v>
      </c>
      <c r="R92" s="102">
        <v>-100</v>
      </c>
      <c r="S92" s="103">
        <v>0</v>
      </c>
      <c r="T92" s="102">
        <v>158.79691053828657</v>
      </c>
      <c r="U92" s="103">
        <v>0</v>
      </c>
      <c r="V92" s="89"/>
      <c r="W92" s="89"/>
    </row>
    <row r="93" spans="1:23" ht="14.25">
      <c r="A93" s="104" t="s">
        <v>109</v>
      </c>
      <c r="B93" s="89">
        <v>0</v>
      </c>
      <c r="C93" s="89">
        <v>0</v>
      </c>
      <c r="D93" s="89"/>
      <c r="E93" s="89">
        <v>0</v>
      </c>
      <c r="F93" s="89">
        <v>0</v>
      </c>
      <c r="G93" s="89">
        <v>0</v>
      </c>
      <c r="H93" s="89">
        <v>0</v>
      </c>
      <c r="I93" s="89">
        <v>0</v>
      </c>
      <c r="J93" s="89">
        <v>0</v>
      </c>
      <c r="K93" s="89">
        <v>0</v>
      </c>
      <c r="L93" s="89">
        <v>0</v>
      </c>
      <c r="M93" s="89">
        <v>0</v>
      </c>
      <c r="N93" s="89">
        <v>0</v>
      </c>
      <c r="O93" s="89">
        <v>0</v>
      </c>
      <c r="P93" s="91">
        <v>0</v>
      </c>
      <c r="Q93" s="91">
        <v>0</v>
      </c>
      <c r="R93" s="102">
        <v>0</v>
      </c>
      <c r="S93" s="103">
        <v>0</v>
      </c>
      <c r="T93" s="102">
        <v>0</v>
      </c>
      <c r="U93" s="103">
        <v>0</v>
      </c>
      <c r="V93" s="89"/>
      <c r="W93" s="89"/>
    </row>
    <row r="94" spans="1:23" ht="14.25">
      <c r="A94" s="105" t="s">
        <v>110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7"/>
      <c r="Q94" s="107"/>
      <c r="R94" s="108"/>
      <c r="S94" s="109"/>
      <c r="T94" s="108"/>
      <c r="U94" s="109"/>
      <c r="V94" s="106"/>
      <c r="W94" s="106"/>
    </row>
    <row r="95" spans="1:23" ht="20.25" hidden="1">
      <c r="A95" s="110" t="s">
        <v>111</v>
      </c>
      <c r="B95" s="111">
        <v>0</v>
      </c>
      <c r="C95" s="111">
        <v>0</v>
      </c>
      <c r="D95" s="111">
        <v>0</v>
      </c>
      <c r="E95" s="111">
        <v>0</v>
      </c>
      <c r="F95" s="111">
        <v>0</v>
      </c>
      <c r="G95" s="111">
        <v>0</v>
      </c>
      <c r="H95" s="111">
        <v>0</v>
      </c>
      <c r="I95" s="111">
        <v>0</v>
      </c>
      <c r="J95" s="111">
        <v>0</v>
      </c>
      <c r="K95" s="111">
        <v>0</v>
      </c>
      <c r="L95" s="111">
        <v>0</v>
      </c>
      <c r="M95" s="112">
        <v>0</v>
      </c>
      <c r="N95" s="111"/>
      <c r="O95" s="112"/>
      <c r="P95" s="111"/>
      <c r="Q95" s="112"/>
      <c r="R95" s="113" t="s">
        <v>112</v>
      </c>
      <c r="S95" s="113" t="s">
        <v>112</v>
      </c>
      <c r="T95" s="113" t="s">
        <v>112</v>
      </c>
      <c r="U95" s="114" t="s">
        <v>112</v>
      </c>
      <c r="V95" s="111">
        <v>0</v>
      </c>
      <c r="W95" s="111">
        <v>0</v>
      </c>
    </row>
    <row r="96" spans="1:23" ht="14.25" hidden="1">
      <c r="A96" s="115"/>
      <c r="B96" s="90"/>
      <c r="C96" s="90"/>
      <c r="D96" s="90"/>
      <c r="E96" s="116">
        <v>0</v>
      </c>
      <c r="F96" s="90"/>
      <c r="G96" s="90"/>
      <c r="H96" s="90"/>
      <c r="I96" s="90"/>
      <c r="J96" s="90"/>
      <c r="K96" s="90"/>
      <c r="L96" s="90"/>
      <c r="M96" s="117"/>
      <c r="N96" s="90"/>
      <c r="O96" s="117"/>
      <c r="P96" s="90"/>
      <c r="Q96" s="117"/>
      <c r="R96" s="118" t="s">
        <v>112</v>
      </c>
      <c r="S96" s="118" t="s">
        <v>112</v>
      </c>
      <c r="T96" s="118" t="s">
        <v>112</v>
      </c>
      <c r="U96" s="119" t="s">
        <v>112</v>
      </c>
      <c r="V96" s="90"/>
      <c r="W96" s="90"/>
    </row>
    <row r="97" spans="1:23" ht="14.25" hidden="1">
      <c r="A97" s="115"/>
      <c r="B97" s="90"/>
      <c r="C97" s="90"/>
      <c r="D97" s="90"/>
      <c r="E97" s="116">
        <v>0</v>
      </c>
      <c r="F97" s="90"/>
      <c r="G97" s="90"/>
      <c r="H97" s="90"/>
      <c r="I97" s="90"/>
      <c r="J97" s="90"/>
      <c r="K97" s="90"/>
      <c r="L97" s="90"/>
      <c r="M97" s="117"/>
      <c r="N97" s="90"/>
      <c r="O97" s="117"/>
      <c r="P97" s="90"/>
      <c r="Q97" s="117"/>
      <c r="R97" s="118" t="s">
        <v>112</v>
      </c>
      <c r="S97" s="118" t="s">
        <v>112</v>
      </c>
      <c r="T97" s="118" t="s">
        <v>112</v>
      </c>
      <c r="U97" s="119" t="s">
        <v>112</v>
      </c>
      <c r="V97" s="90"/>
      <c r="W97" s="90"/>
    </row>
    <row r="98" spans="1:23" ht="14.25" hidden="1">
      <c r="A98" s="115"/>
      <c r="B98" s="90"/>
      <c r="C98" s="90"/>
      <c r="D98" s="90"/>
      <c r="E98" s="116">
        <v>0</v>
      </c>
      <c r="F98" s="90"/>
      <c r="G98" s="90"/>
      <c r="H98" s="90"/>
      <c r="I98" s="90"/>
      <c r="J98" s="90"/>
      <c r="K98" s="90"/>
      <c r="L98" s="90"/>
      <c r="M98" s="117"/>
      <c r="N98" s="90"/>
      <c r="O98" s="117"/>
      <c r="P98" s="90"/>
      <c r="Q98" s="117"/>
      <c r="R98" s="118" t="s">
        <v>112</v>
      </c>
      <c r="S98" s="118" t="s">
        <v>112</v>
      </c>
      <c r="T98" s="118" t="s">
        <v>112</v>
      </c>
      <c r="U98" s="119" t="s">
        <v>112</v>
      </c>
      <c r="V98" s="90"/>
      <c r="W98" s="90"/>
    </row>
    <row r="99" spans="1:23" ht="14.25" hidden="1">
      <c r="A99" s="115"/>
      <c r="B99" s="90"/>
      <c r="C99" s="90"/>
      <c r="D99" s="90"/>
      <c r="E99" s="116">
        <v>0</v>
      </c>
      <c r="F99" s="90"/>
      <c r="G99" s="90"/>
      <c r="H99" s="90"/>
      <c r="I99" s="90"/>
      <c r="J99" s="90"/>
      <c r="K99" s="90"/>
      <c r="L99" s="90"/>
      <c r="M99" s="117"/>
      <c r="N99" s="90"/>
      <c r="O99" s="117"/>
      <c r="P99" s="90"/>
      <c r="Q99" s="117"/>
      <c r="R99" s="118" t="s">
        <v>112</v>
      </c>
      <c r="S99" s="118" t="s">
        <v>112</v>
      </c>
      <c r="T99" s="118" t="s">
        <v>112</v>
      </c>
      <c r="U99" s="119" t="s">
        <v>112</v>
      </c>
      <c r="V99" s="90"/>
      <c r="W99" s="90"/>
    </row>
    <row r="100" spans="1:23" ht="14.25" hidden="1">
      <c r="A100" s="115"/>
      <c r="B100" s="90"/>
      <c r="C100" s="90"/>
      <c r="D100" s="90"/>
      <c r="E100" s="116">
        <v>0</v>
      </c>
      <c r="F100" s="90"/>
      <c r="G100" s="90"/>
      <c r="H100" s="90"/>
      <c r="I100" s="90"/>
      <c r="J100" s="90"/>
      <c r="K100" s="90"/>
      <c r="L100" s="90"/>
      <c r="M100" s="117"/>
      <c r="N100" s="90"/>
      <c r="O100" s="117"/>
      <c r="P100" s="90"/>
      <c r="Q100" s="117"/>
      <c r="R100" s="118" t="s">
        <v>112</v>
      </c>
      <c r="S100" s="118" t="s">
        <v>112</v>
      </c>
      <c r="T100" s="118" t="s">
        <v>112</v>
      </c>
      <c r="U100" s="119" t="s">
        <v>112</v>
      </c>
      <c r="V100" s="90"/>
      <c r="W100" s="90"/>
    </row>
    <row r="101" spans="1:23" ht="14.25" hidden="1">
      <c r="A101" s="115"/>
      <c r="B101" s="90"/>
      <c r="C101" s="90"/>
      <c r="D101" s="90"/>
      <c r="E101" s="116">
        <v>0</v>
      </c>
      <c r="F101" s="90"/>
      <c r="G101" s="90"/>
      <c r="H101" s="90"/>
      <c r="I101" s="90"/>
      <c r="J101" s="90"/>
      <c r="K101" s="90"/>
      <c r="L101" s="90"/>
      <c r="M101" s="117"/>
      <c r="N101" s="90"/>
      <c r="O101" s="117"/>
      <c r="P101" s="90"/>
      <c r="Q101" s="117"/>
      <c r="R101" s="118" t="s">
        <v>112</v>
      </c>
      <c r="S101" s="118" t="s">
        <v>112</v>
      </c>
      <c r="T101" s="118" t="s">
        <v>112</v>
      </c>
      <c r="U101" s="119" t="s">
        <v>112</v>
      </c>
      <c r="V101" s="90"/>
      <c r="W101" s="90"/>
    </row>
    <row r="102" spans="1:23" ht="14.25" hidden="1">
      <c r="A102" s="115"/>
      <c r="B102" s="90"/>
      <c r="C102" s="90"/>
      <c r="D102" s="90"/>
      <c r="E102" s="116">
        <v>0</v>
      </c>
      <c r="F102" s="90"/>
      <c r="G102" s="90"/>
      <c r="H102" s="90"/>
      <c r="I102" s="90"/>
      <c r="J102" s="90"/>
      <c r="K102" s="90"/>
      <c r="L102" s="90"/>
      <c r="M102" s="117"/>
      <c r="N102" s="90"/>
      <c r="O102" s="117"/>
      <c r="P102" s="90"/>
      <c r="Q102" s="117"/>
      <c r="R102" s="118" t="s">
        <v>112</v>
      </c>
      <c r="S102" s="118" t="s">
        <v>112</v>
      </c>
      <c r="T102" s="118" t="s">
        <v>112</v>
      </c>
      <c r="U102" s="119" t="s">
        <v>112</v>
      </c>
      <c r="V102" s="90"/>
      <c r="W102" s="90"/>
    </row>
    <row r="103" spans="1:23" ht="14.25" hidden="1">
      <c r="A103" s="115"/>
      <c r="B103" s="90"/>
      <c r="C103" s="90"/>
      <c r="D103" s="90"/>
      <c r="E103" s="116">
        <v>0</v>
      </c>
      <c r="F103" s="90"/>
      <c r="G103" s="90"/>
      <c r="H103" s="90"/>
      <c r="I103" s="90"/>
      <c r="J103" s="90"/>
      <c r="K103" s="90"/>
      <c r="L103" s="90"/>
      <c r="M103" s="117"/>
      <c r="N103" s="90"/>
      <c r="O103" s="117"/>
      <c r="P103" s="90"/>
      <c r="Q103" s="117"/>
      <c r="R103" s="118" t="s">
        <v>112</v>
      </c>
      <c r="S103" s="118" t="s">
        <v>112</v>
      </c>
      <c r="T103" s="118" t="s">
        <v>112</v>
      </c>
      <c r="U103" s="119" t="s">
        <v>112</v>
      </c>
      <c r="V103" s="90"/>
      <c r="W103" s="90"/>
    </row>
    <row r="104" spans="1:23" ht="14.25" hidden="1">
      <c r="A104" s="115"/>
      <c r="B104" s="90"/>
      <c r="C104" s="90"/>
      <c r="D104" s="90"/>
      <c r="E104" s="116">
        <v>0</v>
      </c>
      <c r="F104" s="90"/>
      <c r="G104" s="90"/>
      <c r="H104" s="90"/>
      <c r="I104" s="90"/>
      <c r="J104" s="90"/>
      <c r="K104" s="90"/>
      <c r="L104" s="90"/>
      <c r="M104" s="117"/>
      <c r="N104" s="90"/>
      <c r="O104" s="117"/>
      <c r="P104" s="90"/>
      <c r="Q104" s="117"/>
      <c r="R104" s="118" t="s">
        <v>112</v>
      </c>
      <c r="S104" s="118" t="s">
        <v>112</v>
      </c>
      <c r="T104" s="118" t="s">
        <v>112</v>
      </c>
      <c r="U104" s="119" t="s">
        <v>112</v>
      </c>
      <c r="V104" s="90"/>
      <c r="W104" s="90"/>
    </row>
    <row r="105" spans="1:23" ht="14.25" hidden="1">
      <c r="A105" s="115"/>
      <c r="B105" s="90"/>
      <c r="C105" s="90"/>
      <c r="D105" s="90"/>
      <c r="E105" s="116">
        <v>0</v>
      </c>
      <c r="F105" s="90"/>
      <c r="G105" s="90"/>
      <c r="H105" s="90"/>
      <c r="I105" s="90"/>
      <c r="J105" s="90"/>
      <c r="K105" s="90"/>
      <c r="L105" s="90"/>
      <c r="M105" s="117"/>
      <c r="N105" s="90"/>
      <c r="O105" s="117"/>
      <c r="P105" s="90"/>
      <c r="Q105" s="117"/>
      <c r="R105" s="118" t="s">
        <v>112</v>
      </c>
      <c r="S105" s="118" t="s">
        <v>112</v>
      </c>
      <c r="T105" s="118" t="s">
        <v>112</v>
      </c>
      <c r="U105" s="119" t="s">
        <v>112</v>
      </c>
      <c r="V105" s="90"/>
      <c r="W105" s="90"/>
    </row>
    <row r="106" spans="1:23" ht="14.25" hidden="1">
      <c r="A106" s="115"/>
      <c r="B106" s="90"/>
      <c r="C106" s="90"/>
      <c r="D106" s="90"/>
      <c r="E106" s="116">
        <v>0</v>
      </c>
      <c r="F106" s="90"/>
      <c r="G106" s="90"/>
      <c r="H106" s="90"/>
      <c r="I106" s="90"/>
      <c r="J106" s="90"/>
      <c r="K106" s="90"/>
      <c r="L106" s="90"/>
      <c r="M106" s="117"/>
      <c r="N106" s="90"/>
      <c r="O106" s="117"/>
      <c r="P106" s="90"/>
      <c r="Q106" s="117"/>
      <c r="R106" s="118" t="s">
        <v>112</v>
      </c>
      <c r="S106" s="118" t="s">
        <v>112</v>
      </c>
      <c r="T106" s="118" t="s">
        <v>112</v>
      </c>
      <c r="U106" s="119" t="s">
        <v>112</v>
      </c>
      <c r="V106" s="90"/>
      <c r="W106" s="90"/>
    </row>
    <row r="107" spans="1:23" ht="14.25" hidden="1">
      <c r="A107" s="115"/>
      <c r="B107" s="90"/>
      <c r="C107" s="90"/>
      <c r="D107" s="90"/>
      <c r="E107" s="116">
        <v>0</v>
      </c>
      <c r="F107" s="90"/>
      <c r="G107" s="90"/>
      <c r="H107" s="90"/>
      <c r="I107" s="90"/>
      <c r="J107" s="90"/>
      <c r="K107" s="90"/>
      <c r="L107" s="90"/>
      <c r="M107" s="117"/>
      <c r="N107" s="90"/>
      <c r="O107" s="117"/>
      <c r="P107" s="90"/>
      <c r="Q107" s="117"/>
      <c r="R107" s="118" t="s">
        <v>112</v>
      </c>
      <c r="S107" s="118" t="s">
        <v>112</v>
      </c>
      <c r="T107" s="118" t="s">
        <v>112</v>
      </c>
      <c r="U107" s="119" t="s">
        <v>112</v>
      </c>
      <c r="V107" s="90"/>
      <c r="W107" s="90"/>
    </row>
    <row r="108" spans="1:23" ht="14.25" hidden="1">
      <c r="A108" s="115"/>
      <c r="B108" s="90"/>
      <c r="C108" s="90"/>
      <c r="D108" s="90"/>
      <c r="E108" s="116">
        <v>0</v>
      </c>
      <c r="F108" s="90"/>
      <c r="G108" s="90"/>
      <c r="H108" s="117"/>
      <c r="I108" s="90"/>
      <c r="J108" s="117"/>
      <c r="K108" s="90"/>
      <c r="L108" s="117"/>
      <c r="M108" s="117"/>
      <c r="N108" s="117"/>
      <c r="O108" s="117"/>
      <c r="P108" s="117"/>
      <c r="Q108" s="117"/>
      <c r="R108" s="118" t="s">
        <v>112</v>
      </c>
      <c r="S108" s="118" t="s">
        <v>112</v>
      </c>
      <c r="T108" s="118" t="s">
        <v>112</v>
      </c>
      <c r="U108" s="119" t="s">
        <v>112</v>
      </c>
      <c r="V108" s="90"/>
      <c r="W108" s="90"/>
    </row>
    <row r="109" spans="1:23" ht="14.25" hidden="1">
      <c r="A109" s="115"/>
      <c r="B109" s="90"/>
      <c r="C109" s="90"/>
      <c r="D109" s="90"/>
      <c r="E109" s="116">
        <v>0</v>
      </c>
      <c r="F109" s="90"/>
      <c r="G109" s="90"/>
      <c r="H109" s="117"/>
      <c r="I109" s="90"/>
      <c r="J109" s="117"/>
      <c r="K109" s="90"/>
      <c r="L109" s="117"/>
      <c r="M109" s="117"/>
      <c r="N109" s="117"/>
      <c r="O109" s="117"/>
      <c r="P109" s="117"/>
      <c r="Q109" s="117"/>
      <c r="R109" s="118" t="s">
        <v>112</v>
      </c>
      <c r="S109" s="118" t="s">
        <v>112</v>
      </c>
      <c r="T109" s="118" t="s">
        <v>112</v>
      </c>
      <c r="U109" s="119" t="s">
        <v>112</v>
      </c>
      <c r="V109" s="90"/>
      <c r="W109" s="90"/>
    </row>
    <row r="110" spans="1:23" ht="14.25" hidden="1">
      <c r="A110" s="115"/>
      <c r="B110" s="90"/>
      <c r="C110" s="90"/>
      <c r="D110" s="90"/>
      <c r="E110" s="116">
        <v>0</v>
      </c>
      <c r="F110" s="90"/>
      <c r="G110" s="90"/>
      <c r="H110" s="117"/>
      <c r="I110" s="90"/>
      <c r="J110" s="117"/>
      <c r="K110" s="90"/>
      <c r="L110" s="117"/>
      <c r="M110" s="117"/>
      <c r="N110" s="117"/>
      <c r="O110" s="117"/>
      <c r="P110" s="117"/>
      <c r="Q110" s="117"/>
      <c r="R110" s="118" t="s">
        <v>112</v>
      </c>
      <c r="S110" s="118" t="s">
        <v>112</v>
      </c>
      <c r="T110" s="118" t="s">
        <v>112</v>
      </c>
      <c r="U110" s="119" t="s">
        <v>112</v>
      </c>
      <c r="V110" s="90"/>
      <c r="W110" s="90"/>
    </row>
    <row r="111" spans="1:23" ht="14.25" hidden="1">
      <c r="A111" s="120"/>
      <c r="B111" s="121"/>
      <c r="C111" s="122"/>
      <c r="D111" s="122"/>
      <c r="E111" s="122"/>
      <c r="F111" s="121"/>
      <c r="G111" s="122"/>
      <c r="H111" s="121"/>
      <c r="I111" s="122"/>
      <c r="J111" s="121"/>
      <c r="K111" s="122"/>
      <c r="L111" s="121"/>
      <c r="M111" s="121"/>
      <c r="N111" s="121"/>
      <c r="O111" s="121"/>
      <c r="P111" s="121"/>
      <c r="Q111" s="121"/>
      <c r="R111" s="113" t="s">
        <v>112</v>
      </c>
      <c r="S111" s="114" t="s">
        <v>112</v>
      </c>
      <c r="T111" s="113" t="s">
        <v>112</v>
      </c>
      <c r="U111" s="114" t="s">
        <v>112</v>
      </c>
      <c r="V111" s="121"/>
      <c r="W111" s="122"/>
    </row>
    <row r="112" spans="1:23" ht="14.25" hidden="1">
      <c r="A112" s="120" t="s">
        <v>82</v>
      </c>
      <c r="B112" s="121">
        <v>0</v>
      </c>
      <c r="C112" s="121">
        <v>0</v>
      </c>
      <c r="D112" s="121">
        <v>0</v>
      </c>
      <c r="E112" s="121">
        <v>0</v>
      </c>
      <c r="F112" s="121">
        <v>0</v>
      </c>
      <c r="G112" s="121">
        <v>0</v>
      </c>
      <c r="H112" s="121">
        <v>0</v>
      </c>
      <c r="I112" s="121">
        <v>0</v>
      </c>
      <c r="J112" s="121">
        <v>0</v>
      </c>
      <c r="K112" s="121">
        <v>0</v>
      </c>
      <c r="L112" s="121">
        <v>0</v>
      </c>
      <c r="M112" s="121">
        <v>0</v>
      </c>
      <c r="N112" s="121">
        <v>0</v>
      </c>
      <c r="O112" s="121">
        <v>0</v>
      </c>
      <c r="P112" s="121">
        <v>0</v>
      </c>
      <c r="Q112" s="121">
        <v>0</v>
      </c>
      <c r="R112" s="113" t="s">
        <v>112</v>
      </c>
      <c r="S112" s="114" t="s">
        <v>112</v>
      </c>
      <c r="T112" s="113" t="s">
        <v>112</v>
      </c>
      <c r="U112" s="114" t="s">
        <v>112</v>
      </c>
      <c r="V112" s="121">
        <v>0</v>
      </c>
      <c r="W112" s="121">
        <v>0</v>
      </c>
    </row>
    <row r="113" spans="1:23" ht="14.25" hidden="1">
      <c r="A113" s="123" t="s">
        <v>113</v>
      </c>
      <c r="B113" s="124">
        <v>0</v>
      </c>
      <c r="C113" s="124">
        <v>0</v>
      </c>
      <c r="D113" s="124">
        <v>0</v>
      </c>
      <c r="E113" s="124">
        <v>0</v>
      </c>
      <c r="F113" s="124">
        <v>0</v>
      </c>
      <c r="G113" s="124">
        <v>0</v>
      </c>
      <c r="H113" s="124">
        <v>0</v>
      </c>
      <c r="I113" s="124">
        <v>0</v>
      </c>
      <c r="J113" s="124">
        <v>0</v>
      </c>
      <c r="K113" s="124">
        <v>0</v>
      </c>
      <c r="L113" s="124">
        <v>0</v>
      </c>
      <c r="M113" s="124">
        <v>0</v>
      </c>
      <c r="N113" s="124">
        <v>0</v>
      </c>
      <c r="O113" s="124">
        <v>0</v>
      </c>
      <c r="P113" s="124">
        <v>0</v>
      </c>
      <c r="Q113" s="124">
        <v>0</v>
      </c>
      <c r="R113" s="113" t="s">
        <v>112</v>
      </c>
      <c r="S113" s="114" t="s">
        <v>112</v>
      </c>
      <c r="T113" s="113" t="s">
        <v>112</v>
      </c>
      <c r="U113" s="114" t="s">
        <v>112</v>
      </c>
      <c r="V113" s="124">
        <v>0</v>
      </c>
      <c r="W113" s="124">
        <v>0</v>
      </c>
    </row>
    <row r="114" spans="1:23" ht="14.25">
      <c r="A114" s="125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7"/>
      <c r="S114" s="127"/>
      <c r="T114" s="127"/>
      <c r="U114" s="127"/>
      <c r="V114" s="126"/>
      <c r="W114" s="126"/>
    </row>
    <row r="115" ht="14.25">
      <c r="A115" s="128" t="s">
        <v>114</v>
      </c>
    </row>
    <row r="116" ht="14.25">
      <c r="A116" s="128" t="s">
        <v>115</v>
      </c>
    </row>
    <row r="117" spans="1:22" ht="14.25">
      <c r="A117" s="128" t="s">
        <v>116</v>
      </c>
      <c r="B117" s="129"/>
      <c r="C117" s="129"/>
      <c r="D117" s="129"/>
      <c r="E117" s="129"/>
      <c r="F117" s="129"/>
      <c r="H117" s="129"/>
      <c r="I117" s="129"/>
      <c r="J117" s="129"/>
      <c r="K117" s="129"/>
      <c r="V117" s="129"/>
    </row>
    <row r="118" spans="1:22" ht="14.25">
      <c r="A118" s="128" t="s">
        <v>117</v>
      </c>
      <c r="B118" s="129"/>
      <c r="C118" s="129"/>
      <c r="D118" s="129"/>
      <c r="E118" s="129"/>
      <c r="F118" s="129"/>
      <c r="H118" s="129"/>
      <c r="I118" s="129"/>
      <c r="J118" s="129"/>
      <c r="K118" s="129"/>
      <c r="V118" s="129"/>
    </row>
    <row r="119" spans="1:22" ht="14.25">
      <c r="A119" s="128" t="s">
        <v>118</v>
      </c>
      <c r="B119" s="129"/>
      <c r="C119" s="129"/>
      <c r="D119" s="129"/>
      <c r="E119" s="129"/>
      <c r="F119" s="129"/>
      <c r="H119" s="129"/>
      <c r="I119" s="129"/>
      <c r="J119" s="129"/>
      <c r="K119" s="129"/>
      <c r="V119" s="129"/>
    </row>
    <row r="120" ht="14.25">
      <c r="A120" s="128" t="s">
        <v>119</v>
      </c>
    </row>
    <row r="123" spans="1:23" ht="14.25">
      <c r="A123" s="129"/>
      <c r="G123" s="129"/>
      <c r="W123" s="129"/>
    </row>
    <row r="124" spans="1:23" ht="14.25">
      <c r="A124" s="129"/>
      <c r="G124" s="129"/>
      <c r="W124" s="129"/>
    </row>
    <row r="125" spans="1:23" ht="14.25">
      <c r="A125" s="129"/>
      <c r="G125" s="129"/>
      <c r="W125" s="129"/>
    </row>
  </sheetData>
  <sheetProtection/>
  <mergeCells count="18">
    <mergeCell ref="P6:Q6"/>
    <mergeCell ref="R6:S6"/>
    <mergeCell ref="T6:U6"/>
    <mergeCell ref="V6:W6"/>
    <mergeCell ref="P74:Q74"/>
    <mergeCell ref="R74:S74"/>
    <mergeCell ref="T74:U74"/>
    <mergeCell ref="V74:W74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5"/>
  <sheetViews>
    <sheetView tabSelected="1" zoomScalePageLayoutView="0" workbookViewId="0" topLeftCell="A1">
      <selection activeCell="A3" sqref="A3:U120"/>
    </sheetView>
  </sheetViews>
  <sheetFormatPr defaultColWidth="9.140625" defaultRowHeight="15"/>
  <cols>
    <col min="1" max="1" width="52.7109375" style="2" customWidth="1"/>
    <col min="2" max="23" width="13.7109375" style="2" customWidth="1"/>
    <col min="24" max="24" width="2.7109375" style="2" customWidth="1"/>
    <col min="25" max="16384" width="9.140625" style="2" customWidth="1"/>
  </cols>
  <sheetData>
    <row r="1" spans="1:23" ht="14.2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"/>
      <c r="W1" s="1"/>
    </row>
    <row r="2" spans="1:23" ht="17.2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"/>
      <c r="W2" s="3"/>
    </row>
    <row r="3" spans="1:23" ht="18" customHeight="1">
      <c r="A3" s="131" t="s">
        <v>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"/>
      <c r="W3" s="3"/>
    </row>
    <row r="4" spans="1:23" ht="18" customHeight="1">
      <c r="A4" s="131" t="s">
        <v>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"/>
      <c r="W4" s="3"/>
    </row>
    <row r="5" spans="1:23" ht="15" customHeight="1">
      <c r="A5" s="132" t="s">
        <v>122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4"/>
      <c r="W5" s="4"/>
    </row>
    <row r="6" spans="1:23" ht="12.75" customHeight="1">
      <c r="A6" s="5"/>
      <c r="B6" s="5"/>
      <c r="C6" s="5"/>
      <c r="D6" s="5"/>
      <c r="E6" s="6"/>
      <c r="F6" s="133" t="s">
        <v>3</v>
      </c>
      <c r="G6" s="134"/>
      <c r="H6" s="133" t="s">
        <v>4</v>
      </c>
      <c r="I6" s="134"/>
      <c r="J6" s="133" t="s">
        <v>5</v>
      </c>
      <c r="K6" s="134"/>
      <c r="L6" s="133" t="s">
        <v>6</v>
      </c>
      <c r="M6" s="134"/>
      <c r="N6" s="133" t="s">
        <v>7</v>
      </c>
      <c r="O6" s="134"/>
      <c r="P6" s="133" t="s">
        <v>8</v>
      </c>
      <c r="Q6" s="134"/>
      <c r="R6" s="133" t="s">
        <v>9</v>
      </c>
      <c r="S6" s="134"/>
      <c r="T6" s="133" t="s">
        <v>10</v>
      </c>
      <c r="U6" s="134"/>
      <c r="V6" s="133" t="s">
        <v>11</v>
      </c>
      <c r="W6" s="134"/>
    </row>
    <row r="7" spans="1:23" ht="82.5">
      <c r="A7" s="7" t="s">
        <v>12</v>
      </c>
      <c r="B7" s="8" t="s">
        <v>13</v>
      </c>
      <c r="C7" s="8" t="s">
        <v>14</v>
      </c>
      <c r="D7" s="8" t="s">
        <v>15</v>
      </c>
      <c r="E7" s="8" t="s">
        <v>16</v>
      </c>
      <c r="F7" s="9" t="s">
        <v>17</v>
      </c>
      <c r="G7" s="10" t="s">
        <v>18</v>
      </c>
      <c r="H7" s="9" t="s">
        <v>19</v>
      </c>
      <c r="I7" s="10" t="s">
        <v>20</v>
      </c>
      <c r="J7" s="9" t="s">
        <v>21</v>
      </c>
      <c r="K7" s="10" t="s">
        <v>22</v>
      </c>
      <c r="L7" s="9" t="s">
        <v>23</v>
      </c>
      <c r="M7" s="10" t="s">
        <v>24</v>
      </c>
      <c r="N7" s="9" t="s">
        <v>25</v>
      </c>
      <c r="O7" s="10" t="s">
        <v>26</v>
      </c>
      <c r="P7" s="9" t="s">
        <v>27</v>
      </c>
      <c r="Q7" s="10" t="s">
        <v>28</v>
      </c>
      <c r="R7" s="9" t="s">
        <v>27</v>
      </c>
      <c r="S7" s="10" t="s">
        <v>28</v>
      </c>
      <c r="T7" s="9" t="s">
        <v>29</v>
      </c>
      <c r="U7" s="10" t="s">
        <v>30</v>
      </c>
      <c r="V7" s="9" t="s">
        <v>16</v>
      </c>
      <c r="W7" s="10" t="s">
        <v>31</v>
      </c>
    </row>
    <row r="8" spans="1:23" ht="12.75" customHeight="1">
      <c r="A8" s="11" t="s">
        <v>32</v>
      </c>
      <c r="B8" s="12"/>
      <c r="C8" s="12"/>
      <c r="D8" s="12"/>
      <c r="E8" s="12"/>
      <c r="F8" s="13"/>
      <c r="G8" s="14"/>
      <c r="H8" s="13"/>
      <c r="I8" s="14"/>
      <c r="J8" s="13"/>
      <c r="K8" s="14"/>
      <c r="L8" s="13"/>
      <c r="M8" s="14"/>
      <c r="N8" s="13"/>
      <c r="O8" s="14"/>
      <c r="P8" s="13"/>
      <c r="Q8" s="14"/>
      <c r="R8" s="15"/>
      <c r="S8" s="16"/>
      <c r="T8" s="15"/>
      <c r="U8" s="17"/>
      <c r="V8" s="13"/>
      <c r="W8" s="14"/>
    </row>
    <row r="9" spans="1:23" ht="12.75" customHeight="1" hidden="1">
      <c r="A9" s="18" t="s">
        <v>33</v>
      </c>
      <c r="B9" s="19">
        <v>0</v>
      </c>
      <c r="C9" s="19">
        <v>0</v>
      </c>
      <c r="D9" s="19"/>
      <c r="E9" s="19">
        <v>0</v>
      </c>
      <c r="F9" s="20">
        <v>0</v>
      </c>
      <c r="G9" s="21">
        <v>0</v>
      </c>
      <c r="H9" s="20">
        <v>0</v>
      </c>
      <c r="I9" s="21">
        <v>0</v>
      </c>
      <c r="J9" s="20">
        <v>0</v>
      </c>
      <c r="K9" s="21">
        <v>0</v>
      </c>
      <c r="L9" s="20">
        <v>0</v>
      </c>
      <c r="M9" s="21">
        <v>0</v>
      </c>
      <c r="N9" s="20">
        <v>0</v>
      </c>
      <c r="O9" s="21">
        <v>0</v>
      </c>
      <c r="P9" s="20">
        <v>0</v>
      </c>
      <c r="Q9" s="21">
        <v>0</v>
      </c>
      <c r="R9" s="22">
        <v>0</v>
      </c>
      <c r="S9" s="23">
        <v>0</v>
      </c>
      <c r="T9" s="22">
        <v>0</v>
      </c>
      <c r="U9" s="24">
        <v>0</v>
      </c>
      <c r="V9" s="20"/>
      <c r="W9" s="21"/>
    </row>
    <row r="10" spans="1:23" ht="12.75" customHeight="1">
      <c r="A10" s="18" t="s">
        <v>34</v>
      </c>
      <c r="B10" s="19">
        <v>17970000</v>
      </c>
      <c r="C10" s="19">
        <v>0</v>
      </c>
      <c r="D10" s="19"/>
      <c r="E10" s="19">
        <v>17970000</v>
      </c>
      <c r="F10" s="20">
        <v>17970000</v>
      </c>
      <c r="G10" s="21">
        <v>17970000</v>
      </c>
      <c r="H10" s="20">
        <v>2459000</v>
      </c>
      <c r="I10" s="21">
        <v>2538539</v>
      </c>
      <c r="J10" s="20">
        <v>4743000</v>
      </c>
      <c r="K10" s="21">
        <v>4862308</v>
      </c>
      <c r="L10" s="20">
        <v>4484000</v>
      </c>
      <c r="M10" s="21">
        <v>5024776</v>
      </c>
      <c r="N10" s="20">
        <v>3081000</v>
      </c>
      <c r="O10" s="21">
        <v>3117350</v>
      </c>
      <c r="P10" s="20">
        <v>14767000</v>
      </c>
      <c r="Q10" s="21">
        <v>15542973</v>
      </c>
      <c r="R10" s="22">
        <v>-31.289027653880463</v>
      </c>
      <c r="S10" s="23">
        <v>-37.96041853407993</v>
      </c>
      <c r="T10" s="22">
        <v>82.17584863661659</v>
      </c>
      <c r="U10" s="24">
        <v>86.49400667779634</v>
      </c>
      <c r="V10" s="20"/>
      <c r="W10" s="21"/>
    </row>
    <row r="11" spans="1:23" ht="12.75" customHeight="1">
      <c r="A11" s="18" t="s">
        <v>35</v>
      </c>
      <c r="B11" s="19">
        <v>7200000</v>
      </c>
      <c r="C11" s="19">
        <v>0</v>
      </c>
      <c r="D11" s="19"/>
      <c r="E11" s="19">
        <v>7200000</v>
      </c>
      <c r="F11" s="20">
        <v>7200000</v>
      </c>
      <c r="G11" s="21">
        <v>7200000</v>
      </c>
      <c r="H11" s="20">
        <v>2030000</v>
      </c>
      <c r="I11" s="21">
        <v>2031268</v>
      </c>
      <c r="J11" s="20">
        <v>2501000</v>
      </c>
      <c r="K11" s="21">
        <v>2501926</v>
      </c>
      <c r="L11" s="20">
        <v>2038000</v>
      </c>
      <c r="M11" s="21">
        <v>2040110</v>
      </c>
      <c r="N11" s="20">
        <v>631000</v>
      </c>
      <c r="O11" s="21">
        <v>931795</v>
      </c>
      <c r="P11" s="20">
        <v>7200000</v>
      </c>
      <c r="Q11" s="21">
        <v>7505099</v>
      </c>
      <c r="R11" s="22">
        <v>-69.03827281648675</v>
      </c>
      <c r="S11" s="23">
        <v>-54.32623731073325</v>
      </c>
      <c r="T11" s="22">
        <v>100</v>
      </c>
      <c r="U11" s="24">
        <v>104.23748611111112</v>
      </c>
      <c r="V11" s="20"/>
      <c r="W11" s="21"/>
    </row>
    <row r="12" spans="1:23" ht="12.75" customHeight="1">
      <c r="A12" s="18" t="s">
        <v>36</v>
      </c>
      <c r="B12" s="19">
        <v>154086000</v>
      </c>
      <c r="C12" s="19">
        <v>0</v>
      </c>
      <c r="D12" s="19"/>
      <c r="E12" s="19">
        <v>154086000</v>
      </c>
      <c r="F12" s="20">
        <v>0</v>
      </c>
      <c r="G12" s="21">
        <v>0</v>
      </c>
      <c r="H12" s="20">
        <v>0</v>
      </c>
      <c r="I12" s="21">
        <v>28389815</v>
      </c>
      <c r="J12" s="20">
        <v>0</v>
      </c>
      <c r="K12" s="21">
        <v>38641961</v>
      </c>
      <c r="L12" s="20">
        <v>0</v>
      </c>
      <c r="M12" s="21">
        <v>30725898</v>
      </c>
      <c r="N12" s="20">
        <v>0</v>
      </c>
      <c r="O12" s="21">
        <v>67484167</v>
      </c>
      <c r="P12" s="20">
        <v>0</v>
      </c>
      <c r="Q12" s="21">
        <v>165241841</v>
      </c>
      <c r="R12" s="22">
        <v>0</v>
      </c>
      <c r="S12" s="23">
        <v>119.63285499418113</v>
      </c>
      <c r="T12" s="22">
        <v>0</v>
      </c>
      <c r="U12" s="24">
        <v>107.24000947522812</v>
      </c>
      <c r="V12" s="20"/>
      <c r="W12" s="21"/>
    </row>
    <row r="13" spans="1:23" ht="12.75" customHeight="1">
      <c r="A13" s="18" t="s">
        <v>37</v>
      </c>
      <c r="B13" s="19">
        <v>198966000</v>
      </c>
      <c r="C13" s="19">
        <v>38424000</v>
      </c>
      <c r="D13" s="19"/>
      <c r="E13" s="19">
        <v>237390000</v>
      </c>
      <c r="F13" s="20">
        <v>237390000</v>
      </c>
      <c r="G13" s="21">
        <v>233890000</v>
      </c>
      <c r="H13" s="20">
        <v>19490000</v>
      </c>
      <c r="I13" s="21">
        <v>8219157</v>
      </c>
      <c r="J13" s="20">
        <v>33864000</v>
      </c>
      <c r="K13" s="21">
        <v>31407329</v>
      </c>
      <c r="L13" s="20">
        <v>84250000</v>
      </c>
      <c r="M13" s="21">
        <v>44366565</v>
      </c>
      <c r="N13" s="20">
        <v>81100000</v>
      </c>
      <c r="O13" s="21">
        <v>113369783</v>
      </c>
      <c r="P13" s="20">
        <v>218704000</v>
      </c>
      <c r="Q13" s="21">
        <v>197362834</v>
      </c>
      <c r="R13" s="22">
        <v>-3.7388724035608307</v>
      </c>
      <c r="S13" s="23">
        <v>155.5297733777677</v>
      </c>
      <c r="T13" s="22">
        <v>92.12856480896416</v>
      </c>
      <c r="U13" s="24">
        <v>83.13864695227264</v>
      </c>
      <c r="V13" s="20"/>
      <c r="W13" s="21"/>
    </row>
    <row r="14" spans="1:23" ht="12.75" customHeight="1">
      <c r="A14" s="18" t="s">
        <v>38</v>
      </c>
      <c r="B14" s="19">
        <v>20946000</v>
      </c>
      <c r="C14" s="19">
        <v>22333000</v>
      </c>
      <c r="D14" s="19"/>
      <c r="E14" s="19">
        <v>43279000</v>
      </c>
      <c r="F14" s="20">
        <v>43279000</v>
      </c>
      <c r="G14" s="21">
        <v>0</v>
      </c>
      <c r="H14" s="20">
        <v>0</v>
      </c>
      <c r="I14" s="21">
        <v>0</v>
      </c>
      <c r="J14" s="20">
        <v>0</v>
      </c>
      <c r="K14" s="21">
        <v>0</v>
      </c>
      <c r="L14" s="20">
        <v>0</v>
      </c>
      <c r="M14" s="21">
        <v>0</v>
      </c>
      <c r="N14" s="20">
        <v>0</v>
      </c>
      <c r="O14" s="21">
        <v>0</v>
      </c>
      <c r="P14" s="20">
        <v>0</v>
      </c>
      <c r="Q14" s="21">
        <v>0</v>
      </c>
      <c r="R14" s="22">
        <v>0</v>
      </c>
      <c r="S14" s="23">
        <v>0</v>
      </c>
      <c r="T14" s="22">
        <v>0</v>
      </c>
      <c r="U14" s="24">
        <v>0</v>
      </c>
      <c r="V14" s="20"/>
      <c r="W14" s="21"/>
    </row>
    <row r="15" spans="1:23" ht="12.75" customHeight="1">
      <c r="A15" s="18"/>
      <c r="B15" s="19">
        <v>0</v>
      </c>
      <c r="C15" s="19">
        <v>0</v>
      </c>
      <c r="D15" s="19"/>
      <c r="E15" s="19">
        <v>0</v>
      </c>
      <c r="F15" s="20">
        <v>0</v>
      </c>
      <c r="G15" s="21">
        <v>0</v>
      </c>
      <c r="H15" s="20">
        <v>0</v>
      </c>
      <c r="I15" s="21">
        <v>0</v>
      </c>
      <c r="J15" s="20">
        <v>0</v>
      </c>
      <c r="K15" s="21">
        <v>0</v>
      </c>
      <c r="L15" s="20">
        <v>0</v>
      </c>
      <c r="M15" s="21">
        <v>0</v>
      </c>
      <c r="N15" s="20">
        <v>0</v>
      </c>
      <c r="O15" s="21">
        <v>0</v>
      </c>
      <c r="P15" s="20">
        <v>0</v>
      </c>
      <c r="Q15" s="21">
        <v>0</v>
      </c>
      <c r="R15" s="22">
        <v>0</v>
      </c>
      <c r="S15" s="23">
        <v>0</v>
      </c>
      <c r="T15" s="22">
        <v>0</v>
      </c>
      <c r="U15" s="24">
        <v>0</v>
      </c>
      <c r="V15" s="20"/>
      <c r="W15" s="21"/>
    </row>
    <row r="16" spans="1:23" ht="12.75" customHeight="1">
      <c r="A16" s="25" t="s">
        <v>39</v>
      </c>
      <c r="B16" s="26">
        <v>399168000</v>
      </c>
      <c r="C16" s="26">
        <v>60757000</v>
      </c>
      <c r="D16" s="26"/>
      <c r="E16" s="26">
        <v>459925000</v>
      </c>
      <c r="F16" s="27">
        <v>305839000</v>
      </c>
      <c r="G16" s="28">
        <v>259060000</v>
      </c>
      <c r="H16" s="27">
        <v>23979000</v>
      </c>
      <c r="I16" s="28">
        <v>41178779</v>
      </c>
      <c r="J16" s="27">
        <v>41108000</v>
      </c>
      <c r="K16" s="28">
        <v>77413524</v>
      </c>
      <c r="L16" s="27">
        <v>90772000</v>
      </c>
      <c r="M16" s="28">
        <v>82157349</v>
      </c>
      <c r="N16" s="27">
        <v>84812000</v>
      </c>
      <c r="O16" s="28">
        <v>184903095</v>
      </c>
      <c r="P16" s="27">
        <v>240671000</v>
      </c>
      <c r="Q16" s="28">
        <v>385652747</v>
      </c>
      <c r="R16" s="29">
        <v>-6.565901379279953</v>
      </c>
      <c r="S16" s="30">
        <v>125.05971437807713</v>
      </c>
      <c r="T16" s="29">
        <v>57.76390508969244</v>
      </c>
      <c r="U16" s="31">
        <v>92.56125031801578</v>
      </c>
      <c r="V16" s="27">
        <v>0</v>
      </c>
      <c r="W16" s="28">
        <v>0</v>
      </c>
    </row>
    <row r="17" spans="1:23" ht="12.75" customHeight="1">
      <c r="A17" s="11" t="s">
        <v>40</v>
      </c>
      <c r="B17" s="32"/>
      <c r="C17" s="32"/>
      <c r="D17" s="32"/>
      <c r="E17" s="32"/>
      <c r="F17" s="33"/>
      <c r="G17" s="34"/>
      <c r="H17" s="33"/>
      <c r="I17" s="34"/>
      <c r="J17" s="33"/>
      <c r="K17" s="34"/>
      <c r="L17" s="33"/>
      <c r="M17" s="34"/>
      <c r="N17" s="33"/>
      <c r="O17" s="34"/>
      <c r="P17" s="33"/>
      <c r="Q17" s="34"/>
      <c r="R17" s="15"/>
      <c r="S17" s="16"/>
      <c r="T17" s="15"/>
      <c r="U17" s="17"/>
      <c r="V17" s="33"/>
      <c r="W17" s="34"/>
    </row>
    <row r="18" spans="1:23" ht="12.75" customHeight="1">
      <c r="A18" s="18" t="s">
        <v>41</v>
      </c>
      <c r="B18" s="19">
        <v>0</v>
      </c>
      <c r="C18" s="19">
        <v>0</v>
      </c>
      <c r="D18" s="19"/>
      <c r="E18" s="19">
        <v>0</v>
      </c>
      <c r="F18" s="20">
        <v>0</v>
      </c>
      <c r="G18" s="21">
        <v>0</v>
      </c>
      <c r="H18" s="20">
        <v>0</v>
      </c>
      <c r="I18" s="21">
        <v>0</v>
      </c>
      <c r="J18" s="20">
        <v>0</v>
      </c>
      <c r="K18" s="21">
        <v>0</v>
      </c>
      <c r="L18" s="20">
        <v>0</v>
      </c>
      <c r="M18" s="21">
        <v>0</v>
      </c>
      <c r="N18" s="20">
        <v>0</v>
      </c>
      <c r="O18" s="21">
        <v>0</v>
      </c>
      <c r="P18" s="20">
        <v>0</v>
      </c>
      <c r="Q18" s="21">
        <v>0</v>
      </c>
      <c r="R18" s="22">
        <v>0</v>
      </c>
      <c r="S18" s="23">
        <v>0</v>
      </c>
      <c r="T18" s="22">
        <v>0</v>
      </c>
      <c r="U18" s="24">
        <v>0</v>
      </c>
      <c r="V18" s="20"/>
      <c r="W18" s="21"/>
    </row>
    <row r="19" spans="1:23" ht="12.75" customHeight="1">
      <c r="A19" s="18" t="s">
        <v>42</v>
      </c>
      <c r="B19" s="19">
        <v>7200000</v>
      </c>
      <c r="C19" s="19">
        <v>0</v>
      </c>
      <c r="D19" s="19"/>
      <c r="E19" s="19">
        <v>7200000</v>
      </c>
      <c r="F19" s="20">
        <v>7200000</v>
      </c>
      <c r="G19" s="21">
        <v>0</v>
      </c>
      <c r="H19" s="20">
        <v>0</v>
      </c>
      <c r="I19" s="21">
        <v>0</v>
      </c>
      <c r="J19" s="20">
        <v>0</v>
      </c>
      <c r="K19" s="21">
        <v>0</v>
      </c>
      <c r="L19" s="20">
        <v>0</v>
      </c>
      <c r="M19" s="21">
        <v>0</v>
      </c>
      <c r="N19" s="20">
        <v>0</v>
      </c>
      <c r="O19" s="21">
        <v>0</v>
      </c>
      <c r="P19" s="20">
        <v>0</v>
      </c>
      <c r="Q19" s="21">
        <v>0</v>
      </c>
      <c r="R19" s="22">
        <v>0</v>
      </c>
      <c r="S19" s="23">
        <v>0</v>
      </c>
      <c r="T19" s="22">
        <v>0</v>
      </c>
      <c r="U19" s="24">
        <v>0</v>
      </c>
      <c r="V19" s="20"/>
      <c r="W19" s="21"/>
    </row>
    <row r="20" spans="1:23" ht="12.75" customHeight="1">
      <c r="A20" s="18" t="s">
        <v>43</v>
      </c>
      <c r="B20" s="19">
        <v>0</v>
      </c>
      <c r="C20" s="19">
        <v>0</v>
      </c>
      <c r="D20" s="19"/>
      <c r="E20" s="19">
        <v>0</v>
      </c>
      <c r="F20" s="20">
        <v>0</v>
      </c>
      <c r="G20" s="21">
        <v>0</v>
      </c>
      <c r="H20" s="20">
        <v>0</v>
      </c>
      <c r="I20" s="21">
        <v>0</v>
      </c>
      <c r="J20" s="20">
        <v>0</v>
      </c>
      <c r="K20" s="21">
        <v>0</v>
      </c>
      <c r="L20" s="20">
        <v>0</v>
      </c>
      <c r="M20" s="21">
        <v>0</v>
      </c>
      <c r="N20" s="20">
        <v>0</v>
      </c>
      <c r="O20" s="21">
        <v>0</v>
      </c>
      <c r="P20" s="20">
        <v>0</v>
      </c>
      <c r="Q20" s="21">
        <v>0</v>
      </c>
      <c r="R20" s="22">
        <v>0</v>
      </c>
      <c r="S20" s="23">
        <v>0</v>
      </c>
      <c r="T20" s="22">
        <v>0</v>
      </c>
      <c r="U20" s="24">
        <v>0</v>
      </c>
      <c r="V20" s="20"/>
      <c r="W20" s="21"/>
    </row>
    <row r="21" spans="1:23" ht="12.75" customHeight="1">
      <c r="A21" s="18" t="s">
        <v>44</v>
      </c>
      <c r="B21" s="19">
        <v>21317000</v>
      </c>
      <c r="C21" s="19">
        <v>0</v>
      </c>
      <c r="D21" s="19"/>
      <c r="E21" s="19">
        <v>21317000</v>
      </c>
      <c r="F21" s="20">
        <v>21317000</v>
      </c>
      <c r="G21" s="21">
        <v>21317000</v>
      </c>
      <c r="H21" s="20">
        <v>0</v>
      </c>
      <c r="I21" s="21">
        <v>0</v>
      </c>
      <c r="J21" s="20">
        <v>0</v>
      </c>
      <c r="K21" s="21">
        <v>0</v>
      </c>
      <c r="L21" s="20">
        <v>4180000</v>
      </c>
      <c r="M21" s="21">
        <v>15503827</v>
      </c>
      <c r="N21" s="20">
        <v>17137000</v>
      </c>
      <c r="O21" s="21">
        <v>18425573</v>
      </c>
      <c r="P21" s="20">
        <v>21317000</v>
      </c>
      <c r="Q21" s="21">
        <v>33929400</v>
      </c>
      <c r="R21" s="22">
        <v>309.9760765550239</v>
      </c>
      <c r="S21" s="23">
        <v>18.845321222947085</v>
      </c>
      <c r="T21" s="22">
        <v>100</v>
      </c>
      <c r="U21" s="24">
        <v>159.16592391049397</v>
      </c>
      <c r="V21" s="20"/>
      <c r="W21" s="21"/>
    </row>
    <row r="22" spans="1:23" ht="12.75" customHeight="1">
      <c r="A22" s="18" t="s">
        <v>45</v>
      </c>
      <c r="B22" s="19">
        <v>0</v>
      </c>
      <c r="C22" s="19">
        <v>0</v>
      </c>
      <c r="D22" s="19"/>
      <c r="E22" s="19">
        <v>0</v>
      </c>
      <c r="F22" s="20">
        <v>0</v>
      </c>
      <c r="G22" s="21">
        <v>0</v>
      </c>
      <c r="H22" s="20">
        <v>0</v>
      </c>
      <c r="I22" s="21">
        <v>0</v>
      </c>
      <c r="J22" s="20">
        <v>0</v>
      </c>
      <c r="K22" s="21">
        <v>0</v>
      </c>
      <c r="L22" s="20">
        <v>0</v>
      </c>
      <c r="M22" s="21">
        <v>0</v>
      </c>
      <c r="N22" s="20">
        <v>0</v>
      </c>
      <c r="O22" s="21">
        <v>0</v>
      </c>
      <c r="P22" s="20">
        <v>0</v>
      </c>
      <c r="Q22" s="21">
        <v>0</v>
      </c>
      <c r="R22" s="22">
        <v>0</v>
      </c>
      <c r="S22" s="23">
        <v>0</v>
      </c>
      <c r="T22" s="22">
        <v>0</v>
      </c>
      <c r="U22" s="24">
        <v>0</v>
      </c>
      <c r="V22" s="20"/>
      <c r="W22" s="21"/>
    </row>
    <row r="23" spans="1:23" ht="12.75" customHeight="1">
      <c r="A23" s="18" t="s">
        <v>46</v>
      </c>
      <c r="B23" s="19">
        <v>0</v>
      </c>
      <c r="C23" s="19">
        <v>0</v>
      </c>
      <c r="D23" s="19"/>
      <c r="E23" s="19">
        <v>0</v>
      </c>
      <c r="F23" s="20">
        <v>0</v>
      </c>
      <c r="G23" s="21">
        <v>0</v>
      </c>
      <c r="H23" s="20">
        <v>0</v>
      </c>
      <c r="I23" s="21">
        <v>0</v>
      </c>
      <c r="J23" s="20">
        <v>0</v>
      </c>
      <c r="K23" s="21">
        <v>0</v>
      </c>
      <c r="L23" s="20">
        <v>0</v>
      </c>
      <c r="M23" s="21">
        <v>0</v>
      </c>
      <c r="N23" s="20">
        <v>0</v>
      </c>
      <c r="O23" s="21">
        <v>0</v>
      </c>
      <c r="P23" s="20">
        <v>0</v>
      </c>
      <c r="Q23" s="21">
        <v>0</v>
      </c>
      <c r="R23" s="22">
        <v>0</v>
      </c>
      <c r="S23" s="23">
        <v>0</v>
      </c>
      <c r="T23" s="22">
        <v>0</v>
      </c>
      <c r="U23" s="24">
        <v>0</v>
      </c>
      <c r="V23" s="20"/>
      <c r="W23" s="21"/>
    </row>
    <row r="24" spans="1:23" ht="12.75" customHeight="1">
      <c r="A24" s="25" t="s">
        <v>39</v>
      </c>
      <c r="B24" s="26">
        <v>28517000</v>
      </c>
      <c r="C24" s="26">
        <v>0</v>
      </c>
      <c r="D24" s="26"/>
      <c r="E24" s="26">
        <v>28517000</v>
      </c>
      <c r="F24" s="27">
        <v>28517000</v>
      </c>
      <c r="G24" s="28">
        <v>21317000</v>
      </c>
      <c r="H24" s="27">
        <v>0</v>
      </c>
      <c r="I24" s="28">
        <v>0</v>
      </c>
      <c r="J24" s="27">
        <v>0</v>
      </c>
      <c r="K24" s="28">
        <v>0</v>
      </c>
      <c r="L24" s="27">
        <v>4180000</v>
      </c>
      <c r="M24" s="28">
        <v>15503827</v>
      </c>
      <c r="N24" s="27">
        <v>17137000</v>
      </c>
      <c r="O24" s="28">
        <v>18425573</v>
      </c>
      <c r="P24" s="27">
        <v>21317000</v>
      </c>
      <c r="Q24" s="28">
        <v>33929400</v>
      </c>
      <c r="R24" s="29">
        <v>309.9760765550239</v>
      </c>
      <c r="S24" s="30">
        <v>18.845321222947085</v>
      </c>
      <c r="T24" s="29">
        <v>100</v>
      </c>
      <c r="U24" s="31">
        <v>159.16592391049397</v>
      </c>
      <c r="V24" s="27">
        <v>0</v>
      </c>
      <c r="W24" s="28">
        <v>0</v>
      </c>
    </row>
    <row r="25" spans="1:23" ht="12.75" customHeight="1">
      <c r="A25" s="11" t="s">
        <v>47</v>
      </c>
      <c r="B25" s="32"/>
      <c r="C25" s="32"/>
      <c r="D25" s="32"/>
      <c r="E25" s="32"/>
      <c r="F25" s="33"/>
      <c r="G25" s="34"/>
      <c r="H25" s="33"/>
      <c r="I25" s="34"/>
      <c r="J25" s="33"/>
      <c r="K25" s="34"/>
      <c r="L25" s="33"/>
      <c r="M25" s="34"/>
      <c r="N25" s="33"/>
      <c r="O25" s="34"/>
      <c r="P25" s="33"/>
      <c r="Q25" s="34"/>
      <c r="R25" s="15"/>
      <c r="S25" s="16"/>
      <c r="T25" s="15"/>
      <c r="U25" s="17"/>
      <c r="V25" s="33"/>
      <c r="W25" s="34"/>
    </row>
    <row r="26" spans="1:23" ht="12.75" customHeight="1">
      <c r="A26" s="18" t="s">
        <v>48</v>
      </c>
      <c r="B26" s="19">
        <v>0</v>
      </c>
      <c r="C26" s="19">
        <v>0</v>
      </c>
      <c r="D26" s="19"/>
      <c r="E26" s="19">
        <v>0</v>
      </c>
      <c r="F26" s="20">
        <v>0</v>
      </c>
      <c r="G26" s="21">
        <v>0</v>
      </c>
      <c r="H26" s="20">
        <v>0</v>
      </c>
      <c r="I26" s="21">
        <v>0</v>
      </c>
      <c r="J26" s="20">
        <v>0</v>
      </c>
      <c r="K26" s="21">
        <v>0</v>
      </c>
      <c r="L26" s="20">
        <v>0</v>
      </c>
      <c r="M26" s="21">
        <v>0</v>
      </c>
      <c r="N26" s="20">
        <v>0</v>
      </c>
      <c r="O26" s="21">
        <v>0</v>
      </c>
      <c r="P26" s="20">
        <v>0</v>
      </c>
      <c r="Q26" s="21">
        <v>0</v>
      </c>
      <c r="R26" s="22">
        <v>0</v>
      </c>
      <c r="S26" s="23">
        <v>0</v>
      </c>
      <c r="T26" s="22">
        <v>0</v>
      </c>
      <c r="U26" s="24">
        <v>0</v>
      </c>
      <c r="V26" s="20"/>
      <c r="W26" s="21"/>
    </row>
    <row r="27" spans="1:23" ht="12.75" customHeight="1">
      <c r="A27" s="18" t="s">
        <v>49</v>
      </c>
      <c r="B27" s="19">
        <v>0</v>
      </c>
      <c r="C27" s="19">
        <v>0</v>
      </c>
      <c r="D27" s="19"/>
      <c r="E27" s="19">
        <v>0</v>
      </c>
      <c r="F27" s="20">
        <v>0</v>
      </c>
      <c r="G27" s="21">
        <v>0</v>
      </c>
      <c r="H27" s="20">
        <v>0</v>
      </c>
      <c r="I27" s="21">
        <v>0</v>
      </c>
      <c r="J27" s="20">
        <v>0</v>
      </c>
      <c r="K27" s="21">
        <v>0</v>
      </c>
      <c r="L27" s="20">
        <v>0</v>
      </c>
      <c r="M27" s="21">
        <v>0</v>
      </c>
      <c r="N27" s="20">
        <v>0</v>
      </c>
      <c r="O27" s="21">
        <v>0</v>
      </c>
      <c r="P27" s="20">
        <v>0</v>
      </c>
      <c r="Q27" s="21">
        <v>0</v>
      </c>
      <c r="R27" s="22">
        <v>0</v>
      </c>
      <c r="S27" s="23">
        <v>0</v>
      </c>
      <c r="T27" s="22">
        <v>0</v>
      </c>
      <c r="U27" s="24">
        <v>0</v>
      </c>
      <c r="V27" s="20"/>
      <c r="W27" s="21"/>
    </row>
    <row r="28" spans="1:23" ht="12.75" customHeight="1">
      <c r="A28" s="18" t="s">
        <v>50</v>
      </c>
      <c r="B28" s="19">
        <v>2615770000</v>
      </c>
      <c r="C28" s="19">
        <v>-136000000</v>
      </c>
      <c r="D28" s="19"/>
      <c r="E28" s="19">
        <v>2479770000</v>
      </c>
      <c r="F28" s="20">
        <v>2479770000</v>
      </c>
      <c r="G28" s="21">
        <v>2479770000</v>
      </c>
      <c r="H28" s="20">
        <v>129938000</v>
      </c>
      <c r="I28" s="21">
        <v>15518893</v>
      </c>
      <c r="J28" s="20">
        <v>513957000</v>
      </c>
      <c r="K28" s="21">
        <v>366905144</v>
      </c>
      <c r="L28" s="20">
        <v>441898000</v>
      </c>
      <c r="M28" s="21">
        <v>271600544</v>
      </c>
      <c r="N28" s="20">
        <v>551438000</v>
      </c>
      <c r="O28" s="21">
        <v>485193725</v>
      </c>
      <c r="P28" s="20">
        <v>1637231000</v>
      </c>
      <c r="Q28" s="21">
        <v>1139218306</v>
      </c>
      <c r="R28" s="22">
        <v>24.788525858908617</v>
      </c>
      <c r="S28" s="23">
        <v>78.6423980800274</v>
      </c>
      <c r="T28" s="22">
        <v>66.02350217963763</v>
      </c>
      <c r="U28" s="24">
        <v>45.940482625404776</v>
      </c>
      <c r="V28" s="20"/>
      <c r="W28" s="21"/>
    </row>
    <row r="29" spans="1:23" ht="12.75" customHeight="1">
      <c r="A29" s="18" t="s">
        <v>51</v>
      </c>
      <c r="B29" s="19">
        <v>5030000</v>
      </c>
      <c r="C29" s="19">
        <v>0</v>
      </c>
      <c r="D29" s="19"/>
      <c r="E29" s="19">
        <v>5030000</v>
      </c>
      <c r="F29" s="20">
        <v>5030000</v>
      </c>
      <c r="G29" s="21">
        <v>5030000</v>
      </c>
      <c r="H29" s="20">
        <v>643000</v>
      </c>
      <c r="I29" s="21">
        <v>906707</v>
      </c>
      <c r="J29" s="20">
        <v>1655000</v>
      </c>
      <c r="K29" s="21">
        <v>864275</v>
      </c>
      <c r="L29" s="20">
        <v>164000</v>
      </c>
      <c r="M29" s="21">
        <v>1044542</v>
      </c>
      <c r="N29" s="20">
        <v>202000</v>
      </c>
      <c r="O29" s="21">
        <v>2087072</v>
      </c>
      <c r="P29" s="20">
        <v>2664000</v>
      </c>
      <c r="Q29" s="21">
        <v>4902596</v>
      </c>
      <c r="R29" s="22">
        <v>23.170731707317074</v>
      </c>
      <c r="S29" s="23">
        <v>99.80737969368393</v>
      </c>
      <c r="T29" s="22">
        <v>52.96222664015905</v>
      </c>
      <c r="U29" s="24">
        <v>97.46711729622265</v>
      </c>
      <c r="V29" s="20"/>
      <c r="W29" s="21"/>
    </row>
    <row r="30" spans="1:23" ht="12.75" customHeight="1">
      <c r="A30" s="25" t="s">
        <v>39</v>
      </c>
      <c r="B30" s="26">
        <v>2620800000</v>
      </c>
      <c r="C30" s="26">
        <v>-136000000</v>
      </c>
      <c r="D30" s="26"/>
      <c r="E30" s="26">
        <v>2484800000</v>
      </c>
      <c r="F30" s="27">
        <v>2484800000</v>
      </c>
      <c r="G30" s="28">
        <v>2484800000</v>
      </c>
      <c r="H30" s="27">
        <v>130581000</v>
      </c>
      <c r="I30" s="28">
        <v>16425600</v>
      </c>
      <c r="J30" s="27">
        <v>515612000</v>
      </c>
      <c r="K30" s="28">
        <v>367769419</v>
      </c>
      <c r="L30" s="27">
        <v>442062000</v>
      </c>
      <c r="M30" s="28">
        <v>272645086</v>
      </c>
      <c r="N30" s="27">
        <v>551640000</v>
      </c>
      <c r="O30" s="28">
        <v>487280797</v>
      </c>
      <c r="P30" s="27">
        <v>1639895000</v>
      </c>
      <c r="Q30" s="28">
        <v>1144120902</v>
      </c>
      <c r="R30" s="29">
        <v>24.78792567558397</v>
      </c>
      <c r="S30" s="30">
        <v>78.72348412690629</v>
      </c>
      <c r="T30" s="29">
        <v>65.99706213779781</v>
      </c>
      <c r="U30" s="31">
        <v>46.04478839343207</v>
      </c>
      <c r="V30" s="27">
        <v>0</v>
      </c>
      <c r="W30" s="28">
        <v>0</v>
      </c>
    </row>
    <row r="31" spans="1:23" ht="12.75" customHeight="1">
      <c r="A31" s="11" t="s">
        <v>52</v>
      </c>
      <c r="B31" s="32"/>
      <c r="C31" s="32"/>
      <c r="D31" s="32"/>
      <c r="E31" s="32"/>
      <c r="F31" s="33"/>
      <c r="G31" s="34"/>
      <c r="H31" s="33"/>
      <c r="I31" s="34"/>
      <c r="J31" s="33"/>
      <c r="K31" s="34"/>
      <c r="L31" s="33"/>
      <c r="M31" s="34"/>
      <c r="N31" s="33"/>
      <c r="O31" s="34"/>
      <c r="P31" s="33"/>
      <c r="Q31" s="34"/>
      <c r="R31" s="15"/>
      <c r="S31" s="16"/>
      <c r="T31" s="15"/>
      <c r="U31" s="17"/>
      <c r="V31" s="33"/>
      <c r="W31" s="34"/>
    </row>
    <row r="32" spans="1:23" ht="12.75" customHeight="1">
      <c r="A32" s="18" t="s">
        <v>53</v>
      </c>
      <c r="B32" s="19">
        <v>106794000</v>
      </c>
      <c r="C32" s="19">
        <v>0</v>
      </c>
      <c r="D32" s="19"/>
      <c r="E32" s="19">
        <v>106794000</v>
      </c>
      <c r="F32" s="20">
        <v>106794000</v>
      </c>
      <c r="G32" s="21">
        <v>106794000</v>
      </c>
      <c r="H32" s="20">
        <v>20241000</v>
      </c>
      <c r="I32" s="21">
        <v>23348730</v>
      </c>
      <c r="J32" s="20">
        <v>30673000</v>
      </c>
      <c r="K32" s="21">
        <v>29763616</v>
      </c>
      <c r="L32" s="20">
        <v>30478000</v>
      </c>
      <c r="M32" s="21">
        <v>28947199</v>
      </c>
      <c r="N32" s="20">
        <v>22771000</v>
      </c>
      <c r="O32" s="21">
        <v>24353608</v>
      </c>
      <c r="P32" s="20">
        <v>104163000</v>
      </c>
      <c r="Q32" s="21">
        <v>106413153</v>
      </c>
      <c r="R32" s="22">
        <v>-25.287092328892975</v>
      </c>
      <c r="S32" s="23">
        <v>-15.868861785211067</v>
      </c>
      <c r="T32" s="22">
        <v>97.53637844822742</v>
      </c>
      <c r="U32" s="24">
        <v>99.64338165065453</v>
      </c>
      <c r="V32" s="20"/>
      <c r="W32" s="21"/>
    </row>
    <row r="33" spans="1:23" ht="12.75" customHeight="1">
      <c r="A33" s="25" t="s">
        <v>39</v>
      </c>
      <c r="B33" s="26">
        <v>106794000</v>
      </c>
      <c r="C33" s="26">
        <v>0</v>
      </c>
      <c r="D33" s="26"/>
      <c r="E33" s="26">
        <v>106794000</v>
      </c>
      <c r="F33" s="27">
        <v>106794000</v>
      </c>
      <c r="G33" s="28">
        <v>106794000</v>
      </c>
      <c r="H33" s="27">
        <v>20241000</v>
      </c>
      <c r="I33" s="28">
        <v>23348730</v>
      </c>
      <c r="J33" s="27">
        <v>30673000</v>
      </c>
      <c r="K33" s="28">
        <v>29763616</v>
      </c>
      <c r="L33" s="27">
        <v>30478000</v>
      </c>
      <c r="M33" s="28">
        <v>28947199</v>
      </c>
      <c r="N33" s="27">
        <v>22771000</v>
      </c>
      <c r="O33" s="28">
        <v>24353608</v>
      </c>
      <c r="P33" s="27">
        <v>104163000</v>
      </c>
      <c r="Q33" s="28">
        <v>106413153</v>
      </c>
      <c r="R33" s="29">
        <v>-25.287092328892975</v>
      </c>
      <c r="S33" s="30">
        <v>-15.868861785211067</v>
      </c>
      <c r="T33" s="29">
        <v>97.53637844822742</v>
      </c>
      <c r="U33" s="31">
        <v>99.64338165065453</v>
      </c>
      <c r="V33" s="27">
        <v>0</v>
      </c>
      <c r="W33" s="28">
        <v>0</v>
      </c>
    </row>
    <row r="34" spans="1:23" ht="12.75" customHeight="1">
      <c r="A34" s="11" t="s">
        <v>54</v>
      </c>
      <c r="B34" s="32"/>
      <c r="C34" s="32"/>
      <c r="D34" s="32"/>
      <c r="E34" s="32"/>
      <c r="F34" s="33"/>
      <c r="G34" s="34"/>
      <c r="H34" s="33"/>
      <c r="I34" s="34"/>
      <c r="J34" s="33"/>
      <c r="K34" s="34"/>
      <c r="L34" s="33"/>
      <c r="M34" s="34"/>
      <c r="N34" s="33"/>
      <c r="O34" s="34"/>
      <c r="P34" s="33"/>
      <c r="Q34" s="34"/>
      <c r="R34" s="15"/>
      <c r="S34" s="16"/>
      <c r="T34" s="15"/>
      <c r="U34" s="17"/>
      <c r="V34" s="33"/>
      <c r="W34" s="34"/>
    </row>
    <row r="35" spans="1:23" ht="12.75" customHeight="1">
      <c r="A35" s="18" t="s">
        <v>55</v>
      </c>
      <c r="B35" s="19">
        <v>166732000</v>
      </c>
      <c r="C35" s="19">
        <v>-3295000</v>
      </c>
      <c r="D35" s="19"/>
      <c r="E35" s="19">
        <v>163437000</v>
      </c>
      <c r="F35" s="20">
        <v>163437000</v>
      </c>
      <c r="G35" s="21">
        <v>163437000</v>
      </c>
      <c r="H35" s="20">
        <v>30383000</v>
      </c>
      <c r="I35" s="21">
        <v>5323512</v>
      </c>
      <c r="J35" s="20">
        <v>43827000</v>
      </c>
      <c r="K35" s="21">
        <v>55538172</v>
      </c>
      <c r="L35" s="20">
        <v>0</v>
      </c>
      <c r="M35" s="21">
        <v>26723988</v>
      </c>
      <c r="N35" s="20">
        <v>25212000</v>
      </c>
      <c r="O35" s="21">
        <v>56104996</v>
      </c>
      <c r="P35" s="20">
        <v>99422000</v>
      </c>
      <c r="Q35" s="21">
        <v>143690668</v>
      </c>
      <c r="R35" s="22">
        <v>0</v>
      </c>
      <c r="S35" s="23">
        <v>109.94245319972453</v>
      </c>
      <c r="T35" s="22">
        <v>60.83200254532327</v>
      </c>
      <c r="U35" s="24">
        <v>87.91807730195733</v>
      </c>
      <c r="V35" s="20"/>
      <c r="W35" s="21"/>
    </row>
    <row r="36" spans="1:23" ht="12.75" customHeight="1">
      <c r="A36" s="18" t="s">
        <v>56</v>
      </c>
      <c r="B36" s="19">
        <v>190352000</v>
      </c>
      <c r="C36" s="19">
        <v>0</v>
      </c>
      <c r="D36" s="19"/>
      <c r="E36" s="19">
        <v>190352000</v>
      </c>
      <c r="F36" s="20">
        <v>190352000</v>
      </c>
      <c r="G36" s="21">
        <v>0</v>
      </c>
      <c r="H36" s="20">
        <v>0</v>
      </c>
      <c r="I36" s="21">
        <v>0</v>
      </c>
      <c r="J36" s="20">
        <v>0</v>
      </c>
      <c r="K36" s="21">
        <v>0</v>
      </c>
      <c r="L36" s="20">
        <v>0</v>
      </c>
      <c r="M36" s="21">
        <v>0</v>
      </c>
      <c r="N36" s="20">
        <v>0</v>
      </c>
      <c r="O36" s="21">
        <v>0</v>
      </c>
      <c r="P36" s="20">
        <v>0</v>
      </c>
      <c r="Q36" s="21">
        <v>0</v>
      </c>
      <c r="R36" s="22">
        <v>0</v>
      </c>
      <c r="S36" s="23">
        <v>0</v>
      </c>
      <c r="T36" s="22">
        <v>0</v>
      </c>
      <c r="U36" s="24">
        <v>0</v>
      </c>
      <c r="V36" s="20"/>
      <c r="W36" s="21"/>
    </row>
    <row r="37" spans="1:23" ht="12.75" customHeight="1">
      <c r="A37" s="18" t="s">
        <v>57</v>
      </c>
      <c r="B37" s="19">
        <v>0</v>
      </c>
      <c r="C37" s="19">
        <v>0</v>
      </c>
      <c r="D37" s="19"/>
      <c r="E37" s="19">
        <v>0</v>
      </c>
      <c r="F37" s="20">
        <v>0</v>
      </c>
      <c r="G37" s="21">
        <v>0</v>
      </c>
      <c r="H37" s="20">
        <v>0</v>
      </c>
      <c r="I37" s="21">
        <v>0</v>
      </c>
      <c r="J37" s="20">
        <v>0</v>
      </c>
      <c r="K37" s="21">
        <v>0</v>
      </c>
      <c r="L37" s="20">
        <v>0</v>
      </c>
      <c r="M37" s="21">
        <v>0</v>
      </c>
      <c r="N37" s="20">
        <v>0</v>
      </c>
      <c r="O37" s="21">
        <v>0</v>
      </c>
      <c r="P37" s="20">
        <v>0</v>
      </c>
      <c r="Q37" s="21">
        <v>0</v>
      </c>
      <c r="R37" s="22">
        <v>0</v>
      </c>
      <c r="S37" s="23">
        <v>0</v>
      </c>
      <c r="T37" s="22">
        <v>0</v>
      </c>
      <c r="U37" s="24">
        <v>0</v>
      </c>
      <c r="V37" s="20"/>
      <c r="W37" s="21"/>
    </row>
    <row r="38" spans="1:23" ht="12.75" customHeight="1">
      <c r="A38" s="18" t="s">
        <v>58</v>
      </c>
      <c r="B38" s="19">
        <v>36000000</v>
      </c>
      <c r="C38" s="19">
        <v>0</v>
      </c>
      <c r="D38" s="19"/>
      <c r="E38" s="19">
        <v>36000000</v>
      </c>
      <c r="F38" s="20">
        <v>36000000</v>
      </c>
      <c r="G38" s="21">
        <v>36000000</v>
      </c>
      <c r="H38" s="20">
        <v>0</v>
      </c>
      <c r="I38" s="21">
        <v>7779079</v>
      </c>
      <c r="J38" s="20">
        <v>8471000</v>
      </c>
      <c r="K38" s="21">
        <v>8249984</v>
      </c>
      <c r="L38" s="20">
        <v>12271000</v>
      </c>
      <c r="M38" s="21">
        <v>5292604</v>
      </c>
      <c r="N38" s="20">
        <v>1090000</v>
      </c>
      <c r="O38" s="21">
        <v>4726074</v>
      </c>
      <c r="P38" s="20">
        <v>21832000</v>
      </c>
      <c r="Q38" s="21">
        <v>26047741</v>
      </c>
      <c r="R38" s="22">
        <v>-91.11726835628718</v>
      </c>
      <c r="S38" s="23">
        <v>-10.704182666982074</v>
      </c>
      <c r="T38" s="22">
        <v>60.644444444444446</v>
      </c>
      <c r="U38" s="24">
        <v>72.35483611111111</v>
      </c>
      <c r="V38" s="20"/>
      <c r="W38" s="21"/>
    </row>
    <row r="39" spans="1:23" ht="12.75" customHeight="1">
      <c r="A39" s="18" t="s">
        <v>59</v>
      </c>
      <c r="B39" s="19">
        <v>0</v>
      </c>
      <c r="C39" s="19">
        <v>0</v>
      </c>
      <c r="D39" s="19"/>
      <c r="E39" s="19">
        <v>0</v>
      </c>
      <c r="F39" s="20">
        <v>0</v>
      </c>
      <c r="G39" s="21">
        <v>0</v>
      </c>
      <c r="H39" s="20">
        <v>0</v>
      </c>
      <c r="I39" s="21">
        <v>0</v>
      </c>
      <c r="J39" s="20">
        <v>0</v>
      </c>
      <c r="K39" s="21">
        <v>0</v>
      </c>
      <c r="L39" s="20">
        <v>0</v>
      </c>
      <c r="M39" s="21">
        <v>0</v>
      </c>
      <c r="N39" s="20">
        <v>0</v>
      </c>
      <c r="O39" s="21">
        <v>0</v>
      </c>
      <c r="P39" s="20">
        <v>0</v>
      </c>
      <c r="Q39" s="21">
        <v>0</v>
      </c>
      <c r="R39" s="22">
        <v>0</v>
      </c>
      <c r="S39" s="23">
        <v>0</v>
      </c>
      <c r="T39" s="22">
        <v>0</v>
      </c>
      <c r="U39" s="24">
        <v>0</v>
      </c>
      <c r="V39" s="20"/>
      <c r="W39" s="21"/>
    </row>
    <row r="40" spans="1:23" ht="12.75" customHeight="1">
      <c r="A40" s="25" t="s">
        <v>39</v>
      </c>
      <c r="B40" s="26">
        <v>393084000</v>
      </c>
      <c r="C40" s="26">
        <v>-3295000</v>
      </c>
      <c r="D40" s="26"/>
      <c r="E40" s="26">
        <v>389789000</v>
      </c>
      <c r="F40" s="27">
        <v>389789000</v>
      </c>
      <c r="G40" s="28">
        <v>199437000</v>
      </c>
      <c r="H40" s="27">
        <v>30383000</v>
      </c>
      <c r="I40" s="28">
        <v>13102591</v>
      </c>
      <c r="J40" s="27">
        <v>52298000</v>
      </c>
      <c r="K40" s="28">
        <v>63788156</v>
      </c>
      <c r="L40" s="27">
        <v>12271000</v>
      </c>
      <c r="M40" s="28">
        <v>32016592</v>
      </c>
      <c r="N40" s="27">
        <v>26302000</v>
      </c>
      <c r="O40" s="28">
        <v>60831070</v>
      </c>
      <c r="P40" s="27">
        <v>121254000</v>
      </c>
      <c r="Q40" s="28">
        <v>169738409</v>
      </c>
      <c r="R40" s="29">
        <v>114.3427593513161</v>
      </c>
      <c r="S40" s="30">
        <v>89.99857948653623</v>
      </c>
      <c r="T40" s="29">
        <v>60.798146783194696</v>
      </c>
      <c r="U40" s="31">
        <v>85.10878573183511</v>
      </c>
      <c r="V40" s="27">
        <v>0</v>
      </c>
      <c r="W40" s="28">
        <v>0</v>
      </c>
    </row>
    <row r="41" spans="1:23" ht="12.75" customHeight="1">
      <c r="A41" s="11" t="s">
        <v>60</v>
      </c>
      <c r="B41" s="32"/>
      <c r="C41" s="32"/>
      <c r="D41" s="32"/>
      <c r="E41" s="32"/>
      <c r="F41" s="33"/>
      <c r="G41" s="34"/>
      <c r="H41" s="33"/>
      <c r="I41" s="34"/>
      <c r="J41" s="33"/>
      <c r="K41" s="34"/>
      <c r="L41" s="33"/>
      <c r="M41" s="34"/>
      <c r="N41" s="33"/>
      <c r="O41" s="34"/>
      <c r="P41" s="33"/>
      <c r="Q41" s="34"/>
      <c r="R41" s="15"/>
      <c r="S41" s="16"/>
      <c r="T41" s="15"/>
      <c r="U41" s="17"/>
      <c r="V41" s="33"/>
      <c r="W41" s="34"/>
    </row>
    <row r="42" spans="1:23" ht="12.75" customHeight="1">
      <c r="A42" s="18" t="s">
        <v>61</v>
      </c>
      <c r="B42" s="19">
        <v>0</v>
      </c>
      <c r="C42" s="19">
        <v>0</v>
      </c>
      <c r="D42" s="19"/>
      <c r="E42" s="19">
        <v>0</v>
      </c>
      <c r="F42" s="20">
        <v>0</v>
      </c>
      <c r="G42" s="21">
        <v>0</v>
      </c>
      <c r="H42" s="20">
        <v>0</v>
      </c>
      <c r="I42" s="21">
        <v>0</v>
      </c>
      <c r="J42" s="20">
        <v>0</v>
      </c>
      <c r="K42" s="21">
        <v>0</v>
      </c>
      <c r="L42" s="20">
        <v>0</v>
      </c>
      <c r="M42" s="21">
        <v>0</v>
      </c>
      <c r="N42" s="20">
        <v>0</v>
      </c>
      <c r="O42" s="21">
        <v>0</v>
      </c>
      <c r="P42" s="20">
        <v>0</v>
      </c>
      <c r="Q42" s="21">
        <v>0</v>
      </c>
      <c r="R42" s="22">
        <v>0</v>
      </c>
      <c r="S42" s="23">
        <v>0</v>
      </c>
      <c r="T42" s="22">
        <v>0</v>
      </c>
      <c r="U42" s="24">
        <v>0</v>
      </c>
      <c r="V42" s="20"/>
      <c r="W42" s="21"/>
    </row>
    <row r="43" spans="1:23" ht="12.75" customHeight="1">
      <c r="A43" s="18" t="s">
        <v>62</v>
      </c>
      <c r="B43" s="19">
        <v>0</v>
      </c>
      <c r="C43" s="19">
        <v>0</v>
      </c>
      <c r="D43" s="19"/>
      <c r="E43" s="19">
        <v>0</v>
      </c>
      <c r="F43" s="20">
        <v>0</v>
      </c>
      <c r="G43" s="21">
        <v>0</v>
      </c>
      <c r="H43" s="20">
        <v>0</v>
      </c>
      <c r="I43" s="21">
        <v>0</v>
      </c>
      <c r="J43" s="20">
        <v>0</v>
      </c>
      <c r="K43" s="21">
        <v>0</v>
      </c>
      <c r="L43" s="20">
        <v>0</v>
      </c>
      <c r="M43" s="21">
        <v>0</v>
      </c>
      <c r="N43" s="20">
        <v>0</v>
      </c>
      <c r="O43" s="21">
        <v>0</v>
      </c>
      <c r="P43" s="20">
        <v>0</v>
      </c>
      <c r="Q43" s="21">
        <v>0</v>
      </c>
      <c r="R43" s="22">
        <v>0</v>
      </c>
      <c r="S43" s="23">
        <v>0</v>
      </c>
      <c r="T43" s="22">
        <v>0</v>
      </c>
      <c r="U43" s="24">
        <v>0</v>
      </c>
      <c r="V43" s="20"/>
      <c r="W43" s="21"/>
    </row>
    <row r="44" spans="1:23" ht="12.75" customHeight="1">
      <c r="A44" s="18" t="s">
        <v>63</v>
      </c>
      <c r="B44" s="19">
        <v>495351000</v>
      </c>
      <c r="C44" s="19">
        <v>149384000</v>
      </c>
      <c r="D44" s="19"/>
      <c r="E44" s="19">
        <v>644735000</v>
      </c>
      <c r="F44" s="20">
        <v>644735000</v>
      </c>
      <c r="G44" s="21">
        <v>0</v>
      </c>
      <c r="H44" s="20">
        <v>0</v>
      </c>
      <c r="I44" s="21">
        <v>0</v>
      </c>
      <c r="J44" s="20">
        <v>0</v>
      </c>
      <c r="K44" s="21">
        <v>0</v>
      </c>
      <c r="L44" s="20">
        <v>0</v>
      </c>
      <c r="M44" s="21">
        <v>0</v>
      </c>
      <c r="N44" s="20">
        <v>0</v>
      </c>
      <c r="O44" s="21">
        <v>0</v>
      </c>
      <c r="P44" s="20">
        <v>0</v>
      </c>
      <c r="Q44" s="21">
        <v>0</v>
      </c>
      <c r="R44" s="22">
        <v>0</v>
      </c>
      <c r="S44" s="23">
        <v>0</v>
      </c>
      <c r="T44" s="22">
        <v>0</v>
      </c>
      <c r="U44" s="24">
        <v>0</v>
      </c>
      <c r="V44" s="20"/>
      <c r="W44" s="21"/>
    </row>
    <row r="45" spans="1:23" ht="12.75" customHeight="1">
      <c r="A45" s="18" t="s">
        <v>64</v>
      </c>
      <c r="B45" s="19">
        <v>0</v>
      </c>
      <c r="C45" s="19">
        <v>0</v>
      </c>
      <c r="D45" s="19"/>
      <c r="E45" s="19">
        <v>0</v>
      </c>
      <c r="F45" s="20">
        <v>0</v>
      </c>
      <c r="G45" s="21">
        <v>0</v>
      </c>
      <c r="H45" s="20">
        <v>0</v>
      </c>
      <c r="I45" s="21">
        <v>0</v>
      </c>
      <c r="J45" s="20">
        <v>0</v>
      </c>
      <c r="K45" s="21">
        <v>0</v>
      </c>
      <c r="L45" s="20">
        <v>0</v>
      </c>
      <c r="M45" s="21">
        <v>0</v>
      </c>
      <c r="N45" s="20">
        <v>0</v>
      </c>
      <c r="O45" s="21">
        <v>0</v>
      </c>
      <c r="P45" s="20">
        <v>0</v>
      </c>
      <c r="Q45" s="21">
        <v>0</v>
      </c>
      <c r="R45" s="22">
        <v>0</v>
      </c>
      <c r="S45" s="23">
        <v>0</v>
      </c>
      <c r="T45" s="22">
        <v>0</v>
      </c>
      <c r="U45" s="24">
        <v>0</v>
      </c>
      <c r="V45" s="20"/>
      <c r="W45" s="21"/>
    </row>
    <row r="46" spans="1:23" ht="12.75" customHeight="1">
      <c r="A46" s="18" t="s">
        <v>65</v>
      </c>
      <c r="B46" s="19">
        <v>0</v>
      </c>
      <c r="C46" s="19">
        <v>0</v>
      </c>
      <c r="D46" s="19"/>
      <c r="E46" s="19">
        <v>0</v>
      </c>
      <c r="F46" s="20">
        <v>0</v>
      </c>
      <c r="G46" s="21">
        <v>0</v>
      </c>
      <c r="H46" s="20">
        <v>0</v>
      </c>
      <c r="I46" s="21">
        <v>0</v>
      </c>
      <c r="J46" s="20">
        <v>0</v>
      </c>
      <c r="K46" s="21">
        <v>0</v>
      </c>
      <c r="L46" s="20">
        <v>0</v>
      </c>
      <c r="M46" s="21">
        <v>0</v>
      </c>
      <c r="N46" s="20">
        <v>0</v>
      </c>
      <c r="O46" s="21">
        <v>0</v>
      </c>
      <c r="P46" s="20">
        <v>0</v>
      </c>
      <c r="Q46" s="21">
        <v>0</v>
      </c>
      <c r="R46" s="22">
        <v>0</v>
      </c>
      <c r="S46" s="23">
        <v>0</v>
      </c>
      <c r="T46" s="22">
        <v>0</v>
      </c>
      <c r="U46" s="24">
        <v>0</v>
      </c>
      <c r="V46" s="20"/>
      <c r="W46" s="21"/>
    </row>
    <row r="47" spans="1:23" ht="12.75" customHeight="1" hidden="1">
      <c r="A47" s="18" t="s">
        <v>66</v>
      </c>
      <c r="B47" s="19">
        <v>0</v>
      </c>
      <c r="C47" s="19">
        <v>0</v>
      </c>
      <c r="D47" s="19"/>
      <c r="E47" s="19">
        <v>0</v>
      </c>
      <c r="F47" s="20">
        <v>0</v>
      </c>
      <c r="G47" s="21">
        <v>0</v>
      </c>
      <c r="H47" s="20">
        <v>0</v>
      </c>
      <c r="I47" s="21">
        <v>0</v>
      </c>
      <c r="J47" s="20">
        <v>0</v>
      </c>
      <c r="K47" s="21">
        <v>0</v>
      </c>
      <c r="L47" s="20">
        <v>0</v>
      </c>
      <c r="M47" s="21">
        <v>0</v>
      </c>
      <c r="N47" s="20">
        <v>0</v>
      </c>
      <c r="O47" s="21">
        <v>0</v>
      </c>
      <c r="P47" s="20">
        <v>0</v>
      </c>
      <c r="Q47" s="21">
        <v>0</v>
      </c>
      <c r="R47" s="22">
        <v>0</v>
      </c>
      <c r="S47" s="23">
        <v>0</v>
      </c>
      <c r="T47" s="22">
        <v>0</v>
      </c>
      <c r="U47" s="24">
        <v>0</v>
      </c>
      <c r="V47" s="20"/>
      <c r="W47" s="21"/>
    </row>
    <row r="48" spans="1:23" ht="12.75" customHeight="1">
      <c r="A48" s="18" t="s">
        <v>67</v>
      </c>
      <c r="B48" s="19">
        <v>0</v>
      </c>
      <c r="C48" s="19">
        <v>0</v>
      </c>
      <c r="D48" s="19"/>
      <c r="E48" s="19">
        <v>0</v>
      </c>
      <c r="F48" s="20">
        <v>0</v>
      </c>
      <c r="G48" s="21">
        <v>0</v>
      </c>
      <c r="H48" s="20">
        <v>0</v>
      </c>
      <c r="I48" s="21">
        <v>0</v>
      </c>
      <c r="J48" s="20">
        <v>0</v>
      </c>
      <c r="K48" s="21">
        <v>0</v>
      </c>
      <c r="L48" s="20">
        <v>0</v>
      </c>
      <c r="M48" s="21">
        <v>0</v>
      </c>
      <c r="N48" s="20">
        <v>0</v>
      </c>
      <c r="O48" s="21">
        <v>0</v>
      </c>
      <c r="P48" s="20">
        <v>0</v>
      </c>
      <c r="Q48" s="21">
        <v>0</v>
      </c>
      <c r="R48" s="22">
        <v>0</v>
      </c>
      <c r="S48" s="23">
        <v>0</v>
      </c>
      <c r="T48" s="22">
        <v>0</v>
      </c>
      <c r="U48" s="24">
        <v>0</v>
      </c>
      <c r="V48" s="20"/>
      <c r="W48" s="21"/>
    </row>
    <row r="49" spans="1:23" ht="12.75" customHeight="1">
      <c r="A49" s="18" t="s">
        <v>68</v>
      </c>
      <c r="B49" s="19">
        <v>0</v>
      </c>
      <c r="C49" s="19">
        <v>0</v>
      </c>
      <c r="D49" s="19"/>
      <c r="E49" s="19">
        <v>0</v>
      </c>
      <c r="F49" s="20">
        <v>0</v>
      </c>
      <c r="G49" s="21">
        <v>0</v>
      </c>
      <c r="H49" s="20">
        <v>0</v>
      </c>
      <c r="I49" s="21">
        <v>0</v>
      </c>
      <c r="J49" s="20">
        <v>0</v>
      </c>
      <c r="K49" s="21">
        <v>0</v>
      </c>
      <c r="L49" s="20">
        <v>0</v>
      </c>
      <c r="M49" s="21">
        <v>0</v>
      </c>
      <c r="N49" s="20">
        <v>0</v>
      </c>
      <c r="O49" s="21">
        <v>0</v>
      </c>
      <c r="P49" s="20">
        <v>0</v>
      </c>
      <c r="Q49" s="21">
        <v>0</v>
      </c>
      <c r="R49" s="22">
        <v>0</v>
      </c>
      <c r="S49" s="23">
        <v>0</v>
      </c>
      <c r="T49" s="22">
        <v>0</v>
      </c>
      <c r="U49" s="24">
        <v>0</v>
      </c>
      <c r="V49" s="20"/>
      <c r="W49" s="21"/>
    </row>
    <row r="50" spans="1:23" ht="12.75" customHeight="1">
      <c r="A50" s="18" t="s">
        <v>69</v>
      </c>
      <c r="B50" s="19">
        <v>0</v>
      </c>
      <c r="C50" s="19">
        <v>0</v>
      </c>
      <c r="D50" s="19"/>
      <c r="E50" s="19">
        <v>0</v>
      </c>
      <c r="F50" s="20">
        <v>0</v>
      </c>
      <c r="G50" s="21">
        <v>0</v>
      </c>
      <c r="H50" s="20">
        <v>0</v>
      </c>
      <c r="I50" s="21">
        <v>0</v>
      </c>
      <c r="J50" s="20">
        <v>0</v>
      </c>
      <c r="K50" s="21">
        <v>0</v>
      </c>
      <c r="L50" s="20">
        <v>0</v>
      </c>
      <c r="M50" s="21">
        <v>0</v>
      </c>
      <c r="N50" s="20">
        <v>0</v>
      </c>
      <c r="O50" s="21">
        <v>0</v>
      </c>
      <c r="P50" s="20">
        <v>0</v>
      </c>
      <c r="Q50" s="21">
        <v>0</v>
      </c>
      <c r="R50" s="22">
        <v>0</v>
      </c>
      <c r="S50" s="23">
        <v>0</v>
      </c>
      <c r="T50" s="22">
        <v>0</v>
      </c>
      <c r="U50" s="24">
        <v>0</v>
      </c>
      <c r="V50" s="20"/>
      <c r="W50" s="21"/>
    </row>
    <row r="51" spans="1:23" ht="12.75" customHeight="1">
      <c r="A51" s="18" t="s">
        <v>70</v>
      </c>
      <c r="B51" s="19">
        <v>195000000</v>
      </c>
      <c r="C51" s="19">
        <v>-10000000</v>
      </c>
      <c r="D51" s="19"/>
      <c r="E51" s="19">
        <v>185000000</v>
      </c>
      <c r="F51" s="20">
        <v>185000000</v>
      </c>
      <c r="G51" s="21">
        <v>185000000</v>
      </c>
      <c r="H51" s="20">
        <v>15820000</v>
      </c>
      <c r="I51" s="21">
        <v>13560488</v>
      </c>
      <c r="J51" s="20">
        <v>3696000</v>
      </c>
      <c r="K51" s="21">
        <v>44596061</v>
      </c>
      <c r="L51" s="20">
        <v>73254000</v>
      </c>
      <c r="M51" s="21">
        <v>35045164</v>
      </c>
      <c r="N51" s="20">
        <v>6197000</v>
      </c>
      <c r="O51" s="21">
        <v>64898610</v>
      </c>
      <c r="P51" s="20">
        <v>98967000</v>
      </c>
      <c r="Q51" s="21">
        <v>158100323</v>
      </c>
      <c r="R51" s="22">
        <v>-91.54039369863762</v>
      </c>
      <c r="S51" s="23">
        <v>85.18563645471883</v>
      </c>
      <c r="T51" s="22">
        <v>53.49567567567568</v>
      </c>
      <c r="U51" s="24">
        <v>85.45963405405405</v>
      </c>
      <c r="V51" s="20">
        <v>13417000</v>
      </c>
      <c r="W51" s="21">
        <v>11277087</v>
      </c>
    </row>
    <row r="52" spans="1:23" ht="12.75" customHeight="1">
      <c r="A52" s="18" t="s">
        <v>71</v>
      </c>
      <c r="B52" s="19">
        <v>0</v>
      </c>
      <c r="C52" s="19">
        <v>0</v>
      </c>
      <c r="D52" s="19"/>
      <c r="E52" s="19">
        <v>0</v>
      </c>
      <c r="F52" s="20">
        <v>0</v>
      </c>
      <c r="G52" s="21">
        <v>0</v>
      </c>
      <c r="H52" s="20">
        <v>0</v>
      </c>
      <c r="I52" s="21">
        <v>0</v>
      </c>
      <c r="J52" s="20">
        <v>0</v>
      </c>
      <c r="K52" s="21">
        <v>0</v>
      </c>
      <c r="L52" s="20">
        <v>0</v>
      </c>
      <c r="M52" s="21">
        <v>0</v>
      </c>
      <c r="N52" s="20">
        <v>0</v>
      </c>
      <c r="O52" s="21">
        <v>0</v>
      </c>
      <c r="P52" s="20">
        <v>0</v>
      </c>
      <c r="Q52" s="21">
        <v>0</v>
      </c>
      <c r="R52" s="22">
        <v>0</v>
      </c>
      <c r="S52" s="23">
        <v>0</v>
      </c>
      <c r="T52" s="22">
        <v>0</v>
      </c>
      <c r="U52" s="24">
        <v>0</v>
      </c>
      <c r="V52" s="20"/>
      <c r="W52" s="21"/>
    </row>
    <row r="53" spans="1:23" ht="12.75" customHeight="1">
      <c r="A53" s="25" t="s">
        <v>39</v>
      </c>
      <c r="B53" s="26">
        <v>690351000</v>
      </c>
      <c r="C53" s="26">
        <v>139384000</v>
      </c>
      <c r="D53" s="26"/>
      <c r="E53" s="26">
        <v>829735000</v>
      </c>
      <c r="F53" s="27">
        <v>829735000</v>
      </c>
      <c r="G53" s="28">
        <v>185000000</v>
      </c>
      <c r="H53" s="27">
        <v>15820000</v>
      </c>
      <c r="I53" s="28">
        <v>13560488</v>
      </c>
      <c r="J53" s="27">
        <v>3696000</v>
      </c>
      <c r="K53" s="28">
        <v>44596061</v>
      </c>
      <c r="L53" s="27">
        <v>73254000</v>
      </c>
      <c r="M53" s="28">
        <v>35045164</v>
      </c>
      <c r="N53" s="27">
        <v>6197000</v>
      </c>
      <c r="O53" s="28">
        <v>64898610</v>
      </c>
      <c r="P53" s="27">
        <v>98967000</v>
      </c>
      <c r="Q53" s="28">
        <v>158100323</v>
      </c>
      <c r="R53" s="29">
        <v>-91.54039369863762</v>
      </c>
      <c r="S53" s="30">
        <v>85.18563645471883</v>
      </c>
      <c r="T53" s="29">
        <v>53.49567567567568</v>
      </c>
      <c r="U53" s="31">
        <v>85.45963405405405</v>
      </c>
      <c r="V53" s="27">
        <v>13417000</v>
      </c>
      <c r="W53" s="28">
        <v>11277087</v>
      </c>
    </row>
    <row r="54" spans="1:23" ht="12.75" customHeight="1">
      <c r="A54" s="11" t="s">
        <v>72</v>
      </c>
      <c r="B54" s="32"/>
      <c r="C54" s="32"/>
      <c r="D54" s="32"/>
      <c r="E54" s="32"/>
      <c r="F54" s="33"/>
      <c r="G54" s="34"/>
      <c r="H54" s="33"/>
      <c r="I54" s="34"/>
      <c r="J54" s="33"/>
      <c r="K54" s="34"/>
      <c r="L54" s="33"/>
      <c r="M54" s="34"/>
      <c r="N54" s="33"/>
      <c r="O54" s="34"/>
      <c r="P54" s="33"/>
      <c r="Q54" s="34"/>
      <c r="R54" s="15"/>
      <c r="S54" s="16"/>
      <c r="T54" s="15"/>
      <c r="U54" s="17"/>
      <c r="V54" s="33"/>
      <c r="W54" s="34"/>
    </row>
    <row r="55" spans="1:23" ht="12.75" customHeight="1">
      <c r="A55" s="35" t="s">
        <v>73</v>
      </c>
      <c r="B55" s="19">
        <v>0</v>
      </c>
      <c r="C55" s="19">
        <v>0</v>
      </c>
      <c r="D55" s="19"/>
      <c r="E55" s="19">
        <v>0</v>
      </c>
      <c r="F55" s="20">
        <v>0</v>
      </c>
      <c r="G55" s="21">
        <v>0</v>
      </c>
      <c r="H55" s="20">
        <v>0</v>
      </c>
      <c r="I55" s="21">
        <v>0</v>
      </c>
      <c r="J55" s="20">
        <v>0</v>
      </c>
      <c r="K55" s="21">
        <v>0</v>
      </c>
      <c r="L55" s="20">
        <v>0</v>
      </c>
      <c r="M55" s="21">
        <v>0</v>
      </c>
      <c r="N55" s="20">
        <v>0</v>
      </c>
      <c r="O55" s="21">
        <v>0</v>
      </c>
      <c r="P55" s="20">
        <v>0</v>
      </c>
      <c r="Q55" s="21">
        <v>0</v>
      </c>
      <c r="R55" s="22">
        <v>0</v>
      </c>
      <c r="S55" s="23">
        <v>0</v>
      </c>
      <c r="T55" s="22">
        <v>0</v>
      </c>
      <c r="U55" s="24">
        <v>0</v>
      </c>
      <c r="V55" s="20"/>
      <c r="W55" s="21"/>
    </row>
    <row r="56" spans="1:23" ht="12.75" customHeight="1">
      <c r="A56" s="35" t="s">
        <v>74</v>
      </c>
      <c r="B56" s="19">
        <v>0</v>
      </c>
      <c r="C56" s="19">
        <v>0</v>
      </c>
      <c r="D56" s="19"/>
      <c r="E56" s="19">
        <v>0</v>
      </c>
      <c r="F56" s="20">
        <v>0</v>
      </c>
      <c r="G56" s="21">
        <v>0</v>
      </c>
      <c r="H56" s="20">
        <v>0</v>
      </c>
      <c r="I56" s="21">
        <v>0</v>
      </c>
      <c r="J56" s="20">
        <v>0</v>
      </c>
      <c r="K56" s="21">
        <v>0</v>
      </c>
      <c r="L56" s="20">
        <v>0</v>
      </c>
      <c r="M56" s="21">
        <v>0</v>
      </c>
      <c r="N56" s="20">
        <v>0</v>
      </c>
      <c r="O56" s="21">
        <v>0</v>
      </c>
      <c r="P56" s="20">
        <v>0</v>
      </c>
      <c r="Q56" s="21">
        <v>0</v>
      </c>
      <c r="R56" s="22">
        <v>0</v>
      </c>
      <c r="S56" s="23">
        <v>0</v>
      </c>
      <c r="T56" s="22">
        <v>0</v>
      </c>
      <c r="U56" s="24">
        <v>0</v>
      </c>
      <c r="V56" s="20"/>
      <c r="W56" s="21"/>
    </row>
    <row r="57" spans="1:23" ht="12.75" customHeight="1" hidden="1">
      <c r="A57" s="35" t="s">
        <v>75</v>
      </c>
      <c r="B57" s="19">
        <v>0</v>
      </c>
      <c r="C57" s="19">
        <v>0</v>
      </c>
      <c r="D57" s="19"/>
      <c r="E57" s="19">
        <v>0</v>
      </c>
      <c r="F57" s="20">
        <v>0</v>
      </c>
      <c r="G57" s="21">
        <v>0</v>
      </c>
      <c r="H57" s="20">
        <v>0</v>
      </c>
      <c r="I57" s="21">
        <v>0</v>
      </c>
      <c r="J57" s="20">
        <v>0</v>
      </c>
      <c r="K57" s="21">
        <v>0</v>
      </c>
      <c r="L57" s="20">
        <v>0</v>
      </c>
      <c r="M57" s="21">
        <v>0</v>
      </c>
      <c r="N57" s="20">
        <v>0</v>
      </c>
      <c r="O57" s="21">
        <v>0</v>
      </c>
      <c r="P57" s="20">
        <v>0</v>
      </c>
      <c r="Q57" s="21">
        <v>0</v>
      </c>
      <c r="R57" s="22">
        <v>0</v>
      </c>
      <c r="S57" s="23">
        <v>0</v>
      </c>
      <c r="T57" s="22">
        <v>0</v>
      </c>
      <c r="U57" s="24">
        <v>0</v>
      </c>
      <c r="V57" s="20"/>
      <c r="W57" s="21"/>
    </row>
    <row r="58" spans="1:23" ht="12.75" customHeight="1" hidden="1">
      <c r="A58" s="18" t="s">
        <v>76</v>
      </c>
      <c r="B58" s="19">
        <v>0</v>
      </c>
      <c r="C58" s="19">
        <v>0</v>
      </c>
      <c r="D58" s="19"/>
      <c r="E58" s="19">
        <v>0</v>
      </c>
      <c r="F58" s="20">
        <v>0</v>
      </c>
      <c r="G58" s="21">
        <v>0</v>
      </c>
      <c r="H58" s="20">
        <v>0</v>
      </c>
      <c r="I58" s="21">
        <v>0</v>
      </c>
      <c r="J58" s="20">
        <v>0</v>
      </c>
      <c r="K58" s="21">
        <v>0</v>
      </c>
      <c r="L58" s="20">
        <v>0</v>
      </c>
      <c r="M58" s="21">
        <v>0</v>
      </c>
      <c r="N58" s="20">
        <v>0</v>
      </c>
      <c r="O58" s="21">
        <v>0</v>
      </c>
      <c r="P58" s="20">
        <v>0</v>
      </c>
      <c r="Q58" s="21">
        <v>0</v>
      </c>
      <c r="R58" s="22">
        <v>0</v>
      </c>
      <c r="S58" s="23">
        <v>0</v>
      </c>
      <c r="T58" s="22">
        <v>0</v>
      </c>
      <c r="U58" s="24">
        <v>0</v>
      </c>
      <c r="V58" s="20"/>
      <c r="W58" s="21"/>
    </row>
    <row r="59" spans="1:23" ht="12.75" customHeight="1">
      <c r="A59" s="36" t="s">
        <v>39</v>
      </c>
      <c r="B59" s="37">
        <v>0</v>
      </c>
      <c r="C59" s="37">
        <v>0</v>
      </c>
      <c r="D59" s="37"/>
      <c r="E59" s="37">
        <v>0</v>
      </c>
      <c r="F59" s="38">
        <v>0</v>
      </c>
      <c r="G59" s="39">
        <v>0</v>
      </c>
      <c r="H59" s="38">
        <v>0</v>
      </c>
      <c r="I59" s="39">
        <v>0</v>
      </c>
      <c r="J59" s="38">
        <v>0</v>
      </c>
      <c r="K59" s="39">
        <v>0</v>
      </c>
      <c r="L59" s="38">
        <v>0</v>
      </c>
      <c r="M59" s="39">
        <v>0</v>
      </c>
      <c r="N59" s="38">
        <v>0</v>
      </c>
      <c r="O59" s="39">
        <v>0</v>
      </c>
      <c r="P59" s="38">
        <v>0</v>
      </c>
      <c r="Q59" s="39">
        <v>0</v>
      </c>
      <c r="R59" s="40">
        <v>0</v>
      </c>
      <c r="S59" s="41">
        <v>0</v>
      </c>
      <c r="T59" s="40">
        <v>0</v>
      </c>
      <c r="U59" s="42">
        <v>0</v>
      </c>
      <c r="V59" s="38">
        <v>0</v>
      </c>
      <c r="W59" s="39">
        <v>0</v>
      </c>
    </row>
    <row r="60" spans="1:23" ht="12.75" customHeight="1">
      <c r="A60" s="11" t="s">
        <v>77</v>
      </c>
      <c r="B60" s="32"/>
      <c r="C60" s="32"/>
      <c r="D60" s="32"/>
      <c r="E60" s="32"/>
      <c r="F60" s="33"/>
      <c r="G60" s="34"/>
      <c r="H60" s="33"/>
      <c r="I60" s="34"/>
      <c r="J60" s="33"/>
      <c r="K60" s="34"/>
      <c r="L60" s="33"/>
      <c r="M60" s="34"/>
      <c r="N60" s="33"/>
      <c r="O60" s="34"/>
      <c r="P60" s="33"/>
      <c r="Q60" s="34"/>
      <c r="R60" s="15"/>
      <c r="S60" s="16"/>
      <c r="T60" s="15"/>
      <c r="U60" s="17"/>
      <c r="V60" s="33"/>
      <c r="W60" s="34"/>
    </row>
    <row r="61" spans="1:23" ht="12.75" customHeight="1">
      <c r="A61" s="18" t="s">
        <v>78</v>
      </c>
      <c r="B61" s="19">
        <v>0</v>
      </c>
      <c r="C61" s="19">
        <v>0</v>
      </c>
      <c r="D61" s="19"/>
      <c r="E61" s="19">
        <v>0</v>
      </c>
      <c r="F61" s="20">
        <v>0</v>
      </c>
      <c r="G61" s="21">
        <v>0</v>
      </c>
      <c r="H61" s="20">
        <v>0</v>
      </c>
      <c r="I61" s="21">
        <v>0</v>
      </c>
      <c r="J61" s="20">
        <v>0</v>
      </c>
      <c r="K61" s="21">
        <v>0</v>
      </c>
      <c r="L61" s="20">
        <v>0</v>
      </c>
      <c r="M61" s="21">
        <v>0</v>
      </c>
      <c r="N61" s="20">
        <v>0</v>
      </c>
      <c r="O61" s="21">
        <v>0</v>
      </c>
      <c r="P61" s="20">
        <v>0</v>
      </c>
      <c r="Q61" s="21">
        <v>0</v>
      </c>
      <c r="R61" s="22">
        <v>0</v>
      </c>
      <c r="S61" s="23">
        <v>0</v>
      </c>
      <c r="T61" s="22">
        <v>0</v>
      </c>
      <c r="U61" s="24">
        <v>0</v>
      </c>
      <c r="V61" s="20"/>
      <c r="W61" s="21"/>
    </row>
    <row r="62" spans="1:23" ht="12.75" customHeight="1">
      <c r="A62" s="18" t="s">
        <v>79</v>
      </c>
      <c r="B62" s="19">
        <v>0</v>
      </c>
      <c r="C62" s="19">
        <v>0</v>
      </c>
      <c r="D62" s="19"/>
      <c r="E62" s="19">
        <v>0</v>
      </c>
      <c r="F62" s="20">
        <v>0</v>
      </c>
      <c r="G62" s="21">
        <v>0</v>
      </c>
      <c r="H62" s="20">
        <v>0</v>
      </c>
      <c r="I62" s="21">
        <v>0</v>
      </c>
      <c r="J62" s="20">
        <v>0</v>
      </c>
      <c r="K62" s="21">
        <v>0</v>
      </c>
      <c r="L62" s="20">
        <v>0</v>
      </c>
      <c r="M62" s="21">
        <v>0</v>
      </c>
      <c r="N62" s="20">
        <v>0</v>
      </c>
      <c r="O62" s="21">
        <v>0</v>
      </c>
      <c r="P62" s="20">
        <v>0</v>
      </c>
      <c r="Q62" s="21">
        <v>0</v>
      </c>
      <c r="R62" s="22">
        <v>0</v>
      </c>
      <c r="S62" s="23">
        <v>0</v>
      </c>
      <c r="T62" s="22">
        <v>0</v>
      </c>
      <c r="U62" s="24">
        <v>0</v>
      </c>
      <c r="V62" s="20"/>
      <c r="W62" s="21"/>
    </row>
    <row r="63" spans="1:23" ht="12.75" customHeight="1">
      <c r="A63" s="18" t="s">
        <v>80</v>
      </c>
      <c r="B63" s="19">
        <v>0</v>
      </c>
      <c r="C63" s="19">
        <v>0</v>
      </c>
      <c r="D63" s="19"/>
      <c r="E63" s="19">
        <v>0</v>
      </c>
      <c r="F63" s="20">
        <v>0</v>
      </c>
      <c r="G63" s="21">
        <v>0</v>
      </c>
      <c r="H63" s="20">
        <v>0</v>
      </c>
      <c r="I63" s="21">
        <v>0</v>
      </c>
      <c r="J63" s="20">
        <v>0</v>
      </c>
      <c r="K63" s="21">
        <v>0</v>
      </c>
      <c r="L63" s="20">
        <v>0</v>
      </c>
      <c r="M63" s="21">
        <v>0</v>
      </c>
      <c r="N63" s="20">
        <v>0</v>
      </c>
      <c r="O63" s="21">
        <v>0</v>
      </c>
      <c r="P63" s="20">
        <v>0</v>
      </c>
      <c r="Q63" s="21">
        <v>0</v>
      </c>
      <c r="R63" s="22">
        <v>0</v>
      </c>
      <c r="S63" s="23">
        <v>0</v>
      </c>
      <c r="T63" s="22">
        <v>0</v>
      </c>
      <c r="U63" s="24">
        <v>0</v>
      </c>
      <c r="V63" s="20"/>
      <c r="W63" s="21"/>
    </row>
    <row r="64" spans="1:23" ht="12.75" customHeight="1">
      <c r="A64" s="18" t="s">
        <v>81</v>
      </c>
      <c r="B64" s="19">
        <v>0</v>
      </c>
      <c r="C64" s="19">
        <v>0</v>
      </c>
      <c r="D64" s="19"/>
      <c r="E64" s="19">
        <v>0</v>
      </c>
      <c r="F64" s="20">
        <v>0</v>
      </c>
      <c r="G64" s="21">
        <v>0</v>
      </c>
      <c r="H64" s="20">
        <v>0</v>
      </c>
      <c r="I64" s="21">
        <v>0</v>
      </c>
      <c r="J64" s="20">
        <v>0</v>
      </c>
      <c r="K64" s="21">
        <v>0</v>
      </c>
      <c r="L64" s="20">
        <v>0</v>
      </c>
      <c r="M64" s="21">
        <v>0</v>
      </c>
      <c r="N64" s="20">
        <v>0</v>
      </c>
      <c r="O64" s="21">
        <v>0</v>
      </c>
      <c r="P64" s="20">
        <v>0</v>
      </c>
      <c r="Q64" s="21">
        <v>0</v>
      </c>
      <c r="R64" s="22">
        <v>0</v>
      </c>
      <c r="S64" s="23">
        <v>0</v>
      </c>
      <c r="T64" s="22">
        <v>0</v>
      </c>
      <c r="U64" s="24">
        <v>0</v>
      </c>
      <c r="V64" s="20"/>
      <c r="W64" s="21"/>
    </row>
    <row r="65" spans="1:23" ht="12.75" customHeight="1">
      <c r="A65" s="18"/>
      <c r="B65" s="19">
        <v>0</v>
      </c>
      <c r="C65" s="19">
        <v>0</v>
      </c>
      <c r="D65" s="19"/>
      <c r="E65" s="19">
        <v>0</v>
      </c>
      <c r="F65" s="20">
        <v>0</v>
      </c>
      <c r="G65" s="21">
        <v>0</v>
      </c>
      <c r="H65" s="20">
        <v>0</v>
      </c>
      <c r="I65" s="21">
        <v>0</v>
      </c>
      <c r="J65" s="20">
        <v>0</v>
      </c>
      <c r="K65" s="21">
        <v>0</v>
      </c>
      <c r="L65" s="20">
        <v>0</v>
      </c>
      <c r="M65" s="21">
        <v>0</v>
      </c>
      <c r="N65" s="20">
        <v>0</v>
      </c>
      <c r="O65" s="21">
        <v>0</v>
      </c>
      <c r="P65" s="20">
        <v>0</v>
      </c>
      <c r="Q65" s="21">
        <v>0</v>
      </c>
      <c r="R65" s="22">
        <v>0</v>
      </c>
      <c r="S65" s="23">
        <v>0</v>
      </c>
      <c r="T65" s="22">
        <v>0</v>
      </c>
      <c r="U65" s="24">
        <v>0</v>
      </c>
      <c r="V65" s="20"/>
      <c r="W65" s="21"/>
    </row>
    <row r="66" spans="1:23" ht="12.75" customHeight="1">
      <c r="A66" s="25" t="s">
        <v>39</v>
      </c>
      <c r="B66" s="26">
        <v>0</v>
      </c>
      <c r="C66" s="26">
        <v>0</v>
      </c>
      <c r="D66" s="26"/>
      <c r="E66" s="26">
        <v>0</v>
      </c>
      <c r="F66" s="27">
        <v>0</v>
      </c>
      <c r="G66" s="28">
        <v>0</v>
      </c>
      <c r="H66" s="27">
        <v>0</v>
      </c>
      <c r="I66" s="28">
        <v>0</v>
      </c>
      <c r="J66" s="27">
        <v>0</v>
      </c>
      <c r="K66" s="28">
        <v>0</v>
      </c>
      <c r="L66" s="27">
        <v>0</v>
      </c>
      <c r="M66" s="28">
        <v>0</v>
      </c>
      <c r="N66" s="27">
        <v>0</v>
      </c>
      <c r="O66" s="28">
        <v>0</v>
      </c>
      <c r="P66" s="27">
        <v>0</v>
      </c>
      <c r="Q66" s="28">
        <v>0</v>
      </c>
      <c r="R66" s="29">
        <v>0</v>
      </c>
      <c r="S66" s="30">
        <v>0</v>
      </c>
      <c r="T66" s="29">
        <v>0</v>
      </c>
      <c r="U66" s="31">
        <v>0</v>
      </c>
      <c r="V66" s="27">
        <v>0</v>
      </c>
      <c r="W66" s="28">
        <v>0</v>
      </c>
    </row>
    <row r="67" spans="1:23" ht="12.75" customHeight="1">
      <c r="A67" s="43" t="s">
        <v>82</v>
      </c>
      <c r="B67" s="44">
        <v>4238714000</v>
      </c>
      <c r="C67" s="44">
        <v>60846000</v>
      </c>
      <c r="D67" s="44"/>
      <c r="E67" s="44">
        <v>4299560000</v>
      </c>
      <c r="F67" s="45">
        <v>4145474000</v>
      </c>
      <c r="G67" s="46">
        <v>3256408000</v>
      </c>
      <c r="H67" s="45">
        <v>221004000</v>
      </c>
      <c r="I67" s="46">
        <v>107616188</v>
      </c>
      <c r="J67" s="45">
        <v>643387000</v>
      </c>
      <c r="K67" s="46">
        <v>583330776</v>
      </c>
      <c r="L67" s="45">
        <v>653017000</v>
      </c>
      <c r="M67" s="46">
        <v>466315217</v>
      </c>
      <c r="N67" s="45">
        <v>708859000</v>
      </c>
      <c r="O67" s="46">
        <v>840692753</v>
      </c>
      <c r="P67" s="45">
        <v>2226267000</v>
      </c>
      <c r="Q67" s="46">
        <v>1997954934</v>
      </c>
      <c r="R67" s="47">
        <v>8.551385339125934</v>
      </c>
      <c r="S67" s="48">
        <v>80.28422027668893</v>
      </c>
      <c r="T67" s="47">
        <v>65.21004430587752</v>
      </c>
      <c r="U67" s="47">
        <v>58.52250865115756</v>
      </c>
      <c r="V67" s="45">
        <v>13417000</v>
      </c>
      <c r="W67" s="46">
        <v>11277087</v>
      </c>
    </row>
    <row r="68" spans="1:23" ht="12.75" customHeight="1">
      <c r="A68" s="11" t="s">
        <v>40</v>
      </c>
      <c r="B68" s="32"/>
      <c r="C68" s="32"/>
      <c r="D68" s="32"/>
      <c r="E68" s="32"/>
      <c r="F68" s="33"/>
      <c r="G68" s="34"/>
      <c r="H68" s="33"/>
      <c r="I68" s="34"/>
      <c r="J68" s="33"/>
      <c r="K68" s="34"/>
      <c r="L68" s="33"/>
      <c r="M68" s="34"/>
      <c r="N68" s="33"/>
      <c r="O68" s="34"/>
      <c r="P68" s="33"/>
      <c r="Q68" s="34"/>
      <c r="R68" s="15"/>
      <c r="S68" s="16"/>
      <c r="T68" s="15"/>
      <c r="U68" s="17"/>
      <c r="V68" s="33"/>
      <c r="W68" s="34"/>
    </row>
    <row r="69" spans="1:23" s="50" customFormat="1" ht="12.75" customHeight="1">
      <c r="A69" s="49" t="s">
        <v>83</v>
      </c>
      <c r="B69" s="19">
        <v>495040000</v>
      </c>
      <c r="C69" s="19">
        <v>5400000</v>
      </c>
      <c r="D69" s="19"/>
      <c r="E69" s="19">
        <v>500440000</v>
      </c>
      <c r="F69" s="20">
        <v>500440000</v>
      </c>
      <c r="G69" s="21">
        <v>500440000</v>
      </c>
      <c r="H69" s="20">
        <v>92885600</v>
      </c>
      <c r="I69" s="21">
        <v>96998591</v>
      </c>
      <c r="J69" s="20">
        <v>110166000</v>
      </c>
      <c r="K69" s="21">
        <v>139284975</v>
      </c>
      <c r="L69" s="20">
        <v>42722700</v>
      </c>
      <c r="M69" s="21">
        <v>53307261</v>
      </c>
      <c r="N69" s="20">
        <v>62191000</v>
      </c>
      <c r="O69" s="21">
        <v>118532152</v>
      </c>
      <c r="P69" s="20">
        <v>307965300</v>
      </c>
      <c r="Q69" s="21">
        <v>408122979</v>
      </c>
      <c r="R69" s="22">
        <v>45.56898323373757</v>
      </c>
      <c r="S69" s="23">
        <v>122.35648535759509</v>
      </c>
      <c r="T69" s="22">
        <v>61.53890576292862</v>
      </c>
      <c r="U69" s="24">
        <v>81.55282931020702</v>
      </c>
      <c r="V69" s="20">
        <v>8827000</v>
      </c>
      <c r="W69" s="21">
        <v>8826587</v>
      </c>
    </row>
    <row r="70" spans="1:23" ht="12.75" customHeight="1">
      <c r="A70" s="36" t="s">
        <v>39</v>
      </c>
      <c r="B70" s="37">
        <v>495040000</v>
      </c>
      <c r="C70" s="37">
        <v>5400000</v>
      </c>
      <c r="D70" s="37"/>
      <c r="E70" s="37">
        <v>500440000</v>
      </c>
      <c r="F70" s="38">
        <v>500440000</v>
      </c>
      <c r="G70" s="39">
        <v>500440000</v>
      </c>
      <c r="H70" s="38">
        <v>92885600</v>
      </c>
      <c r="I70" s="39">
        <v>96998591</v>
      </c>
      <c r="J70" s="38">
        <v>110166000</v>
      </c>
      <c r="K70" s="39">
        <v>139284975</v>
      </c>
      <c r="L70" s="38">
        <v>42722700</v>
      </c>
      <c r="M70" s="39">
        <v>53307261</v>
      </c>
      <c r="N70" s="38">
        <v>62191000</v>
      </c>
      <c r="O70" s="39">
        <v>118532152</v>
      </c>
      <c r="P70" s="38">
        <v>307965300</v>
      </c>
      <c r="Q70" s="39">
        <v>408122979</v>
      </c>
      <c r="R70" s="40">
        <v>45.56898323373757</v>
      </c>
      <c r="S70" s="41">
        <v>122.35648535759509</v>
      </c>
      <c r="T70" s="40">
        <v>61.53890576292862</v>
      </c>
      <c r="U70" s="42">
        <v>81.55282931020702</v>
      </c>
      <c r="V70" s="38">
        <v>8827000</v>
      </c>
      <c r="W70" s="39">
        <v>8826587</v>
      </c>
    </row>
    <row r="71" spans="1:23" ht="12.75" customHeight="1">
      <c r="A71" s="43" t="s">
        <v>82</v>
      </c>
      <c r="B71" s="44">
        <v>495040000</v>
      </c>
      <c r="C71" s="44">
        <v>5400000</v>
      </c>
      <c r="D71" s="44"/>
      <c r="E71" s="44">
        <v>500440000</v>
      </c>
      <c r="F71" s="45">
        <v>500440000</v>
      </c>
      <c r="G71" s="46">
        <v>500440000</v>
      </c>
      <c r="H71" s="45">
        <v>92885600</v>
      </c>
      <c r="I71" s="46">
        <v>96998591</v>
      </c>
      <c r="J71" s="45">
        <v>110166000</v>
      </c>
      <c r="K71" s="46">
        <v>139284975</v>
      </c>
      <c r="L71" s="45">
        <v>42722700</v>
      </c>
      <c r="M71" s="46">
        <v>53307261</v>
      </c>
      <c r="N71" s="45">
        <v>62191000</v>
      </c>
      <c r="O71" s="46">
        <v>118532152</v>
      </c>
      <c r="P71" s="45">
        <v>307965300</v>
      </c>
      <c r="Q71" s="46">
        <v>408122979</v>
      </c>
      <c r="R71" s="47">
        <v>45.56898323373757</v>
      </c>
      <c r="S71" s="48">
        <v>122.35648535759509</v>
      </c>
      <c r="T71" s="47">
        <v>61.53890576292862</v>
      </c>
      <c r="U71" s="51">
        <v>81.55282931020702</v>
      </c>
      <c r="V71" s="45">
        <v>8827000</v>
      </c>
      <c r="W71" s="46">
        <v>8826587</v>
      </c>
    </row>
    <row r="72" spans="1:23" ht="12.75" customHeight="1" thickBot="1">
      <c r="A72" s="43" t="s">
        <v>84</v>
      </c>
      <c r="B72" s="44">
        <v>4733754000</v>
      </c>
      <c r="C72" s="44">
        <v>66246000</v>
      </c>
      <c r="D72" s="44"/>
      <c r="E72" s="44">
        <v>4800000000</v>
      </c>
      <c r="F72" s="45">
        <v>4645914000</v>
      </c>
      <c r="G72" s="46">
        <v>3756848000</v>
      </c>
      <c r="H72" s="45">
        <v>313889600</v>
      </c>
      <c r="I72" s="46">
        <v>204614779</v>
      </c>
      <c r="J72" s="45">
        <v>753553000</v>
      </c>
      <c r="K72" s="46">
        <v>722615751</v>
      </c>
      <c r="L72" s="45">
        <v>695739700</v>
      </c>
      <c r="M72" s="46">
        <v>519622478</v>
      </c>
      <c r="N72" s="45">
        <v>771050000</v>
      </c>
      <c r="O72" s="46">
        <v>959224905</v>
      </c>
      <c r="P72" s="45">
        <v>2534232300</v>
      </c>
      <c r="Q72" s="46">
        <v>2406077913</v>
      </c>
      <c r="R72" s="47">
        <v>10.824493700733191</v>
      </c>
      <c r="S72" s="48">
        <v>84.60034844758968</v>
      </c>
      <c r="T72" s="47">
        <v>64.74070836294595</v>
      </c>
      <c r="U72" s="51">
        <v>61.466815202402195</v>
      </c>
      <c r="V72" s="45">
        <v>22244000</v>
      </c>
      <c r="W72" s="46">
        <v>20103674</v>
      </c>
    </row>
    <row r="73" spans="1:23" ht="15" thickTop="1">
      <c r="A73" s="52"/>
      <c r="B73" s="53"/>
      <c r="C73" s="54"/>
      <c r="D73" s="54"/>
      <c r="E73" s="55"/>
      <c r="F73" s="53"/>
      <c r="G73" s="54"/>
      <c r="H73" s="54"/>
      <c r="I73" s="55"/>
      <c r="J73" s="54"/>
      <c r="K73" s="55"/>
      <c r="L73" s="54"/>
      <c r="M73" s="54"/>
      <c r="N73" s="54"/>
      <c r="O73" s="54"/>
      <c r="P73" s="54"/>
      <c r="Q73" s="54"/>
      <c r="R73" s="54"/>
      <c r="S73" s="54"/>
      <c r="T73" s="54"/>
      <c r="U73" s="55"/>
      <c r="V73" s="53"/>
      <c r="W73" s="55"/>
    </row>
    <row r="74" spans="1:23" ht="14.25">
      <c r="A74" s="56"/>
      <c r="B74" s="57"/>
      <c r="C74" s="58"/>
      <c r="D74" s="58"/>
      <c r="E74" s="59"/>
      <c r="F74" s="60" t="s">
        <v>3</v>
      </c>
      <c r="G74" s="61"/>
      <c r="H74" s="60" t="s">
        <v>4</v>
      </c>
      <c r="I74" s="62"/>
      <c r="J74" s="60" t="s">
        <v>5</v>
      </c>
      <c r="K74" s="62"/>
      <c r="L74" s="60" t="s">
        <v>6</v>
      </c>
      <c r="M74" s="60"/>
      <c r="N74" s="63" t="s">
        <v>7</v>
      </c>
      <c r="O74" s="60"/>
      <c r="P74" s="135" t="s">
        <v>8</v>
      </c>
      <c r="Q74" s="136"/>
      <c r="R74" s="137" t="s">
        <v>9</v>
      </c>
      <c r="S74" s="136"/>
      <c r="T74" s="137" t="s">
        <v>10</v>
      </c>
      <c r="U74" s="136"/>
      <c r="V74" s="135"/>
      <c r="W74" s="136"/>
    </row>
    <row r="75" spans="1:23" ht="51">
      <c r="A75" s="64" t="s">
        <v>85</v>
      </c>
      <c r="B75" s="65" t="s">
        <v>86</v>
      </c>
      <c r="C75" s="65" t="s">
        <v>87</v>
      </c>
      <c r="D75" s="66" t="s">
        <v>15</v>
      </c>
      <c r="E75" s="65" t="s">
        <v>16</v>
      </c>
      <c r="F75" s="65" t="s">
        <v>17</v>
      </c>
      <c r="G75" s="65" t="s">
        <v>88</v>
      </c>
      <c r="H75" s="65" t="s">
        <v>89</v>
      </c>
      <c r="I75" s="67" t="s">
        <v>20</v>
      </c>
      <c r="J75" s="65" t="s">
        <v>90</v>
      </c>
      <c r="K75" s="67" t="s">
        <v>22</v>
      </c>
      <c r="L75" s="65" t="s">
        <v>91</v>
      </c>
      <c r="M75" s="67" t="s">
        <v>24</v>
      </c>
      <c r="N75" s="65" t="s">
        <v>92</v>
      </c>
      <c r="O75" s="67" t="s">
        <v>26</v>
      </c>
      <c r="P75" s="67" t="s">
        <v>93</v>
      </c>
      <c r="Q75" s="68" t="s">
        <v>28</v>
      </c>
      <c r="R75" s="69" t="s">
        <v>93</v>
      </c>
      <c r="S75" s="70" t="s">
        <v>28</v>
      </c>
      <c r="T75" s="69" t="s">
        <v>94</v>
      </c>
      <c r="U75" s="66" t="s">
        <v>30</v>
      </c>
      <c r="V75" s="65"/>
      <c r="W75" s="67"/>
    </row>
    <row r="76" spans="1:23" ht="14.25">
      <c r="A76" s="71" t="s">
        <v>12</v>
      </c>
      <c r="B76" s="72"/>
      <c r="C76" s="72">
        <v>100</v>
      </c>
      <c r="D76" s="72"/>
      <c r="E76" s="72"/>
      <c r="F76" s="72"/>
      <c r="G76" s="72"/>
      <c r="H76" s="72"/>
      <c r="I76" s="72"/>
      <c r="J76" s="72"/>
      <c r="K76" s="72"/>
      <c r="L76" s="72"/>
      <c r="M76" s="73"/>
      <c r="N76" s="72"/>
      <c r="O76" s="73"/>
      <c r="P76" s="72"/>
      <c r="Q76" s="73"/>
      <c r="R76" s="72"/>
      <c r="S76" s="73"/>
      <c r="T76" s="72"/>
      <c r="U76" s="72"/>
      <c r="V76" s="72"/>
      <c r="W76" s="72"/>
    </row>
    <row r="77" spans="1:23" ht="14.25" hidden="1">
      <c r="A77" s="74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6"/>
      <c r="N77" s="75"/>
      <c r="O77" s="76"/>
      <c r="P77" s="75"/>
      <c r="Q77" s="76"/>
      <c r="R77" s="77"/>
      <c r="S77" s="78"/>
      <c r="T77" s="77"/>
      <c r="U77" s="77"/>
      <c r="V77" s="75"/>
      <c r="W77" s="75"/>
    </row>
    <row r="78" spans="1:23" ht="14.25" hidden="1">
      <c r="A78" s="79" t="s">
        <v>95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1"/>
      <c r="N78" s="80"/>
      <c r="O78" s="81"/>
      <c r="P78" s="80"/>
      <c r="Q78" s="81"/>
      <c r="R78" s="82"/>
      <c r="S78" s="83"/>
      <c r="T78" s="82"/>
      <c r="U78" s="82"/>
      <c r="V78" s="80"/>
      <c r="W78" s="80"/>
    </row>
    <row r="79" spans="1:23" ht="14.25" hidden="1">
      <c r="A79" s="84" t="s">
        <v>96</v>
      </c>
      <c r="B79" s="85">
        <v>0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  <c r="I79" s="85">
        <v>0</v>
      </c>
      <c r="J79" s="85">
        <v>0</v>
      </c>
      <c r="K79" s="85">
        <v>0</v>
      </c>
      <c r="L79" s="85">
        <v>0</v>
      </c>
      <c r="M79" s="86">
        <v>0</v>
      </c>
      <c r="N79" s="85"/>
      <c r="O79" s="86"/>
      <c r="P79" s="85"/>
      <c r="Q79" s="86"/>
      <c r="R79" s="87"/>
      <c r="S79" s="88"/>
      <c r="T79" s="87"/>
      <c r="U79" s="87"/>
      <c r="V79" s="85">
        <v>0</v>
      </c>
      <c r="W79" s="85">
        <v>0</v>
      </c>
    </row>
    <row r="80" spans="1:23" ht="14.25" hidden="1">
      <c r="A80" s="56" t="s">
        <v>97</v>
      </c>
      <c r="B80" s="89"/>
      <c r="C80" s="89"/>
      <c r="D80" s="89"/>
      <c r="E80" s="89">
        <v>0</v>
      </c>
      <c r="F80" s="89"/>
      <c r="G80" s="89"/>
      <c r="H80" s="89"/>
      <c r="I80" s="90"/>
      <c r="J80" s="89"/>
      <c r="K80" s="90"/>
      <c r="L80" s="89"/>
      <c r="M80" s="91"/>
      <c r="N80" s="89"/>
      <c r="O80" s="91"/>
      <c r="P80" s="89"/>
      <c r="Q80" s="91"/>
      <c r="R80" s="92"/>
      <c r="S80" s="93"/>
      <c r="T80" s="92"/>
      <c r="U80" s="92"/>
      <c r="V80" s="89"/>
      <c r="W80" s="89"/>
    </row>
    <row r="81" spans="1:23" ht="14.25" hidden="1">
      <c r="A81" s="56" t="s">
        <v>98</v>
      </c>
      <c r="B81" s="89"/>
      <c r="C81" s="89"/>
      <c r="D81" s="89"/>
      <c r="E81" s="89">
        <v>0</v>
      </c>
      <c r="F81" s="89"/>
      <c r="G81" s="89"/>
      <c r="H81" s="89"/>
      <c r="I81" s="90"/>
      <c r="J81" s="89"/>
      <c r="K81" s="90"/>
      <c r="L81" s="89"/>
      <c r="M81" s="91"/>
      <c r="N81" s="89"/>
      <c r="O81" s="91"/>
      <c r="P81" s="89"/>
      <c r="Q81" s="91"/>
      <c r="R81" s="92"/>
      <c r="S81" s="93"/>
      <c r="T81" s="92"/>
      <c r="U81" s="92"/>
      <c r="V81" s="89"/>
      <c r="W81" s="89"/>
    </row>
    <row r="82" spans="1:23" ht="14.25" hidden="1">
      <c r="A82" s="56" t="s">
        <v>99</v>
      </c>
      <c r="B82" s="89"/>
      <c r="C82" s="89"/>
      <c r="D82" s="89"/>
      <c r="E82" s="89">
        <v>0</v>
      </c>
      <c r="F82" s="89"/>
      <c r="G82" s="89"/>
      <c r="H82" s="89"/>
      <c r="I82" s="90"/>
      <c r="J82" s="89"/>
      <c r="K82" s="90"/>
      <c r="L82" s="89"/>
      <c r="M82" s="91"/>
      <c r="N82" s="89"/>
      <c r="O82" s="91"/>
      <c r="P82" s="89"/>
      <c r="Q82" s="91"/>
      <c r="R82" s="92"/>
      <c r="S82" s="93"/>
      <c r="T82" s="92"/>
      <c r="U82" s="92"/>
      <c r="V82" s="89"/>
      <c r="W82" s="89"/>
    </row>
    <row r="83" spans="1:23" ht="14.25" hidden="1">
      <c r="A83" s="56" t="s">
        <v>100</v>
      </c>
      <c r="B83" s="89"/>
      <c r="C83" s="89"/>
      <c r="D83" s="89"/>
      <c r="E83" s="89">
        <v>0</v>
      </c>
      <c r="F83" s="89"/>
      <c r="G83" s="89"/>
      <c r="H83" s="89"/>
      <c r="I83" s="90"/>
      <c r="J83" s="89"/>
      <c r="K83" s="90"/>
      <c r="L83" s="89"/>
      <c r="M83" s="91"/>
      <c r="N83" s="89"/>
      <c r="O83" s="91"/>
      <c r="P83" s="89"/>
      <c r="Q83" s="91"/>
      <c r="R83" s="92"/>
      <c r="S83" s="93"/>
      <c r="T83" s="92"/>
      <c r="U83" s="92"/>
      <c r="V83" s="89"/>
      <c r="W83" s="89"/>
    </row>
    <row r="84" spans="1:23" ht="14.25" hidden="1">
      <c r="A84" s="56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91"/>
      <c r="N84" s="89"/>
      <c r="O84" s="91"/>
      <c r="P84" s="89"/>
      <c r="Q84" s="91"/>
      <c r="R84" s="92"/>
      <c r="S84" s="93"/>
      <c r="T84" s="92"/>
      <c r="U84" s="92"/>
      <c r="V84" s="89"/>
      <c r="W84" s="89"/>
    </row>
    <row r="85" spans="1:23" ht="14.25">
      <c r="A85" s="94" t="s">
        <v>101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6"/>
      <c r="R85" s="97"/>
      <c r="S85" s="97"/>
      <c r="T85" s="98"/>
      <c r="U85" s="99"/>
      <c r="V85" s="95"/>
      <c r="W85" s="95"/>
    </row>
    <row r="86" spans="1:23" ht="14.25">
      <c r="A86" s="100" t="s">
        <v>102</v>
      </c>
      <c r="B86" s="101">
        <v>0</v>
      </c>
      <c r="C86" s="101">
        <v>0</v>
      </c>
      <c r="D86" s="101"/>
      <c r="E86" s="101">
        <v>0</v>
      </c>
      <c r="F86" s="101">
        <v>0</v>
      </c>
      <c r="G86" s="101">
        <v>0</v>
      </c>
      <c r="H86" s="101">
        <v>0</v>
      </c>
      <c r="I86" s="101">
        <v>0</v>
      </c>
      <c r="J86" s="101">
        <v>0</v>
      </c>
      <c r="K86" s="101">
        <v>0</v>
      </c>
      <c r="L86" s="101">
        <v>0</v>
      </c>
      <c r="M86" s="101">
        <v>0</v>
      </c>
      <c r="N86" s="101">
        <v>0</v>
      </c>
      <c r="O86" s="101">
        <v>0</v>
      </c>
      <c r="P86" s="101">
        <v>0</v>
      </c>
      <c r="Q86" s="89">
        <v>0</v>
      </c>
      <c r="R86" s="102">
        <v>0</v>
      </c>
      <c r="S86" s="103">
        <v>0</v>
      </c>
      <c r="T86" s="102">
        <v>0</v>
      </c>
      <c r="U86" s="103">
        <v>0</v>
      </c>
      <c r="V86" s="101"/>
      <c r="W86" s="101"/>
    </row>
    <row r="87" spans="1:23" ht="14.25">
      <c r="A87" s="104" t="s">
        <v>103</v>
      </c>
      <c r="B87" s="89">
        <v>783270000</v>
      </c>
      <c r="C87" s="89">
        <v>-61281000</v>
      </c>
      <c r="D87" s="89"/>
      <c r="E87" s="89">
        <v>721989000</v>
      </c>
      <c r="F87" s="89">
        <v>0</v>
      </c>
      <c r="G87" s="89">
        <v>0</v>
      </c>
      <c r="H87" s="89">
        <v>255285000</v>
      </c>
      <c r="I87" s="89">
        <v>0</v>
      </c>
      <c r="J87" s="89">
        <v>282470000</v>
      </c>
      <c r="K87" s="89">
        <v>0</v>
      </c>
      <c r="L87" s="89">
        <v>184237000</v>
      </c>
      <c r="M87" s="89">
        <v>0</v>
      </c>
      <c r="N87" s="89">
        <v>0</v>
      </c>
      <c r="O87" s="89">
        <v>0</v>
      </c>
      <c r="P87" s="91">
        <v>721992000</v>
      </c>
      <c r="Q87" s="91">
        <v>0</v>
      </c>
      <c r="R87" s="102">
        <v>-100</v>
      </c>
      <c r="S87" s="103">
        <v>0</v>
      </c>
      <c r="T87" s="102">
        <v>100.00041551879599</v>
      </c>
      <c r="U87" s="103">
        <v>0</v>
      </c>
      <c r="V87" s="89"/>
      <c r="W87" s="89"/>
    </row>
    <row r="88" spans="1:23" ht="14.25">
      <c r="A88" s="104" t="s">
        <v>104</v>
      </c>
      <c r="B88" s="89">
        <v>0</v>
      </c>
      <c r="C88" s="89">
        <v>0</v>
      </c>
      <c r="D88" s="89"/>
      <c r="E88" s="89">
        <v>0</v>
      </c>
      <c r="F88" s="89">
        <v>0</v>
      </c>
      <c r="G88" s="89">
        <v>0</v>
      </c>
      <c r="H88" s="89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91">
        <v>0</v>
      </c>
      <c r="Q88" s="91">
        <v>0</v>
      </c>
      <c r="R88" s="102">
        <v>0</v>
      </c>
      <c r="S88" s="103">
        <v>0</v>
      </c>
      <c r="T88" s="102">
        <v>0</v>
      </c>
      <c r="U88" s="103">
        <v>0</v>
      </c>
      <c r="V88" s="89"/>
      <c r="W88" s="89"/>
    </row>
    <row r="89" spans="1:23" ht="14.25">
      <c r="A89" s="104" t="s">
        <v>105</v>
      </c>
      <c r="B89" s="89">
        <v>2500000</v>
      </c>
      <c r="C89" s="89">
        <v>0</v>
      </c>
      <c r="D89" s="89"/>
      <c r="E89" s="89">
        <v>2500000</v>
      </c>
      <c r="F89" s="89">
        <v>0</v>
      </c>
      <c r="G89" s="89">
        <v>0</v>
      </c>
      <c r="H89" s="89">
        <v>902000</v>
      </c>
      <c r="I89" s="89">
        <v>0</v>
      </c>
      <c r="J89" s="89">
        <v>788000</v>
      </c>
      <c r="K89" s="89">
        <v>0</v>
      </c>
      <c r="L89" s="89">
        <v>209000</v>
      </c>
      <c r="M89" s="89">
        <v>0</v>
      </c>
      <c r="N89" s="89">
        <v>0</v>
      </c>
      <c r="O89" s="89">
        <v>0</v>
      </c>
      <c r="P89" s="91">
        <v>1899000</v>
      </c>
      <c r="Q89" s="91">
        <v>0</v>
      </c>
      <c r="R89" s="102">
        <v>-100</v>
      </c>
      <c r="S89" s="103">
        <v>0</v>
      </c>
      <c r="T89" s="102">
        <v>75.96000000000001</v>
      </c>
      <c r="U89" s="103">
        <v>0</v>
      </c>
      <c r="V89" s="89"/>
      <c r="W89" s="89"/>
    </row>
    <row r="90" spans="1:23" ht="14.25">
      <c r="A90" s="104" t="s">
        <v>106</v>
      </c>
      <c r="B90" s="89">
        <v>4000000</v>
      </c>
      <c r="C90" s="89">
        <v>0</v>
      </c>
      <c r="D90" s="89"/>
      <c r="E90" s="89">
        <v>4000000</v>
      </c>
      <c r="F90" s="89">
        <v>0</v>
      </c>
      <c r="G90" s="89">
        <v>0</v>
      </c>
      <c r="H90" s="89">
        <v>0</v>
      </c>
      <c r="I90" s="89">
        <v>0</v>
      </c>
      <c r="J90" s="89">
        <v>4000000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91">
        <v>4000000</v>
      </c>
      <c r="Q90" s="91">
        <v>0</v>
      </c>
      <c r="R90" s="102">
        <v>0</v>
      </c>
      <c r="S90" s="103">
        <v>0</v>
      </c>
      <c r="T90" s="102">
        <v>100</v>
      </c>
      <c r="U90" s="103">
        <v>0</v>
      </c>
      <c r="V90" s="89"/>
      <c r="W90" s="89"/>
    </row>
    <row r="91" spans="1:23" ht="14.25">
      <c r="A91" s="104" t="s">
        <v>107</v>
      </c>
      <c r="B91" s="89">
        <v>139598000</v>
      </c>
      <c r="C91" s="89">
        <v>58000</v>
      </c>
      <c r="D91" s="89"/>
      <c r="E91" s="89">
        <v>139656000</v>
      </c>
      <c r="F91" s="89">
        <v>0</v>
      </c>
      <c r="G91" s="89">
        <v>0</v>
      </c>
      <c r="H91" s="89">
        <v>38311000</v>
      </c>
      <c r="I91" s="89">
        <v>0</v>
      </c>
      <c r="J91" s="89">
        <v>73037000</v>
      </c>
      <c r="K91" s="89">
        <v>0</v>
      </c>
      <c r="L91" s="89">
        <v>28308000</v>
      </c>
      <c r="M91" s="89">
        <v>0</v>
      </c>
      <c r="N91" s="89">
        <v>0</v>
      </c>
      <c r="O91" s="89">
        <v>0</v>
      </c>
      <c r="P91" s="91">
        <v>139656000</v>
      </c>
      <c r="Q91" s="91">
        <v>0</v>
      </c>
      <c r="R91" s="102">
        <v>-100</v>
      </c>
      <c r="S91" s="103">
        <v>0</v>
      </c>
      <c r="T91" s="102">
        <v>100</v>
      </c>
      <c r="U91" s="103">
        <v>0</v>
      </c>
      <c r="V91" s="89"/>
      <c r="W91" s="89"/>
    </row>
    <row r="92" spans="1:23" ht="14.25">
      <c r="A92" s="104" t="s">
        <v>108</v>
      </c>
      <c r="B92" s="89">
        <v>908394000</v>
      </c>
      <c r="C92" s="89">
        <v>42500000</v>
      </c>
      <c r="D92" s="89"/>
      <c r="E92" s="89">
        <v>950894000</v>
      </c>
      <c r="F92" s="89">
        <v>0</v>
      </c>
      <c r="G92" s="89">
        <v>0</v>
      </c>
      <c r="H92" s="89">
        <v>449517000</v>
      </c>
      <c r="I92" s="89">
        <v>0</v>
      </c>
      <c r="J92" s="89">
        <v>256160000</v>
      </c>
      <c r="K92" s="89">
        <v>0</v>
      </c>
      <c r="L92" s="89">
        <v>280224000</v>
      </c>
      <c r="M92" s="89">
        <v>0</v>
      </c>
      <c r="N92" s="89">
        <v>0</v>
      </c>
      <c r="O92" s="89">
        <v>0</v>
      </c>
      <c r="P92" s="91">
        <v>985901000</v>
      </c>
      <c r="Q92" s="91">
        <v>0</v>
      </c>
      <c r="R92" s="102">
        <v>-100</v>
      </c>
      <c r="S92" s="103">
        <v>0</v>
      </c>
      <c r="T92" s="102">
        <v>103.68148289925061</v>
      </c>
      <c r="U92" s="103">
        <v>0</v>
      </c>
      <c r="V92" s="89"/>
      <c r="W92" s="89"/>
    </row>
    <row r="93" spans="1:23" ht="14.25">
      <c r="A93" s="104" t="s">
        <v>109</v>
      </c>
      <c r="B93" s="89">
        <v>0</v>
      </c>
      <c r="C93" s="89">
        <v>0</v>
      </c>
      <c r="D93" s="89"/>
      <c r="E93" s="89">
        <v>0</v>
      </c>
      <c r="F93" s="89">
        <v>0</v>
      </c>
      <c r="G93" s="89">
        <v>0</v>
      </c>
      <c r="H93" s="89">
        <v>0</v>
      </c>
      <c r="I93" s="89">
        <v>0</v>
      </c>
      <c r="J93" s="89">
        <v>0</v>
      </c>
      <c r="K93" s="89">
        <v>0</v>
      </c>
      <c r="L93" s="89">
        <v>0</v>
      </c>
      <c r="M93" s="89">
        <v>0</v>
      </c>
      <c r="N93" s="89">
        <v>0</v>
      </c>
      <c r="O93" s="89">
        <v>0</v>
      </c>
      <c r="P93" s="91">
        <v>0</v>
      </c>
      <c r="Q93" s="91">
        <v>0</v>
      </c>
      <c r="R93" s="102">
        <v>0</v>
      </c>
      <c r="S93" s="103">
        <v>0</v>
      </c>
      <c r="T93" s="102">
        <v>0</v>
      </c>
      <c r="U93" s="103">
        <v>0</v>
      </c>
      <c r="V93" s="89"/>
      <c r="W93" s="89"/>
    </row>
    <row r="94" spans="1:23" ht="14.25">
      <c r="A94" s="105" t="s">
        <v>110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7"/>
      <c r="Q94" s="107"/>
      <c r="R94" s="108"/>
      <c r="S94" s="109"/>
      <c r="T94" s="108"/>
      <c r="U94" s="109"/>
      <c r="V94" s="106"/>
      <c r="W94" s="106"/>
    </row>
    <row r="95" spans="1:23" ht="20.25" hidden="1">
      <c r="A95" s="110" t="s">
        <v>111</v>
      </c>
      <c r="B95" s="111">
        <v>0</v>
      </c>
      <c r="C95" s="111">
        <v>0</v>
      </c>
      <c r="D95" s="111">
        <v>0</v>
      </c>
      <c r="E95" s="111">
        <v>0</v>
      </c>
      <c r="F95" s="111">
        <v>0</v>
      </c>
      <c r="G95" s="111">
        <v>0</v>
      </c>
      <c r="H95" s="111">
        <v>0</v>
      </c>
      <c r="I95" s="111">
        <v>0</v>
      </c>
      <c r="J95" s="111">
        <v>0</v>
      </c>
      <c r="K95" s="111">
        <v>0</v>
      </c>
      <c r="L95" s="111">
        <v>0</v>
      </c>
      <c r="M95" s="112">
        <v>0</v>
      </c>
      <c r="N95" s="111"/>
      <c r="O95" s="112"/>
      <c r="P95" s="111"/>
      <c r="Q95" s="112"/>
      <c r="R95" s="113" t="s">
        <v>112</v>
      </c>
      <c r="S95" s="113" t="s">
        <v>112</v>
      </c>
      <c r="T95" s="113" t="s">
        <v>112</v>
      </c>
      <c r="U95" s="114" t="s">
        <v>112</v>
      </c>
      <c r="V95" s="111">
        <v>0</v>
      </c>
      <c r="W95" s="111">
        <v>0</v>
      </c>
    </row>
    <row r="96" spans="1:23" ht="14.25" hidden="1">
      <c r="A96" s="115"/>
      <c r="B96" s="90"/>
      <c r="C96" s="90"/>
      <c r="D96" s="90"/>
      <c r="E96" s="116">
        <v>0</v>
      </c>
      <c r="F96" s="90"/>
      <c r="G96" s="90"/>
      <c r="H96" s="90"/>
      <c r="I96" s="90"/>
      <c r="J96" s="90"/>
      <c r="K96" s="90"/>
      <c r="L96" s="90"/>
      <c r="M96" s="117"/>
      <c r="N96" s="90"/>
      <c r="O96" s="117"/>
      <c r="P96" s="90"/>
      <c r="Q96" s="117"/>
      <c r="R96" s="118" t="s">
        <v>112</v>
      </c>
      <c r="S96" s="118" t="s">
        <v>112</v>
      </c>
      <c r="T96" s="118" t="s">
        <v>112</v>
      </c>
      <c r="U96" s="119" t="s">
        <v>112</v>
      </c>
      <c r="V96" s="90"/>
      <c r="W96" s="90"/>
    </row>
    <row r="97" spans="1:23" ht="14.25" hidden="1">
      <c r="A97" s="115"/>
      <c r="B97" s="90"/>
      <c r="C97" s="90"/>
      <c r="D97" s="90"/>
      <c r="E97" s="116">
        <v>0</v>
      </c>
      <c r="F97" s="90"/>
      <c r="G97" s="90"/>
      <c r="H97" s="90"/>
      <c r="I97" s="90"/>
      <c r="J97" s="90"/>
      <c r="K97" s="90"/>
      <c r="L97" s="90"/>
      <c r="M97" s="117"/>
      <c r="N97" s="90"/>
      <c r="O97" s="117"/>
      <c r="P97" s="90"/>
      <c r="Q97" s="117"/>
      <c r="R97" s="118" t="s">
        <v>112</v>
      </c>
      <c r="S97" s="118" t="s">
        <v>112</v>
      </c>
      <c r="T97" s="118" t="s">
        <v>112</v>
      </c>
      <c r="U97" s="119" t="s">
        <v>112</v>
      </c>
      <c r="V97" s="90"/>
      <c r="W97" s="90"/>
    </row>
    <row r="98" spans="1:23" ht="14.25" hidden="1">
      <c r="A98" s="115"/>
      <c r="B98" s="90"/>
      <c r="C98" s="90"/>
      <c r="D98" s="90"/>
      <c r="E98" s="116">
        <v>0</v>
      </c>
      <c r="F98" s="90"/>
      <c r="G98" s="90"/>
      <c r="H98" s="90"/>
      <c r="I98" s="90"/>
      <c r="J98" s="90"/>
      <c r="K98" s="90"/>
      <c r="L98" s="90"/>
      <c r="M98" s="117"/>
      <c r="N98" s="90"/>
      <c r="O98" s="117"/>
      <c r="P98" s="90"/>
      <c r="Q98" s="117"/>
      <c r="R98" s="118" t="s">
        <v>112</v>
      </c>
      <c r="S98" s="118" t="s">
        <v>112</v>
      </c>
      <c r="T98" s="118" t="s">
        <v>112</v>
      </c>
      <c r="U98" s="119" t="s">
        <v>112</v>
      </c>
      <c r="V98" s="90"/>
      <c r="W98" s="90"/>
    </row>
    <row r="99" spans="1:23" ht="14.25" hidden="1">
      <c r="A99" s="115"/>
      <c r="B99" s="90"/>
      <c r="C99" s="90"/>
      <c r="D99" s="90"/>
      <c r="E99" s="116">
        <v>0</v>
      </c>
      <c r="F99" s="90"/>
      <c r="G99" s="90"/>
      <c r="H99" s="90"/>
      <c r="I99" s="90"/>
      <c r="J99" s="90"/>
      <c r="K99" s="90"/>
      <c r="L99" s="90"/>
      <c r="M99" s="117"/>
      <c r="N99" s="90"/>
      <c r="O99" s="117"/>
      <c r="P99" s="90"/>
      <c r="Q99" s="117"/>
      <c r="R99" s="118" t="s">
        <v>112</v>
      </c>
      <c r="S99" s="118" t="s">
        <v>112</v>
      </c>
      <c r="T99" s="118" t="s">
        <v>112</v>
      </c>
      <c r="U99" s="119" t="s">
        <v>112</v>
      </c>
      <c r="V99" s="90"/>
      <c r="W99" s="90"/>
    </row>
    <row r="100" spans="1:23" ht="14.25" hidden="1">
      <c r="A100" s="115"/>
      <c r="B100" s="90"/>
      <c r="C100" s="90"/>
      <c r="D100" s="90"/>
      <c r="E100" s="116">
        <v>0</v>
      </c>
      <c r="F100" s="90"/>
      <c r="G100" s="90"/>
      <c r="H100" s="90"/>
      <c r="I100" s="90"/>
      <c r="J100" s="90"/>
      <c r="K100" s="90"/>
      <c r="L100" s="90"/>
      <c r="M100" s="117"/>
      <c r="N100" s="90"/>
      <c r="O100" s="117"/>
      <c r="P100" s="90"/>
      <c r="Q100" s="117"/>
      <c r="R100" s="118" t="s">
        <v>112</v>
      </c>
      <c r="S100" s="118" t="s">
        <v>112</v>
      </c>
      <c r="T100" s="118" t="s">
        <v>112</v>
      </c>
      <c r="U100" s="119" t="s">
        <v>112</v>
      </c>
      <c r="V100" s="90"/>
      <c r="W100" s="90"/>
    </row>
    <row r="101" spans="1:23" ht="14.25" hidden="1">
      <c r="A101" s="115"/>
      <c r="B101" s="90"/>
      <c r="C101" s="90"/>
      <c r="D101" s="90"/>
      <c r="E101" s="116">
        <v>0</v>
      </c>
      <c r="F101" s="90"/>
      <c r="G101" s="90"/>
      <c r="H101" s="90"/>
      <c r="I101" s="90"/>
      <c r="J101" s="90"/>
      <c r="K101" s="90"/>
      <c r="L101" s="90"/>
      <c r="M101" s="117"/>
      <c r="N101" s="90"/>
      <c r="O101" s="117"/>
      <c r="P101" s="90"/>
      <c r="Q101" s="117"/>
      <c r="R101" s="118" t="s">
        <v>112</v>
      </c>
      <c r="S101" s="118" t="s">
        <v>112</v>
      </c>
      <c r="T101" s="118" t="s">
        <v>112</v>
      </c>
      <c r="U101" s="119" t="s">
        <v>112</v>
      </c>
      <c r="V101" s="90"/>
      <c r="W101" s="90"/>
    </row>
    <row r="102" spans="1:23" ht="14.25" hidden="1">
      <c r="A102" s="115"/>
      <c r="B102" s="90"/>
      <c r="C102" s="90"/>
      <c r="D102" s="90"/>
      <c r="E102" s="116">
        <v>0</v>
      </c>
      <c r="F102" s="90"/>
      <c r="G102" s="90"/>
      <c r="H102" s="90"/>
      <c r="I102" s="90"/>
      <c r="J102" s="90"/>
      <c r="K102" s="90"/>
      <c r="L102" s="90"/>
      <c r="M102" s="117"/>
      <c r="N102" s="90"/>
      <c r="O102" s="117"/>
      <c r="P102" s="90"/>
      <c r="Q102" s="117"/>
      <c r="R102" s="118" t="s">
        <v>112</v>
      </c>
      <c r="S102" s="118" t="s">
        <v>112</v>
      </c>
      <c r="T102" s="118" t="s">
        <v>112</v>
      </c>
      <c r="U102" s="119" t="s">
        <v>112</v>
      </c>
      <c r="V102" s="90"/>
      <c r="W102" s="90"/>
    </row>
    <row r="103" spans="1:23" ht="14.25" hidden="1">
      <c r="A103" s="115"/>
      <c r="B103" s="90"/>
      <c r="C103" s="90"/>
      <c r="D103" s="90"/>
      <c r="E103" s="116">
        <v>0</v>
      </c>
      <c r="F103" s="90"/>
      <c r="G103" s="90"/>
      <c r="H103" s="90"/>
      <c r="I103" s="90"/>
      <c r="J103" s="90"/>
      <c r="K103" s="90"/>
      <c r="L103" s="90"/>
      <c r="M103" s="117"/>
      <c r="N103" s="90"/>
      <c r="O103" s="117"/>
      <c r="P103" s="90"/>
      <c r="Q103" s="117"/>
      <c r="R103" s="118" t="s">
        <v>112</v>
      </c>
      <c r="S103" s="118" t="s">
        <v>112</v>
      </c>
      <c r="T103" s="118" t="s">
        <v>112</v>
      </c>
      <c r="U103" s="119" t="s">
        <v>112</v>
      </c>
      <c r="V103" s="90"/>
      <c r="W103" s="90"/>
    </row>
    <row r="104" spans="1:23" ht="14.25" hidden="1">
      <c r="A104" s="115"/>
      <c r="B104" s="90"/>
      <c r="C104" s="90"/>
      <c r="D104" s="90"/>
      <c r="E104" s="116">
        <v>0</v>
      </c>
      <c r="F104" s="90"/>
      <c r="G104" s="90"/>
      <c r="H104" s="90"/>
      <c r="I104" s="90"/>
      <c r="J104" s="90"/>
      <c r="K104" s="90"/>
      <c r="L104" s="90"/>
      <c r="M104" s="117"/>
      <c r="N104" s="90"/>
      <c r="O104" s="117"/>
      <c r="P104" s="90"/>
      <c r="Q104" s="117"/>
      <c r="R104" s="118" t="s">
        <v>112</v>
      </c>
      <c r="S104" s="118" t="s">
        <v>112</v>
      </c>
      <c r="T104" s="118" t="s">
        <v>112</v>
      </c>
      <c r="U104" s="119" t="s">
        <v>112</v>
      </c>
      <c r="V104" s="90"/>
      <c r="W104" s="90"/>
    </row>
    <row r="105" spans="1:23" ht="14.25" hidden="1">
      <c r="A105" s="115"/>
      <c r="B105" s="90"/>
      <c r="C105" s="90"/>
      <c r="D105" s="90"/>
      <c r="E105" s="116">
        <v>0</v>
      </c>
      <c r="F105" s="90"/>
      <c r="G105" s="90"/>
      <c r="H105" s="90"/>
      <c r="I105" s="90"/>
      <c r="J105" s="90"/>
      <c r="K105" s="90"/>
      <c r="L105" s="90"/>
      <c r="M105" s="117"/>
      <c r="N105" s="90"/>
      <c r="O105" s="117"/>
      <c r="P105" s="90"/>
      <c r="Q105" s="117"/>
      <c r="R105" s="118" t="s">
        <v>112</v>
      </c>
      <c r="S105" s="118" t="s">
        <v>112</v>
      </c>
      <c r="T105" s="118" t="s">
        <v>112</v>
      </c>
      <c r="U105" s="119" t="s">
        <v>112</v>
      </c>
      <c r="V105" s="90"/>
      <c r="W105" s="90"/>
    </row>
    <row r="106" spans="1:23" ht="14.25" hidden="1">
      <c r="A106" s="115"/>
      <c r="B106" s="90"/>
      <c r="C106" s="90"/>
      <c r="D106" s="90"/>
      <c r="E106" s="116">
        <v>0</v>
      </c>
      <c r="F106" s="90"/>
      <c r="G106" s="90"/>
      <c r="H106" s="90"/>
      <c r="I106" s="90"/>
      <c r="J106" s="90"/>
      <c r="K106" s="90"/>
      <c r="L106" s="90"/>
      <c r="M106" s="117"/>
      <c r="N106" s="90"/>
      <c r="O106" s="117"/>
      <c r="P106" s="90"/>
      <c r="Q106" s="117"/>
      <c r="R106" s="118" t="s">
        <v>112</v>
      </c>
      <c r="S106" s="118" t="s">
        <v>112</v>
      </c>
      <c r="T106" s="118" t="s">
        <v>112</v>
      </c>
      <c r="U106" s="119" t="s">
        <v>112</v>
      </c>
      <c r="V106" s="90"/>
      <c r="W106" s="90"/>
    </row>
    <row r="107" spans="1:23" ht="14.25" hidden="1">
      <c r="A107" s="115"/>
      <c r="B107" s="90"/>
      <c r="C107" s="90"/>
      <c r="D107" s="90"/>
      <c r="E107" s="116">
        <v>0</v>
      </c>
      <c r="F107" s="90"/>
      <c r="G107" s="90"/>
      <c r="H107" s="90"/>
      <c r="I107" s="90"/>
      <c r="J107" s="90"/>
      <c r="K107" s="90"/>
      <c r="L107" s="90"/>
      <c r="M107" s="117"/>
      <c r="N107" s="90"/>
      <c r="O107" s="117"/>
      <c r="P107" s="90"/>
      <c r="Q107" s="117"/>
      <c r="R107" s="118" t="s">
        <v>112</v>
      </c>
      <c r="S107" s="118" t="s">
        <v>112</v>
      </c>
      <c r="T107" s="118" t="s">
        <v>112</v>
      </c>
      <c r="U107" s="119" t="s">
        <v>112</v>
      </c>
      <c r="V107" s="90"/>
      <c r="W107" s="90"/>
    </row>
    <row r="108" spans="1:23" ht="14.25" hidden="1">
      <c r="A108" s="115"/>
      <c r="B108" s="90"/>
      <c r="C108" s="90"/>
      <c r="D108" s="90"/>
      <c r="E108" s="116">
        <v>0</v>
      </c>
      <c r="F108" s="90"/>
      <c r="G108" s="90"/>
      <c r="H108" s="117"/>
      <c r="I108" s="90"/>
      <c r="J108" s="117"/>
      <c r="K108" s="90"/>
      <c r="L108" s="117"/>
      <c r="M108" s="117"/>
      <c r="N108" s="117"/>
      <c r="O108" s="117"/>
      <c r="P108" s="117"/>
      <c r="Q108" s="117"/>
      <c r="R108" s="118" t="s">
        <v>112</v>
      </c>
      <c r="S108" s="118" t="s">
        <v>112</v>
      </c>
      <c r="T108" s="118" t="s">
        <v>112</v>
      </c>
      <c r="U108" s="119" t="s">
        <v>112</v>
      </c>
      <c r="V108" s="90"/>
      <c r="W108" s="90"/>
    </row>
    <row r="109" spans="1:23" ht="14.25" hidden="1">
      <c r="A109" s="115"/>
      <c r="B109" s="90"/>
      <c r="C109" s="90"/>
      <c r="D109" s="90"/>
      <c r="E109" s="116">
        <v>0</v>
      </c>
      <c r="F109" s="90"/>
      <c r="G109" s="90"/>
      <c r="H109" s="117"/>
      <c r="I109" s="90"/>
      <c r="J109" s="117"/>
      <c r="K109" s="90"/>
      <c r="L109" s="117"/>
      <c r="M109" s="117"/>
      <c r="N109" s="117"/>
      <c r="O109" s="117"/>
      <c r="P109" s="117"/>
      <c r="Q109" s="117"/>
      <c r="R109" s="118" t="s">
        <v>112</v>
      </c>
      <c r="S109" s="118" t="s">
        <v>112</v>
      </c>
      <c r="T109" s="118" t="s">
        <v>112</v>
      </c>
      <c r="U109" s="119" t="s">
        <v>112</v>
      </c>
      <c r="V109" s="90"/>
      <c r="W109" s="90"/>
    </row>
    <row r="110" spans="1:23" ht="14.25" hidden="1">
      <c r="A110" s="115"/>
      <c r="B110" s="90"/>
      <c r="C110" s="90"/>
      <c r="D110" s="90"/>
      <c r="E110" s="116">
        <v>0</v>
      </c>
      <c r="F110" s="90"/>
      <c r="G110" s="90"/>
      <c r="H110" s="117"/>
      <c r="I110" s="90"/>
      <c r="J110" s="117"/>
      <c r="K110" s="90"/>
      <c r="L110" s="117"/>
      <c r="M110" s="117"/>
      <c r="N110" s="117"/>
      <c r="O110" s="117"/>
      <c r="P110" s="117"/>
      <c r="Q110" s="117"/>
      <c r="R110" s="118" t="s">
        <v>112</v>
      </c>
      <c r="S110" s="118" t="s">
        <v>112</v>
      </c>
      <c r="T110" s="118" t="s">
        <v>112</v>
      </c>
      <c r="U110" s="119" t="s">
        <v>112</v>
      </c>
      <c r="V110" s="90"/>
      <c r="W110" s="90"/>
    </row>
    <row r="111" spans="1:23" ht="14.25" hidden="1">
      <c r="A111" s="120"/>
      <c r="B111" s="121"/>
      <c r="C111" s="122"/>
      <c r="D111" s="122"/>
      <c r="E111" s="122"/>
      <c r="F111" s="121"/>
      <c r="G111" s="122"/>
      <c r="H111" s="121"/>
      <c r="I111" s="122"/>
      <c r="J111" s="121"/>
      <c r="K111" s="122"/>
      <c r="L111" s="121"/>
      <c r="M111" s="121"/>
      <c r="N111" s="121"/>
      <c r="O111" s="121"/>
      <c r="P111" s="121"/>
      <c r="Q111" s="121"/>
      <c r="R111" s="113" t="s">
        <v>112</v>
      </c>
      <c r="S111" s="114" t="s">
        <v>112</v>
      </c>
      <c r="T111" s="113" t="s">
        <v>112</v>
      </c>
      <c r="U111" s="114" t="s">
        <v>112</v>
      </c>
      <c r="V111" s="121"/>
      <c r="W111" s="122"/>
    </row>
    <row r="112" spans="1:23" ht="14.25" hidden="1">
      <c r="A112" s="120" t="s">
        <v>82</v>
      </c>
      <c r="B112" s="121">
        <v>0</v>
      </c>
      <c r="C112" s="121">
        <v>0</v>
      </c>
      <c r="D112" s="121">
        <v>0</v>
      </c>
      <c r="E112" s="121">
        <v>0</v>
      </c>
      <c r="F112" s="121">
        <v>0</v>
      </c>
      <c r="G112" s="121">
        <v>0</v>
      </c>
      <c r="H112" s="121">
        <v>0</v>
      </c>
      <c r="I112" s="121">
        <v>0</v>
      </c>
      <c r="J112" s="121">
        <v>0</v>
      </c>
      <c r="K112" s="121">
        <v>0</v>
      </c>
      <c r="L112" s="121">
        <v>0</v>
      </c>
      <c r="M112" s="121">
        <v>0</v>
      </c>
      <c r="N112" s="121">
        <v>0</v>
      </c>
      <c r="O112" s="121">
        <v>0</v>
      </c>
      <c r="P112" s="121">
        <v>0</v>
      </c>
      <c r="Q112" s="121">
        <v>0</v>
      </c>
      <c r="R112" s="113" t="s">
        <v>112</v>
      </c>
      <c r="S112" s="114" t="s">
        <v>112</v>
      </c>
      <c r="T112" s="113" t="s">
        <v>112</v>
      </c>
      <c r="U112" s="114" t="s">
        <v>112</v>
      </c>
      <c r="V112" s="121">
        <v>0</v>
      </c>
      <c r="W112" s="121">
        <v>0</v>
      </c>
    </row>
    <row r="113" spans="1:23" ht="14.25" hidden="1">
      <c r="A113" s="123" t="s">
        <v>113</v>
      </c>
      <c r="B113" s="124">
        <v>0</v>
      </c>
      <c r="C113" s="124">
        <v>0</v>
      </c>
      <c r="D113" s="124">
        <v>0</v>
      </c>
      <c r="E113" s="124">
        <v>0</v>
      </c>
      <c r="F113" s="124">
        <v>0</v>
      </c>
      <c r="G113" s="124">
        <v>0</v>
      </c>
      <c r="H113" s="124">
        <v>0</v>
      </c>
      <c r="I113" s="124">
        <v>0</v>
      </c>
      <c r="J113" s="124">
        <v>0</v>
      </c>
      <c r="K113" s="124">
        <v>0</v>
      </c>
      <c r="L113" s="124">
        <v>0</v>
      </c>
      <c r="M113" s="124">
        <v>0</v>
      </c>
      <c r="N113" s="124">
        <v>0</v>
      </c>
      <c r="O113" s="124">
        <v>0</v>
      </c>
      <c r="P113" s="124">
        <v>0</v>
      </c>
      <c r="Q113" s="124">
        <v>0</v>
      </c>
      <c r="R113" s="113" t="s">
        <v>112</v>
      </c>
      <c r="S113" s="114" t="s">
        <v>112</v>
      </c>
      <c r="T113" s="113" t="s">
        <v>112</v>
      </c>
      <c r="U113" s="114" t="s">
        <v>112</v>
      </c>
      <c r="V113" s="124">
        <v>0</v>
      </c>
      <c r="W113" s="124">
        <v>0</v>
      </c>
    </row>
    <row r="114" spans="1:23" ht="14.25">
      <c r="A114" s="125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7"/>
      <c r="S114" s="127"/>
      <c r="T114" s="127"/>
      <c r="U114" s="127"/>
      <c r="V114" s="126"/>
      <c r="W114" s="126"/>
    </row>
    <row r="115" ht="14.25">
      <c r="A115" s="128" t="s">
        <v>114</v>
      </c>
    </row>
    <row r="116" ht="14.25">
      <c r="A116" s="128" t="s">
        <v>115</v>
      </c>
    </row>
    <row r="117" spans="1:22" ht="14.25">
      <c r="A117" s="128" t="s">
        <v>116</v>
      </c>
      <c r="B117" s="129"/>
      <c r="C117" s="129"/>
      <c r="D117" s="129"/>
      <c r="E117" s="129"/>
      <c r="F117" s="129"/>
      <c r="H117" s="129"/>
      <c r="I117" s="129"/>
      <c r="J117" s="129"/>
      <c r="K117" s="129"/>
      <c r="V117" s="129"/>
    </row>
    <row r="118" spans="1:22" ht="14.25">
      <c r="A118" s="128" t="s">
        <v>117</v>
      </c>
      <c r="B118" s="129"/>
      <c r="C118" s="129"/>
      <c r="D118" s="129"/>
      <c r="E118" s="129"/>
      <c r="F118" s="129"/>
      <c r="H118" s="129"/>
      <c r="I118" s="129"/>
      <c r="J118" s="129"/>
      <c r="K118" s="129"/>
      <c r="V118" s="129"/>
    </row>
    <row r="119" spans="1:22" ht="14.25">
      <c r="A119" s="128" t="s">
        <v>118</v>
      </c>
      <c r="B119" s="129"/>
      <c r="C119" s="129"/>
      <c r="D119" s="129"/>
      <c r="E119" s="129"/>
      <c r="F119" s="129"/>
      <c r="H119" s="129"/>
      <c r="I119" s="129"/>
      <c r="J119" s="129"/>
      <c r="K119" s="129"/>
      <c r="V119" s="129"/>
    </row>
    <row r="120" ht="14.25">
      <c r="A120" s="128" t="s">
        <v>119</v>
      </c>
    </row>
    <row r="123" spans="1:23" ht="14.25">
      <c r="A123" s="129"/>
      <c r="G123" s="129"/>
      <c r="W123" s="129"/>
    </row>
    <row r="124" spans="1:23" ht="14.25">
      <c r="A124" s="129"/>
      <c r="G124" s="129"/>
      <c r="W124" s="129"/>
    </row>
    <row r="125" spans="1:23" ht="14.25">
      <c r="A125" s="129"/>
      <c r="G125" s="129"/>
      <c r="W125" s="129"/>
    </row>
  </sheetData>
  <sheetProtection/>
  <mergeCells count="18">
    <mergeCell ref="P6:Q6"/>
    <mergeCell ref="R6:S6"/>
    <mergeCell ref="T6:U6"/>
    <mergeCell ref="V6:W6"/>
    <mergeCell ref="P74:Q74"/>
    <mergeCell ref="R74:S74"/>
    <mergeCell ref="T74:U74"/>
    <mergeCell ref="V74:W74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5"/>
  <sheetViews>
    <sheetView tabSelected="1" zoomScalePageLayoutView="0" workbookViewId="0" topLeftCell="A1">
      <selection activeCell="A3" sqref="A3:U120"/>
    </sheetView>
  </sheetViews>
  <sheetFormatPr defaultColWidth="9.140625" defaultRowHeight="15"/>
  <cols>
    <col min="1" max="1" width="52.7109375" style="2" customWidth="1"/>
    <col min="2" max="23" width="13.7109375" style="2" customWidth="1"/>
    <col min="24" max="24" width="2.7109375" style="2" customWidth="1"/>
    <col min="25" max="16384" width="9.140625" style="2" customWidth="1"/>
  </cols>
  <sheetData>
    <row r="1" spans="1:23" ht="14.2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"/>
      <c r="W1" s="1"/>
    </row>
    <row r="2" spans="1:23" ht="17.2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"/>
      <c r="W2" s="3"/>
    </row>
    <row r="3" spans="1:23" ht="18" customHeight="1">
      <c r="A3" s="131" t="s">
        <v>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"/>
      <c r="W3" s="3"/>
    </row>
    <row r="4" spans="1:23" ht="18" customHeight="1">
      <c r="A4" s="131" t="s">
        <v>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"/>
      <c r="W4" s="3"/>
    </row>
    <row r="5" spans="1:23" ht="15" customHeight="1">
      <c r="A5" s="132" t="s">
        <v>124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4"/>
      <c r="W5" s="4"/>
    </row>
    <row r="6" spans="1:23" ht="12.75" customHeight="1">
      <c r="A6" s="5"/>
      <c r="B6" s="5"/>
      <c r="C6" s="5"/>
      <c r="D6" s="5"/>
      <c r="E6" s="6"/>
      <c r="F6" s="133" t="s">
        <v>3</v>
      </c>
      <c r="G6" s="134"/>
      <c r="H6" s="133" t="s">
        <v>4</v>
      </c>
      <c r="I6" s="134"/>
      <c r="J6" s="133" t="s">
        <v>5</v>
      </c>
      <c r="K6" s="134"/>
      <c r="L6" s="133" t="s">
        <v>6</v>
      </c>
      <c r="M6" s="134"/>
      <c r="N6" s="133" t="s">
        <v>7</v>
      </c>
      <c r="O6" s="134"/>
      <c r="P6" s="133" t="s">
        <v>8</v>
      </c>
      <c r="Q6" s="134"/>
      <c r="R6" s="133" t="s">
        <v>9</v>
      </c>
      <c r="S6" s="134"/>
      <c r="T6" s="133" t="s">
        <v>10</v>
      </c>
      <c r="U6" s="134"/>
      <c r="V6" s="133" t="s">
        <v>11</v>
      </c>
      <c r="W6" s="134"/>
    </row>
    <row r="7" spans="1:23" ht="82.5">
      <c r="A7" s="7" t="s">
        <v>12</v>
      </c>
      <c r="B7" s="8" t="s">
        <v>13</v>
      </c>
      <c r="C7" s="8" t="s">
        <v>14</v>
      </c>
      <c r="D7" s="8" t="s">
        <v>15</v>
      </c>
      <c r="E7" s="8" t="s">
        <v>16</v>
      </c>
      <c r="F7" s="9" t="s">
        <v>17</v>
      </c>
      <c r="G7" s="10" t="s">
        <v>18</v>
      </c>
      <c r="H7" s="9" t="s">
        <v>19</v>
      </c>
      <c r="I7" s="10" t="s">
        <v>20</v>
      </c>
      <c r="J7" s="9" t="s">
        <v>21</v>
      </c>
      <c r="K7" s="10" t="s">
        <v>22</v>
      </c>
      <c r="L7" s="9" t="s">
        <v>23</v>
      </c>
      <c r="M7" s="10" t="s">
        <v>24</v>
      </c>
      <c r="N7" s="9" t="s">
        <v>25</v>
      </c>
      <c r="O7" s="10" t="s">
        <v>26</v>
      </c>
      <c r="P7" s="9" t="s">
        <v>27</v>
      </c>
      <c r="Q7" s="10" t="s">
        <v>28</v>
      </c>
      <c r="R7" s="9" t="s">
        <v>27</v>
      </c>
      <c r="S7" s="10" t="s">
        <v>28</v>
      </c>
      <c r="T7" s="9" t="s">
        <v>29</v>
      </c>
      <c r="U7" s="10" t="s">
        <v>30</v>
      </c>
      <c r="V7" s="9" t="s">
        <v>16</v>
      </c>
      <c r="W7" s="10" t="s">
        <v>31</v>
      </c>
    </row>
    <row r="8" spans="1:23" ht="12.75" customHeight="1">
      <c r="A8" s="11" t="s">
        <v>32</v>
      </c>
      <c r="B8" s="12"/>
      <c r="C8" s="12"/>
      <c r="D8" s="12"/>
      <c r="E8" s="12"/>
      <c r="F8" s="13"/>
      <c r="G8" s="14"/>
      <c r="H8" s="13"/>
      <c r="I8" s="14"/>
      <c r="J8" s="13"/>
      <c r="K8" s="14"/>
      <c r="L8" s="13"/>
      <c r="M8" s="14"/>
      <c r="N8" s="13"/>
      <c r="O8" s="14"/>
      <c r="P8" s="13"/>
      <c r="Q8" s="14"/>
      <c r="R8" s="15"/>
      <c r="S8" s="16"/>
      <c r="T8" s="15"/>
      <c r="U8" s="17"/>
      <c r="V8" s="13"/>
      <c r="W8" s="14"/>
    </row>
    <row r="9" spans="1:23" ht="12.75" customHeight="1" hidden="1">
      <c r="A9" s="18" t="s">
        <v>33</v>
      </c>
      <c r="B9" s="19">
        <v>0</v>
      </c>
      <c r="C9" s="19">
        <v>0</v>
      </c>
      <c r="D9" s="19"/>
      <c r="E9" s="19">
        <v>0</v>
      </c>
      <c r="F9" s="20">
        <v>0</v>
      </c>
      <c r="G9" s="21">
        <v>0</v>
      </c>
      <c r="H9" s="20">
        <v>0</v>
      </c>
      <c r="I9" s="21">
        <v>0</v>
      </c>
      <c r="J9" s="20">
        <v>0</v>
      </c>
      <c r="K9" s="21">
        <v>0</v>
      </c>
      <c r="L9" s="20">
        <v>0</v>
      </c>
      <c r="M9" s="21">
        <v>0</v>
      </c>
      <c r="N9" s="20">
        <v>0</v>
      </c>
      <c r="O9" s="21">
        <v>0</v>
      </c>
      <c r="P9" s="20">
        <v>0</v>
      </c>
      <c r="Q9" s="21">
        <v>0</v>
      </c>
      <c r="R9" s="22">
        <v>0</v>
      </c>
      <c r="S9" s="23">
        <v>0</v>
      </c>
      <c r="T9" s="22">
        <v>0</v>
      </c>
      <c r="U9" s="24">
        <v>0</v>
      </c>
      <c r="V9" s="20"/>
      <c r="W9" s="21"/>
    </row>
    <row r="10" spans="1:23" ht="12.75" customHeight="1">
      <c r="A10" s="18" t="s">
        <v>34</v>
      </c>
      <c r="B10" s="19">
        <v>56745000</v>
      </c>
      <c r="C10" s="19">
        <v>0</v>
      </c>
      <c r="D10" s="19"/>
      <c r="E10" s="19">
        <v>56745000</v>
      </c>
      <c r="F10" s="20">
        <v>56745000</v>
      </c>
      <c r="G10" s="21">
        <v>56745000</v>
      </c>
      <c r="H10" s="20">
        <v>9480000</v>
      </c>
      <c r="I10" s="21">
        <v>11927240</v>
      </c>
      <c r="J10" s="20">
        <v>16014000</v>
      </c>
      <c r="K10" s="21">
        <v>14949115</v>
      </c>
      <c r="L10" s="20">
        <v>9720000</v>
      </c>
      <c r="M10" s="21">
        <v>8891350</v>
      </c>
      <c r="N10" s="20">
        <v>13434000</v>
      </c>
      <c r="O10" s="21">
        <v>16706722</v>
      </c>
      <c r="P10" s="20">
        <v>48648000</v>
      </c>
      <c r="Q10" s="21">
        <v>52474427</v>
      </c>
      <c r="R10" s="22">
        <v>38.20987654320987</v>
      </c>
      <c r="S10" s="23">
        <v>87.8985980756578</v>
      </c>
      <c r="T10" s="22">
        <v>85.73090140100449</v>
      </c>
      <c r="U10" s="24">
        <v>92.47409815842805</v>
      </c>
      <c r="V10" s="20"/>
      <c r="W10" s="21"/>
    </row>
    <row r="11" spans="1:23" ht="12.75" customHeight="1">
      <c r="A11" s="18" t="s">
        <v>35</v>
      </c>
      <c r="B11" s="19">
        <v>8300000</v>
      </c>
      <c r="C11" s="19">
        <v>0</v>
      </c>
      <c r="D11" s="19"/>
      <c r="E11" s="19">
        <v>8300000</v>
      </c>
      <c r="F11" s="20">
        <v>8300000</v>
      </c>
      <c r="G11" s="21">
        <v>8300000</v>
      </c>
      <c r="H11" s="20">
        <v>1106000</v>
      </c>
      <c r="I11" s="21">
        <v>0</v>
      </c>
      <c r="J11" s="20">
        <v>1357000</v>
      </c>
      <c r="K11" s="21">
        <v>2906794</v>
      </c>
      <c r="L11" s="20">
        <v>1608000</v>
      </c>
      <c r="M11" s="21">
        <v>427175</v>
      </c>
      <c r="N11" s="20">
        <v>2509000</v>
      </c>
      <c r="O11" s="21">
        <v>4938154</v>
      </c>
      <c r="P11" s="20">
        <v>6580000</v>
      </c>
      <c r="Q11" s="21">
        <v>8272123</v>
      </c>
      <c r="R11" s="22">
        <v>56.03233830845771</v>
      </c>
      <c r="S11" s="23">
        <v>1056.002575057061</v>
      </c>
      <c r="T11" s="22">
        <v>79.27710843373494</v>
      </c>
      <c r="U11" s="24">
        <v>99.66413253012048</v>
      </c>
      <c r="V11" s="20"/>
      <c r="W11" s="21"/>
    </row>
    <row r="12" spans="1:23" ht="12.75" customHeight="1">
      <c r="A12" s="18" t="s">
        <v>36</v>
      </c>
      <c r="B12" s="19">
        <v>0</v>
      </c>
      <c r="C12" s="19">
        <v>0</v>
      </c>
      <c r="D12" s="19"/>
      <c r="E12" s="19">
        <v>0</v>
      </c>
      <c r="F12" s="20">
        <v>0</v>
      </c>
      <c r="G12" s="21">
        <v>0</v>
      </c>
      <c r="H12" s="20">
        <v>0</v>
      </c>
      <c r="I12" s="21">
        <v>0</v>
      </c>
      <c r="J12" s="20">
        <v>0</v>
      </c>
      <c r="K12" s="21">
        <v>0</v>
      </c>
      <c r="L12" s="20">
        <v>0</v>
      </c>
      <c r="M12" s="21">
        <v>0</v>
      </c>
      <c r="N12" s="20">
        <v>0</v>
      </c>
      <c r="O12" s="21">
        <v>0</v>
      </c>
      <c r="P12" s="20">
        <v>0</v>
      </c>
      <c r="Q12" s="21">
        <v>0</v>
      </c>
      <c r="R12" s="22">
        <v>0</v>
      </c>
      <c r="S12" s="23">
        <v>0</v>
      </c>
      <c r="T12" s="22">
        <v>0</v>
      </c>
      <c r="U12" s="24">
        <v>0</v>
      </c>
      <c r="V12" s="20"/>
      <c r="W12" s="21"/>
    </row>
    <row r="13" spans="1:23" ht="12.75" customHeight="1">
      <c r="A13" s="18" t="s">
        <v>37</v>
      </c>
      <c r="B13" s="19">
        <v>35000000</v>
      </c>
      <c r="C13" s="19">
        <v>10000000</v>
      </c>
      <c r="D13" s="19"/>
      <c r="E13" s="19">
        <v>45000000</v>
      </c>
      <c r="F13" s="20">
        <v>45000000</v>
      </c>
      <c r="G13" s="21">
        <v>45000000</v>
      </c>
      <c r="H13" s="20">
        <v>4240000</v>
      </c>
      <c r="I13" s="21">
        <v>3250829</v>
      </c>
      <c r="J13" s="20">
        <v>7363000</v>
      </c>
      <c r="K13" s="21">
        <v>14842097</v>
      </c>
      <c r="L13" s="20">
        <v>0</v>
      </c>
      <c r="M13" s="21">
        <v>5935020</v>
      </c>
      <c r="N13" s="20">
        <v>24436000</v>
      </c>
      <c r="O13" s="21">
        <v>22880097</v>
      </c>
      <c r="P13" s="20">
        <v>36039000</v>
      </c>
      <c r="Q13" s="21">
        <v>46908043</v>
      </c>
      <c r="R13" s="22">
        <v>0</v>
      </c>
      <c r="S13" s="23">
        <v>285.5100235551018</v>
      </c>
      <c r="T13" s="22">
        <v>80.08666666666666</v>
      </c>
      <c r="U13" s="24">
        <v>104.24009555555556</v>
      </c>
      <c r="V13" s="20"/>
      <c r="W13" s="21"/>
    </row>
    <row r="14" spans="1:23" ht="12.75" customHeight="1">
      <c r="A14" s="18" t="s">
        <v>38</v>
      </c>
      <c r="B14" s="19">
        <v>200000</v>
      </c>
      <c r="C14" s="19">
        <v>300000</v>
      </c>
      <c r="D14" s="19"/>
      <c r="E14" s="19">
        <v>500000</v>
      </c>
      <c r="F14" s="20">
        <v>500000</v>
      </c>
      <c r="G14" s="21">
        <v>0</v>
      </c>
      <c r="H14" s="20">
        <v>0</v>
      </c>
      <c r="I14" s="21">
        <v>0</v>
      </c>
      <c r="J14" s="20">
        <v>0</v>
      </c>
      <c r="K14" s="21">
        <v>0</v>
      </c>
      <c r="L14" s="20">
        <v>0</v>
      </c>
      <c r="M14" s="21">
        <v>0</v>
      </c>
      <c r="N14" s="20">
        <v>0</v>
      </c>
      <c r="O14" s="21">
        <v>0</v>
      </c>
      <c r="P14" s="20">
        <v>0</v>
      </c>
      <c r="Q14" s="21">
        <v>0</v>
      </c>
      <c r="R14" s="22">
        <v>0</v>
      </c>
      <c r="S14" s="23">
        <v>0</v>
      </c>
      <c r="T14" s="22">
        <v>0</v>
      </c>
      <c r="U14" s="24">
        <v>0</v>
      </c>
      <c r="V14" s="20"/>
      <c r="W14" s="21"/>
    </row>
    <row r="15" spans="1:23" ht="12.75" customHeight="1">
      <c r="A15" s="18"/>
      <c r="B15" s="19">
        <v>0</v>
      </c>
      <c r="C15" s="19">
        <v>0</v>
      </c>
      <c r="D15" s="19"/>
      <c r="E15" s="19">
        <v>0</v>
      </c>
      <c r="F15" s="20">
        <v>0</v>
      </c>
      <c r="G15" s="21">
        <v>0</v>
      </c>
      <c r="H15" s="20">
        <v>0</v>
      </c>
      <c r="I15" s="21">
        <v>0</v>
      </c>
      <c r="J15" s="20">
        <v>0</v>
      </c>
      <c r="K15" s="21">
        <v>0</v>
      </c>
      <c r="L15" s="20">
        <v>0</v>
      </c>
      <c r="M15" s="21">
        <v>0</v>
      </c>
      <c r="N15" s="20">
        <v>0</v>
      </c>
      <c r="O15" s="21">
        <v>0</v>
      </c>
      <c r="P15" s="20">
        <v>0</v>
      </c>
      <c r="Q15" s="21">
        <v>0</v>
      </c>
      <c r="R15" s="22">
        <v>0</v>
      </c>
      <c r="S15" s="23">
        <v>0</v>
      </c>
      <c r="T15" s="22">
        <v>0</v>
      </c>
      <c r="U15" s="24">
        <v>0</v>
      </c>
      <c r="V15" s="20"/>
      <c r="W15" s="21"/>
    </row>
    <row r="16" spans="1:23" ht="12.75" customHeight="1">
      <c r="A16" s="25" t="s">
        <v>39</v>
      </c>
      <c r="B16" s="26">
        <v>100245000</v>
      </c>
      <c r="C16" s="26">
        <v>10300000</v>
      </c>
      <c r="D16" s="26"/>
      <c r="E16" s="26">
        <v>110545000</v>
      </c>
      <c r="F16" s="27">
        <v>110545000</v>
      </c>
      <c r="G16" s="28">
        <v>110045000</v>
      </c>
      <c r="H16" s="27">
        <v>14826000</v>
      </c>
      <c r="I16" s="28">
        <v>15178069</v>
      </c>
      <c r="J16" s="27">
        <v>24734000</v>
      </c>
      <c r="K16" s="28">
        <v>32698006</v>
      </c>
      <c r="L16" s="27">
        <v>11328000</v>
      </c>
      <c r="M16" s="28">
        <v>15253545</v>
      </c>
      <c r="N16" s="27">
        <v>40379000</v>
      </c>
      <c r="O16" s="28">
        <v>44524973</v>
      </c>
      <c r="P16" s="27">
        <v>91267000</v>
      </c>
      <c r="Q16" s="28">
        <v>107654593</v>
      </c>
      <c r="R16" s="29">
        <v>256.45303672316385</v>
      </c>
      <c r="S16" s="30">
        <v>191.89918146896346</v>
      </c>
      <c r="T16" s="29">
        <v>82.93607160706983</v>
      </c>
      <c r="U16" s="31">
        <v>97.82779135808079</v>
      </c>
      <c r="V16" s="27">
        <v>0</v>
      </c>
      <c r="W16" s="28">
        <v>0</v>
      </c>
    </row>
    <row r="17" spans="1:23" ht="12.75" customHeight="1">
      <c r="A17" s="11" t="s">
        <v>40</v>
      </c>
      <c r="B17" s="32"/>
      <c r="C17" s="32"/>
      <c r="D17" s="32"/>
      <c r="E17" s="32"/>
      <c r="F17" s="33"/>
      <c r="G17" s="34"/>
      <c r="H17" s="33"/>
      <c r="I17" s="34"/>
      <c r="J17" s="33"/>
      <c r="K17" s="34"/>
      <c r="L17" s="33"/>
      <c r="M17" s="34"/>
      <c r="N17" s="33"/>
      <c r="O17" s="34"/>
      <c r="P17" s="33"/>
      <c r="Q17" s="34"/>
      <c r="R17" s="15"/>
      <c r="S17" s="16"/>
      <c r="T17" s="15"/>
      <c r="U17" s="17"/>
      <c r="V17" s="33"/>
      <c r="W17" s="34"/>
    </row>
    <row r="18" spans="1:23" ht="12.75" customHeight="1">
      <c r="A18" s="18" t="s">
        <v>41</v>
      </c>
      <c r="B18" s="19">
        <v>0</v>
      </c>
      <c r="C18" s="19">
        <v>9501000</v>
      </c>
      <c r="D18" s="19"/>
      <c r="E18" s="19">
        <v>9501000</v>
      </c>
      <c r="F18" s="20">
        <v>9501000</v>
      </c>
      <c r="G18" s="21">
        <v>9501000</v>
      </c>
      <c r="H18" s="20">
        <v>0</v>
      </c>
      <c r="I18" s="21">
        <v>0</v>
      </c>
      <c r="J18" s="20">
        <v>0</v>
      </c>
      <c r="K18" s="21">
        <v>0</v>
      </c>
      <c r="L18" s="20">
        <v>0</v>
      </c>
      <c r="M18" s="21">
        <v>0</v>
      </c>
      <c r="N18" s="20">
        <v>0</v>
      </c>
      <c r="O18" s="21">
        <v>632400</v>
      </c>
      <c r="P18" s="20">
        <v>0</v>
      </c>
      <c r="Q18" s="21">
        <v>632400</v>
      </c>
      <c r="R18" s="22">
        <v>0</v>
      </c>
      <c r="S18" s="23">
        <v>0</v>
      </c>
      <c r="T18" s="22">
        <v>0</v>
      </c>
      <c r="U18" s="24">
        <v>6.656141458793812</v>
      </c>
      <c r="V18" s="20"/>
      <c r="W18" s="21"/>
    </row>
    <row r="19" spans="1:23" ht="12.75" customHeight="1">
      <c r="A19" s="18" t="s">
        <v>42</v>
      </c>
      <c r="B19" s="19">
        <v>21051000</v>
      </c>
      <c r="C19" s="19">
        <v>-9501000</v>
      </c>
      <c r="D19" s="19"/>
      <c r="E19" s="19">
        <v>11550000</v>
      </c>
      <c r="F19" s="20">
        <v>11550000</v>
      </c>
      <c r="G19" s="21">
        <v>0</v>
      </c>
      <c r="H19" s="20">
        <v>0</v>
      </c>
      <c r="I19" s="21">
        <v>0</v>
      </c>
      <c r="J19" s="20">
        <v>0</v>
      </c>
      <c r="K19" s="21">
        <v>0</v>
      </c>
      <c r="L19" s="20">
        <v>0</v>
      </c>
      <c r="M19" s="21">
        <v>0</v>
      </c>
      <c r="N19" s="20">
        <v>0</v>
      </c>
      <c r="O19" s="21">
        <v>0</v>
      </c>
      <c r="P19" s="20">
        <v>0</v>
      </c>
      <c r="Q19" s="21">
        <v>0</v>
      </c>
      <c r="R19" s="22">
        <v>0</v>
      </c>
      <c r="S19" s="23">
        <v>0</v>
      </c>
      <c r="T19" s="22">
        <v>0</v>
      </c>
      <c r="U19" s="24">
        <v>0</v>
      </c>
      <c r="V19" s="20"/>
      <c r="W19" s="21"/>
    </row>
    <row r="20" spans="1:23" ht="12.75" customHeight="1">
      <c r="A20" s="18" t="s">
        <v>43</v>
      </c>
      <c r="B20" s="19">
        <v>0</v>
      </c>
      <c r="C20" s="19">
        <v>0</v>
      </c>
      <c r="D20" s="19"/>
      <c r="E20" s="19">
        <v>0</v>
      </c>
      <c r="F20" s="20">
        <v>0</v>
      </c>
      <c r="G20" s="21">
        <v>0</v>
      </c>
      <c r="H20" s="20">
        <v>0</v>
      </c>
      <c r="I20" s="21">
        <v>0</v>
      </c>
      <c r="J20" s="20">
        <v>0</v>
      </c>
      <c r="K20" s="21">
        <v>0</v>
      </c>
      <c r="L20" s="20">
        <v>0</v>
      </c>
      <c r="M20" s="21">
        <v>0</v>
      </c>
      <c r="N20" s="20">
        <v>0</v>
      </c>
      <c r="O20" s="21">
        <v>0</v>
      </c>
      <c r="P20" s="20">
        <v>0</v>
      </c>
      <c r="Q20" s="21">
        <v>0</v>
      </c>
      <c r="R20" s="22">
        <v>0</v>
      </c>
      <c r="S20" s="23">
        <v>0</v>
      </c>
      <c r="T20" s="22">
        <v>0</v>
      </c>
      <c r="U20" s="24">
        <v>0</v>
      </c>
      <c r="V20" s="20"/>
      <c r="W20" s="21"/>
    </row>
    <row r="21" spans="1:23" ht="12.75" customHeight="1">
      <c r="A21" s="18" t="s">
        <v>44</v>
      </c>
      <c r="B21" s="19">
        <v>0</v>
      </c>
      <c r="C21" s="19">
        <v>0</v>
      </c>
      <c r="D21" s="19"/>
      <c r="E21" s="19">
        <v>0</v>
      </c>
      <c r="F21" s="20">
        <v>0</v>
      </c>
      <c r="G21" s="21">
        <v>0</v>
      </c>
      <c r="H21" s="20">
        <v>0</v>
      </c>
      <c r="I21" s="21">
        <v>0</v>
      </c>
      <c r="J21" s="20">
        <v>0</v>
      </c>
      <c r="K21" s="21">
        <v>0</v>
      </c>
      <c r="L21" s="20">
        <v>0</v>
      </c>
      <c r="M21" s="21">
        <v>0</v>
      </c>
      <c r="N21" s="20">
        <v>0</v>
      </c>
      <c r="O21" s="21">
        <v>0</v>
      </c>
      <c r="P21" s="20">
        <v>0</v>
      </c>
      <c r="Q21" s="21">
        <v>0</v>
      </c>
      <c r="R21" s="22">
        <v>0</v>
      </c>
      <c r="S21" s="23">
        <v>0</v>
      </c>
      <c r="T21" s="22">
        <v>0</v>
      </c>
      <c r="U21" s="24">
        <v>0</v>
      </c>
      <c r="V21" s="20"/>
      <c r="W21" s="21"/>
    </row>
    <row r="22" spans="1:23" ht="12.75" customHeight="1">
      <c r="A22" s="18" t="s">
        <v>45</v>
      </c>
      <c r="B22" s="19">
        <v>0</v>
      </c>
      <c r="C22" s="19">
        <v>0</v>
      </c>
      <c r="D22" s="19"/>
      <c r="E22" s="19">
        <v>0</v>
      </c>
      <c r="F22" s="20">
        <v>0</v>
      </c>
      <c r="G22" s="21">
        <v>0</v>
      </c>
      <c r="H22" s="20">
        <v>0</v>
      </c>
      <c r="I22" s="21">
        <v>0</v>
      </c>
      <c r="J22" s="20">
        <v>0</v>
      </c>
      <c r="K22" s="21">
        <v>0</v>
      </c>
      <c r="L22" s="20">
        <v>0</v>
      </c>
      <c r="M22" s="21">
        <v>0</v>
      </c>
      <c r="N22" s="20">
        <v>0</v>
      </c>
      <c r="O22" s="21">
        <v>0</v>
      </c>
      <c r="P22" s="20">
        <v>0</v>
      </c>
      <c r="Q22" s="21">
        <v>0</v>
      </c>
      <c r="R22" s="22">
        <v>0</v>
      </c>
      <c r="S22" s="23">
        <v>0</v>
      </c>
      <c r="T22" s="22">
        <v>0</v>
      </c>
      <c r="U22" s="24">
        <v>0</v>
      </c>
      <c r="V22" s="20"/>
      <c r="W22" s="21"/>
    </row>
    <row r="23" spans="1:23" ht="12.75" customHeight="1">
      <c r="A23" s="18" t="s">
        <v>46</v>
      </c>
      <c r="B23" s="19">
        <v>0</v>
      </c>
      <c r="C23" s="19">
        <v>0</v>
      </c>
      <c r="D23" s="19"/>
      <c r="E23" s="19">
        <v>0</v>
      </c>
      <c r="F23" s="20">
        <v>0</v>
      </c>
      <c r="G23" s="21">
        <v>0</v>
      </c>
      <c r="H23" s="20">
        <v>0</v>
      </c>
      <c r="I23" s="21">
        <v>0</v>
      </c>
      <c r="J23" s="20">
        <v>0</v>
      </c>
      <c r="K23" s="21">
        <v>0</v>
      </c>
      <c r="L23" s="20">
        <v>0</v>
      </c>
      <c r="M23" s="21">
        <v>0</v>
      </c>
      <c r="N23" s="20">
        <v>0</v>
      </c>
      <c r="O23" s="21">
        <v>0</v>
      </c>
      <c r="P23" s="20">
        <v>0</v>
      </c>
      <c r="Q23" s="21">
        <v>0</v>
      </c>
      <c r="R23" s="22">
        <v>0</v>
      </c>
      <c r="S23" s="23">
        <v>0</v>
      </c>
      <c r="T23" s="22">
        <v>0</v>
      </c>
      <c r="U23" s="24">
        <v>0</v>
      </c>
      <c r="V23" s="20"/>
      <c r="W23" s="21"/>
    </row>
    <row r="24" spans="1:23" ht="12.75" customHeight="1">
      <c r="A24" s="25" t="s">
        <v>39</v>
      </c>
      <c r="B24" s="26">
        <v>21051000</v>
      </c>
      <c r="C24" s="26">
        <v>0</v>
      </c>
      <c r="D24" s="26"/>
      <c r="E24" s="26">
        <v>21051000</v>
      </c>
      <c r="F24" s="27">
        <v>21051000</v>
      </c>
      <c r="G24" s="28">
        <v>9501000</v>
      </c>
      <c r="H24" s="27">
        <v>0</v>
      </c>
      <c r="I24" s="28">
        <v>0</v>
      </c>
      <c r="J24" s="27">
        <v>0</v>
      </c>
      <c r="K24" s="28">
        <v>0</v>
      </c>
      <c r="L24" s="27">
        <v>0</v>
      </c>
      <c r="M24" s="28">
        <v>0</v>
      </c>
      <c r="N24" s="27">
        <v>0</v>
      </c>
      <c r="O24" s="28">
        <v>632400</v>
      </c>
      <c r="P24" s="27">
        <v>0</v>
      </c>
      <c r="Q24" s="28">
        <v>632400</v>
      </c>
      <c r="R24" s="29">
        <v>0</v>
      </c>
      <c r="S24" s="30">
        <v>0</v>
      </c>
      <c r="T24" s="29">
        <v>0</v>
      </c>
      <c r="U24" s="31">
        <v>6.656141458793812</v>
      </c>
      <c r="V24" s="27">
        <v>0</v>
      </c>
      <c r="W24" s="28">
        <v>0</v>
      </c>
    </row>
    <row r="25" spans="1:23" ht="12.75" customHeight="1">
      <c r="A25" s="11" t="s">
        <v>47</v>
      </c>
      <c r="B25" s="32"/>
      <c r="C25" s="32"/>
      <c r="D25" s="32"/>
      <c r="E25" s="32"/>
      <c r="F25" s="33"/>
      <c r="G25" s="34"/>
      <c r="H25" s="33"/>
      <c r="I25" s="34"/>
      <c r="J25" s="33"/>
      <c r="K25" s="34"/>
      <c r="L25" s="33"/>
      <c r="M25" s="34"/>
      <c r="N25" s="33"/>
      <c r="O25" s="34"/>
      <c r="P25" s="33"/>
      <c r="Q25" s="34"/>
      <c r="R25" s="15"/>
      <c r="S25" s="16"/>
      <c r="T25" s="15"/>
      <c r="U25" s="17"/>
      <c r="V25" s="33"/>
      <c r="W25" s="34"/>
    </row>
    <row r="26" spans="1:23" ht="12.75" customHeight="1">
      <c r="A26" s="18" t="s">
        <v>48</v>
      </c>
      <c r="B26" s="19">
        <v>0</v>
      </c>
      <c r="C26" s="19">
        <v>0</v>
      </c>
      <c r="D26" s="19"/>
      <c r="E26" s="19">
        <v>0</v>
      </c>
      <c r="F26" s="20">
        <v>0</v>
      </c>
      <c r="G26" s="21">
        <v>0</v>
      </c>
      <c r="H26" s="20">
        <v>0</v>
      </c>
      <c r="I26" s="21">
        <v>0</v>
      </c>
      <c r="J26" s="20">
        <v>0</v>
      </c>
      <c r="K26" s="21">
        <v>0</v>
      </c>
      <c r="L26" s="20">
        <v>0</v>
      </c>
      <c r="M26" s="21">
        <v>0</v>
      </c>
      <c r="N26" s="20">
        <v>0</v>
      </c>
      <c r="O26" s="21">
        <v>0</v>
      </c>
      <c r="P26" s="20">
        <v>0</v>
      </c>
      <c r="Q26" s="21">
        <v>0</v>
      </c>
      <c r="R26" s="22">
        <v>0</v>
      </c>
      <c r="S26" s="23">
        <v>0</v>
      </c>
      <c r="T26" s="22">
        <v>0</v>
      </c>
      <c r="U26" s="24">
        <v>0</v>
      </c>
      <c r="V26" s="20"/>
      <c r="W26" s="21"/>
    </row>
    <row r="27" spans="1:23" ht="12.75" customHeight="1">
      <c r="A27" s="18" t="s">
        <v>49</v>
      </c>
      <c r="B27" s="19">
        <v>0</v>
      </c>
      <c r="C27" s="19">
        <v>0</v>
      </c>
      <c r="D27" s="19"/>
      <c r="E27" s="19">
        <v>0</v>
      </c>
      <c r="F27" s="20">
        <v>0</v>
      </c>
      <c r="G27" s="21">
        <v>0</v>
      </c>
      <c r="H27" s="20">
        <v>0</v>
      </c>
      <c r="I27" s="21">
        <v>0</v>
      </c>
      <c r="J27" s="20">
        <v>0</v>
      </c>
      <c r="K27" s="21">
        <v>0</v>
      </c>
      <c r="L27" s="20">
        <v>0</v>
      </c>
      <c r="M27" s="21">
        <v>0</v>
      </c>
      <c r="N27" s="20">
        <v>0</v>
      </c>
      <c r="O27" s="21">
        <v>0</v>
      </c>
      <c r="P27" s="20">
        <v>0</v>
      </c>
      <c r="Q27" s="21">
        <v>0</v>
      </c>
      <c r="R27" s="22">
        <v>0</v>
      </c>
      <c r="S27" s="23">
        <v>0</v>
      </c>
      <c r="T27" s="22">
        <v>0</v>
      </c>
      <c r="U27" s="24">
        <v>0</v>
      </c>
      <c r="V27" s="20"/>
      <c r="W27" s="21"/>
    </row>
    <row r="28" spans="1:23" ht="12.75" customHeight="1">
      <c r="A28" s="18" t="s">
        <v>50</v>
      </c>
      <c r="B28" s="19">
        <v>205107000</v>
      </c>
      <c r="C28" s="19">
        <v>125000000</v>
      </c>
      <c r="D28" s="19"/>
      <c r="E28" s="19">
        <v>330107000</v>
      </c>
      <c r="F28" s="20">
        <v>330107000</v>
      </c>
      <c r="G28" s="21">
        <v>330107000</v>
      </c>
      <c r="H28" s="20">
        <v>16047000</v>
      </c>
      <c r="I28" s="21">
        <v>167929</v>
      </c>
      <c r="J28" s="20">
        <v>43960000</v>
      </c>
      <c r="K28" s="21">
        <v>142783406</v>
      </c>
      <c r="L28" s="20">
        <v>51261000</v>
      </c>
      <c r="M28" s="21">
        <v>78693873</v>
      </c>
      <c r="N28" s="20">
        <v>137778000</v>
      </c>
      <c r="O28" s="21">
        <v>94656645</v>
      </c>
      <c r="P28" s="20">
        <v>249046000</v>
      </c>
      <c r="Q28" s="21">
        <v>316301853</v>
      </c>
      <c r="R28" s="22">
        <v>168.77743313630245</v>
      </c>
      <c r="S28" s="23">
        <v>20.284644015424174</v>
      </c>
      <c r="T28" s="22">
        <v>75.4440226956714</v>
      </c>
      <c r="U28" s="24">
        <v>95.81797811012794</v>
      </c>
      <c r="V28" s="20"/>
      <c r="W28" s="21"/>
    </row>
    <row r="29" spans="1:23" ht="12.75" customHeight="1">
      <c r="A29" s="18" t="s">
        <v>51</v>
      </c>
      <c r="B29" s="19">
        <v>11302000</v>
      </c>
      <c r="C29" s="19">
        <v>0</v>
      </c>
      <c r="D29" s="19"/>
      <c r="E29" s="19">
        <v>11302000</v>
      </c>
      <c r="F29" s="20">
        <v>11302000</v>
      </c>
      <c r="G29" s="21">
        <v>11302000</v>
      </c>
      <c r="H29" s="20">
        <v>1762000</v>
      </c>
      <c r="I29" s="21">
        <v>376822</v>
      </c>
      <c r="J29" s="20">
        <v>2077000</v>
      </c>
      <c r="K29" s="21">
        <v>2167986</v>
      </c>
      <c r="L29" s="20">
        <v>2185000</v>
      </c>
      <c r="M29" s="21">
        <v>2823757</v>
      </c>
      <c r="N29" s="20">
        <v>4203000</v>
      </c>
      <c r="O29" s="21">
        <v>4194231</v>
      </c>
      <c r="P29" s="20">
        <v>10227000</v>
      </c>
      <c r="Q29" s="21">
        <v>9562796</v>
      </c>
      <c r="R29" s="22">
        <v>92.35697940503432</v>
      </c>
      <c r="S29" s="23">
        <v>48.53370881417912</v>
      </c>
      <c r="T29" s="22">
        <v>90.48840913112724</v>
      </c>
      <c r="U29" s="24">
        <v>84.61153778092373</v>
      </c>
      <c r="V29" s="20"/>
      <c r="W29" s="21"/>
    </row>
    <row r="30" spans="1:23" ht="12.75" customHeight="1">
      <c r="A30" s="25" t="s">
        <v>39</v>
      </c>
      <c r="B30" s="26">
        <v>216409000</v>
      </c>
      <c r="C30" s="26">
        <v>125000000</v>
      </c>
      <c r="D30" s="26"/>
      <c r="E30" s="26">
        <v>341409000</v>
      </c>
      <c r="F30" s="27">
        <v>341409000</v>
      </c>
      <c r="G30" s="28">
        <v>341409000</v>
      </c>
      <c r="H30" s="27">
        <v>17809000</v>
      </c>
      <c r="I30" s="28">
        <v>544751</v>
      </c>
      <c r="J30" s="27">
        <v>46037000</v>
      </c>
      <c r="K30" s="28">
        <v>144951392</v>
      </c>
      <c r="L30" s="27">
        <v>53446000</v>
      </c>
      <c r="M30" s="28">
        <v>81517630</v>
      </c>
      <c r="N30" s="27">
        <v>141981000</v>
      </c>
      <c r="O30" s="28">
        <v>98850876</v>
      </c>
      <c r="P30" s="27">
        <v>259273000</v>
      </c>
      <c r="Q30" s="28">
        <v>325864649</v>
      </c>
      <c r="R30" s="29">
        <v>165.6531826516484</v>
      </c>
      <c r="S30" s="30">
        <v>21.263186871355312</v>
      </c>
      <c r="T30" s="29">
        <v>75.94205190841483</v>
      </c>
      <c r="U30" s="31">
        <v>95.44700022553594</v>
      </c>
      <c r="V30" s="27">
        <v>0</v>
      </c>
      <c r="W30" s="28">
        <v>0</v>
      </c>
    </row>
    <row r="31" spans="1:23" ht="12.75" customHeight="1">
      <c r="A31" s="11" t="s">
        <v>52</v>
      </c>
      <c r="B31" s="32"/>
      <c r="C31" s="32"/>
      <c r="D31" s="32"/>
      <c r="E31" s="32"/>
      <c r="F31" s="33"/>
      <c r="G31" s="34"/>
      <c r="H31" s="33"/>
      <c r="I31" s="34"/>
      <c r="J31" s="33"/>
      <c r="K31" s="34"/>
      <c r="L31" s="33"/>
      <c r="M31" s="34"/>
      <c r="N31" s="33"/>
      <c r="O31" s="34"/>
      <c r="P31" s="33"/>
      <c r="Q31" s="34"/>
      <c r="R31" s="15"/>
      <c r="S31" s="16"/>
      <c r="T31" s="15"/>
      <c r="U31" s="17"/>
      <c r="V31" s="33"/>
      <c r="W31" s="34"/>
    </row>
    <row r="32" spans="1:23" ht="12.75" customHeight="1">
      <c r="A32" s="18" t="s">
        <v>53</v>
      </c>
      <c r="B32" s="19">
        <v>52587000</v>
      </c>
      <c r="C32" s="19">
        <v>0</v>
      </c>
      <c r="D32" s="19"/>
      <c r="E32" s="19">
        <v>52587000</v>
      </c>
      <c r="F32" s="20">
        <v>52587000</v>
      </c>
      <c r="G32" s="21">
        <v>52587000</v>
      </c>
      <c r="H32" s="20">
        <v>5841000</v>
      </c>
      <c r="I32" s="21">
        <v>14936515</v>
      </c>
      <c r="J32" s="20">
        <v>13288000</v>
      </c>
      <c r="K32" s="21">
        <v>15331298</v>
      </c>
      <c r="L32" s="20">
        <v>19800000</v>
      </c>
      <c r="M32" s="21">
        <v>12785604</v>
      </c>
      <c r="N32" s="20">
        <v>11523000</v>
      </c>
      <c r="O32" s="21">
        <v>7897931</v>
      </c>
      <c r="P32" s="20">
        <v>50452000</v>
      </c>
      <c r="Q32" s="21">
        <v>50951348</v>
      </c>
      <c r="R32" s="22">
        <v>-41.803030303030305</v>
      </c>
      <c r="S32" s="23">
        <v>-38.227939798542174</v>
      </c>
      <c r="T32" s="22">
        <v>95.94006123186338</v>
      </c>
      <c r="U32" s="24">
        <v>96.88962671382662</v>
      </c>
      <c r="V32" s="20"/>
      <c r="W32" s="21"/>
    </row>
    <row r="33" spans="1:23" ht="12.75" customHeight="1">
      <c r="A33" s="25" t="s">
        <v>39</v>
      </c>
      <c r="B33" s="26">
        <v>52587000</v>
      </c>
      <c r="C33" s="26">
        <v>0</v>
      </c>
      <c r="D33" s="26"/>
      <c r="E33" s="26">
        <v>52587000</v>
      </c>
      <c r="F33" s="27">
        <v>52587000</v>
      </c>
      <c r="G33" s="28">
        <v>52587000</v>
      </c>
      <c r="H33" s="27">
        <v>5841000</v>
      </c>
      <c r="I33" s="28">
        <v>14936515</v>
      </c>
      <c r="J33" s="27">
        <v>13288000</v>
      </c>
      <c r="K33" s="28">
        <v>15331298</v>
      </c>
      <c r="L33" s="27">
        <v>19800000</v>
      </c>
      <c r="M33" s="28">
        <v>12785604</v>
      </c>
      <c r="N33" s="27">
        <v>11523000</v>
      </c>
      <c r="O33" s="28">
        <v>7897931</v>
      </c>
      <c r="P33" s="27">
        <v>50452000</v>
      </c>
      <c r="Q33" s="28">
        <v>50951348</v>
      </c>
      <c r="R33" s="29">
        <v>-41.803030303030305</v>
      </c>
      <c r="S33" s="30">
        <v>-38.227939798542174</v>
      </c>
      <c r="T33" s="29">
        <v>95.94006123186338</v>
      </c>
      <c r="U33" s="31">
        <v>96.88962671382662</v>
      </c>
      <c r="V33" s="27">
        <v>0</v>
      </c>
      <c r="W33" s="28">
        <v>0</v>
      </c>
    </row>
    <row r="34" spans="1:23" ht="12.75" customHeight="1">
      <c r="A34" s="11" t="s">
        <v>54</v>
      </c>
      <c r="B34" s="32"/>
      <c r="C34" s="32"/>
      <c r="D34" s="32"/>
      <c r="E34" s="32"/>
      <c r="F34" s="33"/>
      <c r="G34" s="34"/>
      <c r="H34" s="33"/>
      <c r="I34" s="34"/>
      <c r="J34" s="33"/>
      <c r="K34" s="34"/>
      <c r="L34" s="33"/>
      <c r="M34" s="34"/>
      <c r="N34" s="33"/>
      <c r="O34" s="34"/>
      <c r="P34" s="33"/>
      <c r="Q34" s="34"/>
      <c r="R34" s="15"/>
      <c r="S34" s="16"/>
      <c r="T34" s="15"/>
      <c r="U34" s="17"/>
      <c r="V34" s="33"/>
      <c r="W34" s="34"/>
    </row>
    <row r="35" spans="1:23" ht="12.75" customHeight="1">
      <c r="A35" s="18" t="s">
        <v>55</v>
      </c>
      <c r="B35" s="19">
        <v>268247000</v>
      </c>
      <c r="C35" s="19">
        <v>-500000</v>
      </c>
      <c r="D35" s="19"/>
      <c r="E35" s="19">
        <v>267747000</v>
      </c>
      <c r="F35" s="20">
        <v>267747000</v>
      </c>
      <c r="G35" s="21">
        <v>267747000</v>
      </c>
      <c r="H35" s="20">
        <v>90522000</v>
      </c>
      <c r="I35" s="21">
        <v>24031887</v>
      </c>
      <c r="J35" s="20">
        <v>26132000</v>
      </c>
      <c r="K35" s="21">
        <v>65291483</v>
      </c>
      <c r="L35" s="20">
        <v>0</v>
      </c>
      <c r="M35" s="21">
        <v>31531642</v>
      </c>
      <c r="N35" s="20">
        <v>72869000</v>
      </c>
      <c r="O35" s="21">
        <v>64217094</v>
      </c>
      <c r="P35" s="20">
        <v>189523000</v>
      </c>
      <c r="Q35" s="21">
        <v>185072106</v>
      </c>
      <c r="R35" s="22">
        <v>0</v>
      </c>
      <c r="S35" s="23">
        <v>103.65921318020798</v>
      </c>
      <c r="T35" s="22">
        <v>70.78435986210863</v>
      </c>
      <c r="U35" s="24">
        <v>69.12200921018723</v>
      </c>
      <c r="V35" s="20">
        <v>8383000</v>
      </c>
      <c r="W35" s="21">
        <v>8326505</v>
      </c>
    </row>
    <row r="36" spans="1:23" ht="12.75" customHeight="1">
      <c r="A36" s="18" t="s">
        <v>56</v>
      </c>
      <c r="B36" s="19">
        <v>457829000</v>
      </c>
      <c r="C36" s="19">
        <v>0</v>
      </c>
      <c r="D36" s="19"/>
      <c r="E36" s="19">
        <v>457829000</v>
      </c>
      <c r="F36" s="20">
        <v>457829000</v>
      </c>
      <c r="G36" s="21">
        <v>0</v>
      </c>
      <c r="H36" s="20">
        <v>0</v>
      </c>
      <c r="I36" s="21">
        <v>0</v>
      </c>
      <c r="J36" s="20">
        <v>0</v>
      </c>
      <c r="K36" s="21">
        <v>0</v>
      </c>
      <c r="L36" s="20">
        <v>0</v>
      </c>
      <c r="M36" s="21">
        <v>0</v>
      </c>
      <c r="N36" s="20">
        <v>0</v>
      </c>
      <c r="O36" s="21">
        <v>0</v>
      </c>
      <c r="P36" s="20">
        <v>0</v>
      </c>
      <c r="Q36" s="21">
        <v>0</v>
      </c>
      <c r="R36" s="22">
        <v>0</v>
      </c>
      <c r="S36" s="23">
        <v>0</v>
      </c>
      <c r="T36" s="22">
        <v>0</v>
      </c>
      <c r="U36" s="24">
        <v>0</v>
      </c>
      <c r="V36" s="20"/>
      <c r="W36" s="21"/>
    </row>
    <row r="37" spans="1:23" ht="12.75" customHeight="1">
      <c r="A37" s="18" t="s">
        <v>57</v>
      </c>
      <c r="B37" s="19">
        <v>0</v>
      </c>
      <c r="C37" s="19">
        <v>0</v>
      </c>
      <c r="D37" s="19"/>
      <c r="E37" s="19">
        <v>0</v>
      </c>
      <c r="F37" s="20">
        <v>0</v>
      </c>
      <c r="G37" s="21">
        <v>0</v>
      </c>
      <c r="H37" s="20">
        <v>0</v>
      </c>
      <c r="I37" s="21">
        <v>0</v>
      </c>
      <c r="J37" s="20">
        <v>0</v>
      </c>
      <c r="K37" s="21">
        <v>0</v>
      </c>
      <c r="L37" s="20">
        <v>0</v>
      </c>
      <c r="M37" s="21">
        <v>0</v>
      </c>
      <c r="N37" s="20">
        <v>0</v>
      </c>
      <c r="O37" s="21">
        <v>0</v>
      </c>
      <c r="P37" s="20">
        <v>0</v>
      </c>
      <c r="Q37" s="21">
        <v>0</v>
      </c>
      <c r="R37" s="22">
        <v>0</v>
      </c>
      <c r="S37" s="23">
        <v>0</v>
      </c>
      <c r="T37" s="22">
        <v>0</v>
      </c>
      <c r="U37" s="24">
        <v>0</v>
      </c>
      <c r="V37" s="20"/>
      <c r="W37" s="21"/>
    </row>
    <row r="38" spans="1:23" ht="12.75" customHeight="1">
      <c r="A38" s="18" t="s">
        <v>58</v>
      </c>
      <c r="B38" s="19">
        <v>18000000</v>
      </c>
      <c r="C38" s="19">
        <v>0</v>
      </c>
      <c r="D38" s="19"/>
      <c r="E38" s="19">
        <v>18000000</v>
      </c>
      <c r="F38" s="20">
        <v>18000000</v>
      </c>
      <c r="G38" s="21">
        <v>18000000</v>
      </c>
      <c r="H38" s="20">
        <v>0</v>
      </c>
      <c r="I38" s="21">
        <v>0</v>
      </c>
      <c r="J38" s="20">
        <v>980000</v>
      </c>
      <c r="K38" s="21">
        <v>1758110</v>
      </c>
      <c r="L38" s="20">
        <v>3434000</v>
      </c>
      <c r="M38" s="21">
        <v>3002784</v>
      </c>
      <c r="N38" s="20">
        <v>0</v>
      </c>
      <c r="O38" s="21">
        <v>5381420</v>
      </c>
      <c r="P38" s="20">
        <v>4414000</v>
      </c>
      <c r="Q38" s="21">
        <v>10142314</v>
      </c>
      <c r="R38" s="22">
        <v>-100</v>
      </c>
      <c r="S38" s="23">
        <v>79.21435574453574</v>
      </c>
      <c r="T38" s="22">
        <v>24.522222222222222</v>
      </c>
      <c r="U38" s="24">
        <v>56.34618888888889</v>
      </c>
      <c r="V38" s="20">
        <v>148000</v>
      </c>
      <c r="W38" s="21"/>
    </row>
    <row r="39" spans="1:23" ht="12.75" customHeight="1">
      <c r="A39" s="18" t="s">
        <v>59</v>
      </c>
      <c r="B39" s="19">
        <v>0</v>
      </c>
      <c r="C39" s="19">
        <v>0</v>
      </c>
      <c r="D39" s="19"/>
      <c r="E39" s="19">
        <v>0</v>
      </c>
      <c r="F39" s="20">
        <v>0</v>
      </c>
      <c r="G39" s="21">
        <v>0</v>
      </c>
      <c r="H39" s="20">
        <v>0</v>
      </c>
      <c r="I39" s="21">
        <v>0</v>
      </c>
      <c r="J39" s="20">
        <v>0</v>
      </c>
      <c r="K39" s="21">
        <v>0</v>
      </c>
      <c r="L39" s="20">
        <v>0</v>
      </c>
      <c r="M39" s="21">
        <v>0</v>
      </c>
      <c r="N39" s="20">
        <v>0</v>
      </c>
      <c r="O39" s="21">
        <v>0</v>
      </c>
      <c r="P39" s="20">
        <v>0</v>
      </c>
      <c r="Q39" s="21">
        <v>0</v>
      </c>
      <c r="R39" s="22">
        <v>0</v>
      </c>
      <c r="S39" s="23">
        <v>0</v>
      </c>
      <c r="T39" s="22">
        <v>0</v>
      </c>
      <c r="U39" s="24">
        <v>0</v>
      </c>
      <c r="V39" s="20"/>
      <c r="W39" s="21"/>
    </row>
    <row r="40" spans="1:23" ht="12.75" customHeight="1">
      <c r="A40" s="25" t="s">
        <v>39</v>
      </c>
      <c r="B40" s="26">
        <v>744076000</v>
      </c>
      <c r="C40" s="26">
        <v>-500000</v>
      </c>
      <c r="D40" s="26"/>
      <c r="E40" s="26">
        <v>743576000</v>
      </c>
      <c r="F40" s="27">
        <v>743576000</v>
      </c>
      <c r="G40" s="28">
        <v>285747000</v>
      </c>
      <c r="H40" s="27">
        <v>90522000</v>
      </c>
      <c r="I40" s="28">
        <v>24031887</v>
      </c>
      <c r="J40" s="27">
        <v>27112000</v>
      </c>
      <c r="K40" s="28">
        <v>67049593</v>
      </c>
      <c r="L40" s="27">
        <v>3434000</v>
      </c>
      <c r="M40" s="28">
        <v>34534426</v>
      </c>
      <c r="N40" s="27">
        <v>72869000</v>
      </c>
      <c r="O40" s="28">
        <v>69598514</v>
      </c>
      <c r="P40" s="27">
        <v>193937000</v>
      </c>
      <c r="Q40" s="28">
        <v>195214420</v>
      </c>
      <c r="R40" s="29">
        <v>2021.9860221316248</v>
      </c>
      <c r="S40" s="30">
        <v>101.53372174189315</v>
      </c>
      <c r="T40" s="29">
        <v>67.87017886452001</v>
      </c>
      <c r="U40" s="31">
        <v>68.31722467777439</v>
      </c>
      <c r="V40" s="27">
        <v>8531000</v>
      </c>
      <c r="W40" s="28">
        <v>8326505</v>
      </c>
    </row>
    <row r="41" spans="1:23" ht="12.75" customHeight="1">
      <c r="A41" s="11" t="s">
        <v>60</v>
      </c>
      <c r="B41" s="32"/>
      <c r="C41" s="32"/>
      <c r="D41" s="32"/>
      <c r="E41" s="32"/>
      <c r="F41" s="33"/>
      <c r="G41" s="34"/>
      <c r="H41" s="33"/>
      <c r="I41" s="34"/>
      <c r="J41" s="33"/>
      <c r="K41" s="34"/>
      <c r="L41" s="33"/>
      <c r="M41" s="34"/>
      <c r="N41" s="33"/>
      <c r="O41" s="34"/>
      <c r="P41" s="33"/>
      <c r="Q41" s="34"/>
      <c r="R41" s="15"/>
      <c r="S41" s="16"/>
      <c r="T41" s="15"/>
      <c r="U41" s="17"/>
      <c r="V41" s="33"/>
      <c r="W41" s="34"/>
    </row>
    <row r="42" spans="1:23" ht="12.75" customHeight="1">
      <c r="A42" s="18" t="s">
        <v>61</v>
      </c>
      <c r="B42" s="19">
        <v>0</v>
      </c>
      <c r="C42" s="19">
        <v>0</v>
      </c>
      <c r="D42" s="19"/>
      <c r="E42" s="19">
        <v>0</v>
      </c>
      <c r="F42" s="20">
        <v>0</v>
      </c>
      <c r="G42" s="21">
        <v>0</v>
      </c>
      <c r="H42" s="20">
        <v>0</v>
      </c>
      <c r="I42" s="21">
        <v>0</v>
      </c>
      <c r="J42" s="20">
        <v>0</v>
      </c>
      <c r="K42" s="21">
        <v>0</v>
      </c>
      <c r="L42" s="20">
        <v>0</v>
      </c>
      <c r="M42" s="21">
        <v>0</v>
      </c>
      <c r="N42" s="20">
        <v>0</v>
      </c>
      <c r="O42" s="21">
        <v>0</v>
      </c>
      <c r="P42" s="20">
        <v>0</v>
      </c>
      <c r="Q42" s="21">
        <v>0</v>
      </c>
      <c r="R42" s="22">
        <v>0</v>
      </c>
      <c r="S42" s="23">
        <v>0</v>
      </c>
      <c r="T42" s="22">
        <v>0</v>
      </c>
      <c r="U42" s="24">
        <v>0</v>
      </c>
      <c r="V42" s="20"/>
      <c r="W42" s="21"/>
    </row>
    <row r="43" spans="1:23" ht="12.75" customHeight="1">
      <c r="A43" s="18" t="s">
        <v>62</v>
      </c>
      <c r="B43" s="19">
        <v>272578000</v>
      </c>
      <c r="C43" s="19">
        <v>97927000</v>
      </c>
      <c r="D43" s="19"/>
      <c r="E43" s="19">
        <v>370505000</v>
      </c>
      <c r="F43" s="20">
        <v>370505000</v>
      </c>
      <c r="G43" s="21">
        <v>370505000</v>
      </c>
      <c r="H43" s="20">
        <v>125000000</v>
      </c>
      <c r="I43" s="21">
        <v>121101209</v>
      </c>
      <c r="J43" s="20">
        <v>0</v>
      </c>
      <c r="K43" s="21">
        <v>117805832</v>
      </c>
      <c r="L43" s="20">
        <v>137956000</v>
      </c>
      <c r="M43" s="21">
        <v>81953360</v>
      </c>
      <c r="N43" s="20">
        <v>107549000</v>
      </c>
      <c r="O43" s="21">
        <v>49644600</v>
      </c>
      <c r="P43" s="20">
        <v>370505000</v>
      </c>
      <c r="Q43" s="21">
        <v>370505001</v>
      </c>
      <c r="R43" s="22">
        <v>-22.041085563513004</v>
      </c>
      <c r="S43" s="23">
        <v>-39.423350061547204</v>
      </c>
      <c r="T43" s="22">
        <v>100</v>
      </c>
      <c r="U43" s="24">
        <v>100.0000002699019</v>
      </c>
      <c r="V43" s="20"/>
      <c r="W43" s="21"/>
    </row>
    <row r="44" spans="1:23" ht="12.75" customHeight="1">
      <c r="A44" s="18" t="s">
        <v>63</v>
      </c>
      <c r="B44" s="19">
        <v>892640000</v>
      </c>
      <c r="C44" s="19">
        <v>-75027000</v>
      </c>
      <c r="D44" s="19"/>
      <c r="E44" s="19">
        <v>817613000</v>
      </c>
      <c r="F44" s="20">
        <v>817613000</v>
      </c>
      <c r="G44" s="21">
        <v>0</v>
      </c>
      <c r="H44" s="20">
        <v>0</v>
      </c>
      <c r="I44" s="21">
        <v>0</v>
      </c>
      <c r="J44" s="20">
        <v>0</v>
      </c>
      <c r="K44" s="21">
        <v>0</v>
      </c>
      <c r="L44" s="20">
        <v>0</v>
      </c>
      <c r="M44" s="21">
        <v>0</v>
      </c>
      <c r="N44" s="20">
        <v>0</v>
      </c>
      <c r="O44" s="21">
        <v>0</v>
      </c>
      <c r="P44" s="20">
        <v>0</v>
      </c>
      <c r="Q44" s="21">
        <v>0</v>
      </c>
      <c r="R44" s="22">
        <v>0</v>
      </c>
      <c r="S44" s="23">
        <v>0</v>
      </c>
      <c r="T44" s="22">
        <v>0</v>
      </c>
      <c r="U44" s="24">
        <v>0</v>
      </c>
      <c r="V44" s="20"/>
      <c r="W44" s="21"/>
    </row>
    <row r="45" spans="1:23" ht="12.75" customHeight="1">
      <c r="A45" s="18" t="s">
        <v>64</v>
      </c>
      <c r="B45" s="19">
        <v>0</v>
      </c>
      <c r="C45" s="19">
        <v>0</v>
      </c>
      <c r="D45" s="19"/>
      <c r="E45" s="19">
        <v>0</v>
      </c>
      <c r="F45" s="20">
        <v>0</v>
      </c>
      <c r="G45" s="21">
        <v>0</v>
      </c>
      <c r="H45" s="20">
        <v>0</v>
      </c>
      <c r="I45" s="21">
        <v>0</v>
      </c>
      <c r="J45" s="20">
        <v>0</v>
      </c>
      <c r="K45" s="21">
        <v>0</v>
      </c>
      <c r="L45" s="20">
        <v>0</v>
      </c>
      <c r="M45" s="21">
        <v>0</v>
      </c>
      <c r="N45" s="20">
        <v>0</v>
      </c>
      <c r="O45" s="21">
        <v>0</v>
      </c>
      <c r="P45" s="20">
        <v>0</v>
      </c>
      <c r="Q45" s="21">
        <v>0</v>
      </c>
      <c r="R45" s="22">
        <v>0</v>
      </c>
      <c r="S45" s="23">
        <v>0</v>
      </c>
      <c r="T45" s="22">
        <v>0</v>
      </c>
      <c r="U45" s="24">
        <v>0</v>
      </c>
      <c r="V45" s="20"/>
      <c r="W45" s="21"/>
    </row>
    <row r="46" spans="1:23" ht="12.75" customHeight="1">
      <c r="A46" s="18" t="s">
        <v>65</v>
      </c>
      <c r="B46" s="19">
        <v>0</v>
      </c>
      <c r="C46" s="19">
        <v>0</v>
      </c>
      <c r="D46" s="19"/>
      <c r="E46" s="19">
        <v>0</v>
      </c>
      <c r="F46" s="20">
        <v>0</v>
      </c>
      <c r="G46" s="21">
        <v>0</v>
      </c>
      <c r="H46" s="20">
        <v>0</v>
      </c>
      <c r="I46" s="21">
        <v>0</v>
      </c>
      <c r="J46" s="20">
        <v>0</v>
      </c>
      <c r="K46" s="21">
        <v>0</v>
      </c>
      <c r="L46" s="20">
        <v>0</v>
      </c>
      <c r="M46" s="21">
        <v>0</v>
      </c>
      <c r="N46" s="20">
        <v>0</v>
      </c>
      <c r="O46" s="21">
        <v>0</v>
      </c>
      <c r="P46" s="20">
        <v>0</v>
      </c>
      <c r="Q46" s="21">
        <v>0</v>
      </c>
      <c r="R46" s="22">
        <v>0</v>
      </c>
      <c r="S46" s="23">
        <v>0</v>
      </c>
      <c r="T46" s="22">
        <v>0</v>
      </c>
      <c r="U46" s="24">
        <v>0</v>
      </c>
      <c r="V46" s="20"/>
      <c r="W46" s="21"/>
    </row>
    <row r="47" spans="1:23" ht="12.75" customHeight="1" hidden="1">
      <c r="A47" s="18" t="s">
        <v>66</v>
      </c>
      <c r="B47" s="19">
        <v>0</v>
      </c>
      <c r="C47" s="19">
        <v>0</v>
      </c>
      <c r="D47" s="19"/>
      <c r="E47" s="19">
        <v>0</v>
      </c>
      <c r="F47" s="20">
        <v>0</v>
      </c>
      <c r="G47" s="21">
        <v>0</v>
      </c>
      <c r="H47" s="20">
        <v>0</v>
      </c>
      <c r="I47" s="21">
        <v>0</v>
      </c>
      <c r="J47" s="20">
        <v>0</v>
      </c>
      <c r="K47" s="21">
        <v>0</v>
      </c>
      <c r="L47" s="20">
        <v>0</v>
      </c>
      <c r="M47" s="21">
        <v>0</v>
      </c>
      <c r="N47" s="20">
        <v>0</v>
      </c>
      <c r="O47" s="21">
        <v>0</v>
      </c>
      <c r="P47" s="20">
        <v>0</v>
      </c>
      <c r="Q47" s="21">
        <v>0</v>
      </c>
      <c r="R47" s="22">
        <v>0</v>
      </c>
      <c r="S47" s="23">
        <v>0</v>
      </c>
      <c r="T47" s="22">
        <v>0</v>
      </c>
      <c r="U47" s="24">
        <v>0</v>
      </c>
      <c r="V47" s="20"/>
      <c r="W47" s="21"/>
    </row>
    <row r="48" spans="1:23" ht="12.75" customHeight="1">
      <c r="A48" s="18" t="s">
        <v>67</v>
      </c>
      <c r="B48" s="19">
        <v>0</v>
      </c>
      <c r="C48" s="19">
        <v>0</v>
      </c>
      <c r="D48" s="19"/>
      <c r="E48" s="19">
        <v>0</v>
      </c>
      <c r="F48" s="20">
        <v>0</v>
      </c>
      <c r="G48" s="21">
        <v>0</v>
      </c>
      <c r="H48" s="20">
        <v>0</v>
      </c>
      <c r="I48" s="21">
        <v>0</v>
      </c>
      <c r="J48" s="20">
        <v>0</v>
      </c>
      <c r="K48" s="21">
        <v>0</v>
      </c>
      <c r="L48" s="20">
        <v>0</v>
      </c>
      <c r="M48" s="21">
        <v>0</v>
      </c>
      <c r="N48" s="20">
        <v>0</v>
      </c>
      <c r="O48" s="21">
        <v>0</v>
      </c>
      <c r="P48" s="20">
        <v>0</v>
      </c>
      <c r="Q48" s="21">
        <v>0</v>
      </c>
      <c r="R48" s="22">
        <v>0</v>
      </c>
      <c r="S48" s="23">
        <v>0</v>
      </c>
      <c r="T48" s="22">
        <v>0</v>
      </c>
      <c r="U48" s="24">
        <v>0</v>
      </c>
      <c r="V48" s="20"/>
      <c r="W48" s="21"/>
    </row>
    <row r="49" spans="1:23" ht="12.75" customHeight="1">
      <c r="A49" s="18" t="s">
        <v>68</v>
      </c>
      <c r="B49" s="19">
        <v>0</v>
      </c>
      <c r="C49" s="19">
        <v>0</v>
      </c>
      <c r="D49" s="19"/>
      <c r="E49" s="19">
        <v>0</v>
      </c>
      <c r="F49" s="20">
        <v>0</v>
      </c>
      <c r="G49" s="21">
        <v>0</v>
      </c>
      <c r="H49" s="20">
        <v>0</v>
      </c>
      <c r="I49" s="21">
        <v>0</v>
      </c>
      <c r="J49" s="20">
        <v>0</v>
      </c>
      <c r="K49" s="21">
        <v>0</v>
      </c>
      <c r="L49" s="20">
        <v>0</v>
      </c>
      <c r="M49" s="21">
        <v>0</v>
      </c>
      <c r="N49" s="20">
        <v>0</v>
      </c>
      <c r="O49" s="21">
        <v>0</v>
      </c>
      <c r="P49" s="20">
        <v>0</v>
      </c>
      <c r="Q49" s="21">
        <v>0</v>
      </c>
      <c r="R49" s="22">
        <v>0</v>
      </c>
      <c r="S49" s="23">
        <v>0</v>
      </c>
      <c r="T49" s="22">
        <v>0</v>
      </c>
      <c r="U49" s="24">
        <v>0</v>
      </c>
      <c r="V49" s="20"/>
      <c r="W49" s="21"/>
    </row>
    <row r="50" spans="1:23" ht="12.75" customHeight="1">
      <c r="A50" s="18" t="s">
        <v>69</v>
      </c>
      <c r="B50" s="19">
        <v>0</v>
      </c>
      <c r="C50" s="19">
        <v>0</v>
      </c>
      <c r="D50" s="19"/>
      <c r="E50" s="19">
        <v>0</v>
      </c>
      <c r="F50" s="20">
        <v>0</v>
      </c>
      <c r="G50" s="21">
        <v>0</v>
      </c>
      <c r="H50" s="20">
        <v>0</v>
      </c>
      <c r="I50" s="21">
        <v>0</v>
      </c>
      <c r="J50" s="20">
        <v>0</v>
      </c>
      <c r="K50" s="21">
        <v>0</v>
      </c>
      <c r="L50" s="20">
        <v>0</v>
      </c>
      <c r="M50" s="21">
        <v>0</v>
      </c>
      <c r="N50" s="20">
        <v>0</v>
      </c>
      <c r="O50" s="21">
        <v>0</v>
      </c>
      <c r="P50" s="20">
        <v>0</v>
      </c>
      <c r="Q50" s="21">
        <v>0</v>
      </c>
      <c r="R50" s="22">
        <v>0</v>
      </c>
      <c r="S50" s="23">
        <v>0</v>
      </c>
      <c r="T50" s="22">
        <v>0</v>
      </c>
      <c r="U50" s="24">
        <v>0</v>
      </c>
      <c r="V50" s="20"/>
      <c r="W50" s="21"/>
    </row>
    <row r="51" spans="1:23" ht="12.75" customHeight="1">
      <c r="A51" s="18" t="s">
        <v>70</v>
      </c>
      <c r="B51" s="19">
        <v>495000000</v>
      </c>
      <c r="C51" s="19">
        <v>148475000</v>
      </c>
      <c r="D51" s="19"/>
      <c r="E51" s="19">
        <v>643475000</v>
      </c>
      <c r="F51" s="20">
        <v>643475000</v>
      </c>
      <c r="G51" s="21">
        <v>643475000</v>
      </c>
      <c r="H51" s="20">
        <v>17668000</v>
      </c>
      <c r="I51" s="21">
        <v>41053004</v>
      </c>
      <c r="J51" s="20">
        <v>24065000</v>
      </c>
      <c r="K51" s="21">
        <v>54723832</v>
      </c>
      <c r="L51" s="20">
        <v>107079000</v>
      </c>
      <c r="M51" s="21">
        <v>132243774</v>
      </c>
      <c r="N51" s="20">
        <v>280077000</v>
      </c>
      <c r="O51" s="21">
        <v>207159862</v>
      </c>
      <c r="P51" s="20">
        <v>428889000</v>
      </c>
      <c r="Q51" s="21">
        <v>435180472</v>
      </c>
      <c r="R51" s="22">
        <v>161.5610904098843</v>
      </c>
      <c r="S51" s="23">
        <v>56.64999246013653</v>
      </c>
      <c r="T51" s="22">
        <v>66.6520066824663</v>
      </c>
      <c r="U51" s="24">
        <v>67.62974039395469</v>
      </c>
      <c r="V51" s="20">
        <v>12313000</v>
      </c>
      <c r="W51" s="21">
        <v>5393871</v>
      </c>
    </row>
    <row r="52" spans="1:23" ht="12.75" customHeight="1">
      <c r="A52" s="18" t="s">
        <v>71</v>
      </c>
      <c r="B52" s="19">
        <v>97475000</v>
      </c>
      <c r="C52" s="19">
        <v>-97475000</v>
      </c>
      <c r="D52" s="19"/>
      <c r="E52" s="19">
        <v>0</v>
      </c>
      <c r="F52" s="20">
        <v>0</v>
      </c>
      <c r="G52" s="21">
        <v>0</v>
      </c>
      <c r="H52" s="20">
        <v>0</v>
      </c>
      <c r="I52" s="21">
        <v>0</v>
      </c>
      <c r="J52" s="20">
        <v>0</v>
      </c>
      <c r="K52" s="21">
        <v>0</v>
      </c>
      <c r="L52" s="20">
        <v>0</v>
      </c>
      <c r="M52" s="21">
        <v>0</v>
      </c>
      <c r="N52" s="20">
        <v>0</v>
      </c>
      <c r="O52" s="21">
        <v>0</v>
      </c>
      <c r="P52" s="20">
        <v>0</v>
      </c>
      <c r="Q52" s="21">
        <v>0</v>
      </c>
      <c r="R52" s="22">
        <v>0</v>
      </c>
      <c r="S52" s="23">
        <v>0</v>
      </c>
      <c r="T52" s="22">
        <v>0</v>
      </c>
      <c r="U52" s="24">
        <v>0</v>
      </c>
      <c r="V52" s="20"/>
      <c r="W52" s="21"/>
    </row>
    <row r="53" spans="1:23" ht="12.75" customHeight="1">
      <c r="A53" s="25" t="s">
        <v>39</v>
      </c>
      <c r="B53" s="26">
        <v>1757693000</v>
      </c>
      <c r="C53" s="26">
        <v>73900000</v>
      </c>
      <c r="D53" s="26"/>
      <c r="E53" s="26">
        <v>1831593000</v>
      </c>
      <c r="F53" s="27">
        <v>1831593000</v>
      </c>
      <c r="G53" s="28">
        <v>1013980000</v>
      </c>
      <c r="H53" s="27">
        <v>142668000</v>
      </c>
      <c r="I53" s="28">
        <v>162154213</v>
      </c>
      <c r="J53" s="27">
        <v>24065000</v>
      </c>
      <c r="K53" s="28">
        <v>172529664</v>
      </c>
      <c r="L53" s="27">
        <v>245035000</v>
      </c>
      <c r="M53" s="28">
        <v>214197134</v>
      </c>
      <c r="N53" s="27">
        <v>387626000</v>
      </c>
      <c r="O53" s="28">
        <v>256804462</v>
      </c>
      <c r="P53" s="27">
        <v>799394000</v>
      </c>
      <c r="Q53" s="28">
        <v>805685473</v>
      </c>
      <c r="R53" s="29">
        <v>58.19209500683576</v>
      </c>
      <c r="S53" s="30">
        <v>19.891642434394104</v>
      </c>
      <c r="T53" s="29">
        <v>78.83725517268584</v>
      </c>
      <c r="U53" s="31">
        <v>79.45772825894002</v>
      </c>
      <c r="V53" s="27">
        <v>12313000</v>
      </c>
      <c r="W53" s="28">
        <v>5393871</v>
      </c>
    </row>
    <row r="54" spans="1:23" ht="12.75" customHeight="1">
      <c r="A54" s="11" t="s">
        <v>72</v>
      </c>
      <c r="B54" s="32"/>
      <c r="C54" s="32"/>
      <c r="D54" s="32"/>
      <c r="E54" s="32"/>
      <c r="F54" s="33"/>
      <c r="G54" s="34"/>
      <c r="H54" s="33"/>
      <c r="I54" s="34"/>
      <c r="J54" s="33"/>
      <c r="K54" s="34"/>
      <c r="L54" s="33"/>
      <c r="M54" s="34"/>
      <c r="N54" s="33"/>
      <c r="O54" s="34"/>
      <c r="P54" s="33"/>
      <c r="Q54" s="34"/>
      <c r="R54" s="15"/>
      <c r="S54" s="16"/>
      <c r="T54" s="15"/>
      <c r="U54" s="17"/>
      <c r="V54" s="33"/>
      <c r="W54" s="34"/>
    </row>
    <row r="55" spans="1:23" ht="12.75" customHeight="1">
      <c r="A55" s="35" t="s">
        <v>73</v>
      </c>
      <c r="B55" s="19">
        <v>0</v>
      </c>
      <c r="C55" s="19">
        <v>0</v>
      </c>
      <c r="D55" s="19"/>
      <c r="E55" s="19">
        <v>0</v>
      </c>
      <c r="F55" s="20">
        <v>0</v>
      </c>
      <c r="G55" s="21">
        <v>0</v>
      </c>
      <c r="H55" s="20">
        <v>0</v>
      </c>
      <c r="I55" s="21">
        <v>0</v>
      </c>
      <c r="J55" s="20">
        <v>0</v>
      </c>
      <c r="K55" s="21">
        <v>0</v>
      </c>
      <c r="L55" s="20">
        <v>0</v>
      </c>
      <c r="M55" s="21">
        <v>0</v>
      </c>
      <c r="N55" s="20">
        <v>0</v>
      </c>
      <c r="O55" s="21">
        <v>0</v>
      </c>
      <c r="P55" s="20">
        <v>0</v>
      </c>
      <c r="Q55" s="21">
        <v>0</v>
      </c>
      <c r="R55" s="22">
        <v>0</v>
      </c>
      <c r="S55" s="23">
        <v>0</v>
      </c>
      <c r="T55" s="22">
        <v>0</v>
      </c>
      <c r="U55" s="24">
        <v>0</v>
      </c>
      <c r="V55" s="20"/>
      <c r="W55" s="21"/>
    </row>
    <row r="56" spans="1:23" ht="12.75" customHeight="1">
      <c r="A56" s="35" t="s">
        <v>74</v>
      </c>
      <c r="B56" s="19">
        <v>0</v>
      </c>
      <c r="C56" s="19">
        <v>0</v>
      </c>
      <c r="D56" s="19"/>
      <c r="E56" s="19">
        <v>0</v>
      </c>
      <c r="F56" s="20">
        <v>0</v>
      </c>
      <c r="G56" s="21">
        <v>0</v>
      </c>
      <c r="H56" s="20">
        <v>0</v>
      </c>
      <c r="I56" s="21">
        <v>0</v>
      </c>
      <c r="J56" s="20">
        <v>0</v>
      </c>
      <c r="K56" s="21">
        <v>0</v>
      </c>
      <c r="L56" s="20">
        <v>0</v>
      </c>
      <c r="M56" s="21">
        <v>0</v>
      </c>
      <c r="N56" s="20">
        <v>0</v>
      </c>
      <c r="O56" s="21">
        <v>0</v>
      </c>
      <c r="P56" s="20">
        <v>0</v>
      </c>
      <c r="Q56" s="21">
        <v>0</v>
      </c>
      <c r="R56" s="22">
        <v>0</v>
      </c>
      <c r="S56" s="23">
        <v>0</v>
      </c>
      <c r="T56" s="22">
        <v>0</v>
      </c>
      <c r="U56" s="24">
        <v>0</v>
      </c>
      <c r="V56" s="20"/>
      <c r="W56" s="21"/>
    </row>
    <row r="57" spans="1:23" ht="12.75" customHeight="1" hidden="1">
      <c r="A57" s="35" t="s">
        <v>75</v>
      </c>
      <c r="B57" s="19">
        <v>0</v>
      </c>
      <c r="C57" s="19">
        <v>0</v>
      </c>
      <c r="D57" s="19"/>
      <c r="E57" s="19">
        <v>0</v>
      </c>
      <c r="F57" s="20">
        <v>0</v>
      </c>
      <c r="G57" s="21">
        <v>0</v>
      </c>
      <c r="H57" s="20">
        <v>0</v>
      </c>
      <c r="I57" s="21">
        <v>0</v>
      </c>
      <c r="J57" s="20">
        <v>0</v>
      </c>
      <c r="K57" s="21">
        <v>0</v>
      </c>
      <c r="L57" s="20">
        <v>0</v>
      </c>
      <c r="M57" s="21">
        <v>0</v>
      </c>
      <c r="N57" s="20">
        <v>0</v>
      </c>
      <c r="O57" s="21">
        <v>0</v>
      </c>
      <c r="P57" s="20">
        <v>0</v>
      </c>
      <c r="Q57" s="21">
        <v>0</v>
      </c>
      <c r="R57" s="22">
        <v>0</v>
      </c>
      <c r="S57" s="23">
        <v>0</v>
      </c>
      <c r="T57" s="22">
        <v>0</v>
      </c>
      <c r="U57" s="24">
        <v>0</v>
      </c>
      <c r="V57" s="20"/>
      <c r="W57" s="21"/>
    </row>
    <row r="58" spans="1:23" ht="12.75" customHeight="1" hidden="1">
      <c r="A58" s="18" t="s">
        <v>76</v>
      </c>
      <c r="B58" s="19">
        <v>0</v>
      </c>
      <c r="C58" s="19">
        <v>0</v>
      </c>
      <c r="D58" s="19"/>
      <c r="E58" s="19">
        <v>0</v>
      </c>
      <c r="F58" s="20">
        <v>0</v>
      </c>
      <c r="G58" s="21">
        <v>0</v>
      </c>
      <c r="H58" s="20">
        <v>0</v>
      </c>
      <c r="I58" s="21">
        <v>0</v>
      </c>
      <c r="J58" s="20">
        <v>0</v>
      </c>
      <c r="K58" s="21">
        <v>0</v>
      </c>
      <c r="L58" s="20">
        <v>0</v>
      </c>
      <c r="M58" s="21">
        <v>0</v>
      </c>
      <c r="N58" s="20">
        <v>0</v>
      </c>
      <c r="O58" s="21">
        <v>0</v>
      </c>
      <c r="P58" s="20">
        <v>0</v>
      </c>
      <c r="Q58" s="21">
        <v>0</v>
      </c>
      <c r="R58" s="22">
        <v>0</v>
      </c>
      <c r="S58" s="23">
        <v>0</v>
      </c>
      <c r="T58" s="22">
        <v>0</v>
      </c>
      <c r="U58" s="24">
        <v>0</v>
      </c>
      <c r="V58" s="20"/>
      <c r="W58" s="21"/>
    </row>
    <row r="59" spans="1:23" ht="12.75" customHeight="1">
      <c r="A59" s="36" t="s">
        <v>39</v>
      </c>
      <c r="B59" s="37">
        <v>0</v>
      </c>
      <c r="C59" s="37">
        <v>0</v>
      </c>
      <c r="D59" s="37"/>
      <c r="E59" s="37">
        <v>0</v>
      </c>
      <c r="F59" s="38">
        <v>0</v>
      </c>
      <c r="G59" s="39">
        <v>0</v>
      </c>
      <c r="H59" s="38">
        <v>0</v>
      </c>
      <c r="I59" s="39">
        <v>0</v>
      </c>
      <c r="J59" s="38">
        <v>0</v>
      </c>
      <c r="K59" s="39">
        <v>0</v>
      </c>
      <c r="L59" s="38">
        <v>0</v>
      </c>
      <c r="M59" s="39">
        <v>0</v>
      </c>
      <c r="N59" s="38">
        <v>0</v>
      </c>
      <c r="O59" s="39">
        <v>0</v>
      </c>
      <c r="P59" s="38">
        <v>0</v>
      </c>
      <c r="Q59" s="39">
        <v>0</v>
      </c>
      <c r="R59" s="40">
        <v>0</v>
      </c>
      <c r="S59" s="41">
        <v>0</v>
      </c>
      <c r="T59" s="40">
        <v>0</v>
      </c>
      <c r="U59" s="42">
        <v>0</v>
      </c>
      <c r="V59" s="38">
        <v>0</v>
      </c>
      <c r="W59" s="39">
        <v>0</v>
      </c>
    </row>
    <row r="60" spans="1:23" ht="12.75" customHeight="1">
      <c r="A60" s="11" t="s">
        <v>77</v>
      </c>
      <c r="B60" s="32"/>
      <c r="C60" s="32"/>
      <c r="D60" s="32"/>
      <c r="E60" s="32"/>
      <c r="F60" s="33"/>
      <c r="G60" s="34"/>
      <c r="H60" s="33"/>
      <c r="I60" s="34"/>
      <c r="J60" s="33"/>
      <c r="K60" s="34"/>
      <c r="L60" s="33"/>
      <c r="M60" s="34"/>
      <c r="N60" s="33"/>
      <c r="O60" s="34"/>
      <c r="P60" s="33"/>
      <c r="Q60" s="34"/>
      <c r="R60" s="15"/>
      <c r="S60" s="16"/>
      <c r="T60" s="15"/>
      <c r="U60" s="17"/>
      <c r="V60" s="33"/>
      <c r="W60" s="34"/>
    </row>
    <row r="61" spans="1:23" ht="12.75" customHeight="1">
      <c r="A61" s="18" t="s">
        <v>78</v>
      </c>
      <c r="B61" s="19">
        <v>0</v>
      </c>
      <c r="C61" s="19">
        <v>0</v>
      </c>
      <c r="D61" s="19"/>
      <c r="E61" s="19">
        <v>0</v>
      </c>
      <c r="F61" s="20">
        <v>0</v>
      </c>
      <c r="G61" s="21">
        <v>0</v>
      </c>
      <c r="H61" s="20">
        <v>0</v>
      </c>
      <c r="I61" s="21">
        <v>0</v>
      </c>
      <c r="J61" s="20">
        <v>0</v>
      </c>
      <c r="K61" s="21">
        <v>0</v>
      </c>
      <c r="L61" s="20">
        <v>0</v>
      </c>
      <c r="M61" s="21">
        <v>0</v>
      </c>
      <c r="N61" s="20">
        <v>0</v>
      </c>
      <c r="O61" s="21">
        <v>0</v>
      </c>
      <c r="P61" s="20">
        <v>0</v>
      </c>
      <c r="Q61" s="21">
        <v>0</v>
      </c>
      <c r="R61" s="22">
        <v>0</v>
      </c>
      <c r="S61" s="23">
        <v>0</v>
      </c>
      <c r="T61" s="22">
        <v>0</v>
      </c>
      <c r="U61" s="24">
        <v>0</v>
      </c>
      <c r="V61" s="20"/>
      <c r="W61" s="21"/>
    </row>
    <row r="62" spans="1:23" ht="12.75" customHeight="1">
      <c r="A62" s="18" t="s">
        <v>79</v>
      </c>
      <c r="B62" s="19">
        <v>0</v>
      </c>
      <c r="C62" s="19">
        <v>0</v>
      </c>
      <c r="D62" s="19"/>
      <c r="E62" s="19">
        <v>0</v>
      </c>
      <c r="F62" s="20">
        <v>0</v>
      </c>
      <c r="G62" s="21">
        <v>0</v>
      </c>
      <c r="H62" s="20">
        <v>0</v>
      </c>
      <c r="I62" s="21">
        <v>0</v>
      </c>
      <c r="J62" s="20">
        <v>0</v>
      </c>
      <c r="K62" s="21">
        <v>0</v>
      </c>
      <c r="L62" s="20">
        <v>0</v>
      </c>
      <c r="M62" s="21">
        <v>0</v>
      </c>
      <c r="N62" s="20">
        <v>0</v>
      </c>
      <c r="O62" s="21">
        <v>0</v>
      </c>
      <c r="P62" s="20">
        <v>0</v>
      </c>
      <c r="Q62" s="21">
        <v>0</v>
      </c>
      <c r="R62" s="22">
        <v>0</v>
      </c>
      <c r="S62" s="23">
        <v>0</v>
      </c>
      <c r="T62" s="22">
        <v>0</v>
      </c>
      <c r="U62" s="24">
        <v>0</v>
      </c>
      <c r="V62" s="20"/>
      <c r="W62" s="21"/>
    </row>
    <row r="63" spans="1:23" ht="12.75" customHeight="1">
      <c r="A63" s="18" t="s">
        <v>80</v>
      </c>
      <c r="B63" s="19">
        <v>0</v>
      </c>
      <c r="C63" s="19">
        <v>0</v>
      </c>
      <c r="D63" s="19"/>
      <c r="E63" s="19">
        <v>0</v>
      </c>
      <c r="F63" s="20">
        <v>0</v>
      </c>
      <c r="G63" s="21">
        <v>0</v>
      </c>
      <c r="H63" s="20">
        <v>0</v>
      </c>
      <c r="I63" s="21">
        <v>0</v>
      </c>
      <c r="J63" s="20">
        <v>0</v>
      </c>
      <c r="K63" s="21">
        <v>0</v>
      </c>
      <c r="L63" s="20">
        <v>0</v>
      </c>
      <c r="M63" s="21">
        <v>0</v>
      </c>
      <c r="N63" s="20">
        <v>0</v>
      </c>
      <c r="O63" s="21">
        <v>0</v>
      </c>
      <c r="P63" s="20">
        <v>0</v>
      </c>
      <c r="Q63" s="21">
        <v>0</v>
      </c>
      <c r="R63" s="22">
        <v>0</v>
      </c>
      <c r="S63" s="23">
        <v>0</v>
      </c>
      <c r="T63" s="22">
        <v>0</v>
      </c>
      <c r="U63" s="24">
        <v>0</v>
      </c>
      <c r="V63" s="20"/>
      <c r="W63" s="21"/>
    </row>
    <row r="64" spans="1:23" ht="12.75" customHeight="1">
      <c r="A64" s="18" t="s">
        <v>81</v>
      </c>
      <c r="B64" s="19">
        <v>0</v>
      </c>
      <c r="C64" s="19">
        <v>0</v>
      </c>
      <c r="D64" s="19"/>
      <c r="E64" s="19">
        <v>0</v>
      </c>
      <c r="F64" s="20">
        <v>0</v>
      </c>
      <c r="G64" s="21">
        <v>0</v>
      </c>
      <c r="H64" s="20">
        <v>0</v>
      </c>
      <c r="I64" s="21">
        <v>0</v>
      </c>
      <c r="J64" s="20">
        <v>0</v>
      </c>
      <c r="K64" s="21">
        <v>0</v>
      </c>
      <c r="L64" s="20">
        <v>0</v>
      </c>
      <c r="M64" s="21">
        <v>0</v>
      </c>
      <c r="N64" s="20">
        <v>0</v>
      </c>
      <c r="O64" s="21">
        <v>0</v>
      </c>
      <c r="P64" s="20">
        <v>0</v>
      </c>
      <c r="Q64" s="21">
        <v>0</v>
      </c>
      <c r="R64" s="22">
        <v>0</v>
      </c>
      <c r="S64" s="23">
        <v>0</v>
      </c>
      <c r="T64" s="22">
        <v>0</v>
      </c>
      <c r="U64" s="24">
        <v>0</v>
      </c>
      <c r="V64" s="20"/>
      <c r="W64" s="21"/>
    </row>
    <row r="65" spans="1:23" ht="12.75" customHeight="1">
      <c r="A65" s="18"/>
      <c r="B65" s="19">
        <v>0</v>
      </c>
      <c r="C65" s="19">
        <v>0</v>
      </c>
      <c r="D65" s="19"/>
      <c r="E65" s="19">
        <v>0</v>
      </c>
      <c r="F65" s="20">
        <v>0</v>
      </c>
      <c r="G65" s="21">
        <v>0</v>
      </c>
      <c r="H65" s="20">
        <v>0</v>
      </c>
      <c r="I65" s="21">
        <v>0</v>
      </c>
      <c r="J65" s="20">
        <v>0</v>
      </c>
      <c r="K65" s="21">
        <v>0</v>
      </c>
      <c r="L65" s="20">
        <v>0</v>
      </c>
      <c r="M65" s="21">
        <v>0</v>
      </c>
      <c r="N65" s="20">
        <v>0</v>
      </c>
      <c r="O65" s="21">
        <v>0</v>
      </c>
      <c r="P65" s="20">
        <v>0</v>
      </c>
      <c r="Q65" s="21">
        <v>0</v>
      </c>
      <c r="R65" s="22">
        <v>0</v>
      </c>
      <c r="S65" s="23">
        <v>0</v>
      </c>
      <c r="T65" s="22">
        <v>0</v>
      </c>
      <c r="U65" s="24">
        <v>0</v>
      </c>
      <c r="V65" s="20"/>
      <c r="W65" s="21"/>
    </row>
    <row r="66" spans="1:23" ht="12.75" customHeight="1">
      <c r="A66" s="25" t="s">
        <v>39</v>
      </c>
      <c r="B66" s="26">
        <v>0</v>
      </c>
      <c r="C66" s="26">
        <v>0</v>
      </c>
      <c r="D66" s="26"/>
      <c r="E66" s="26">
        <v>0</v>
      </c>
      <c r="F66" s="27">
        <v>0</v>
      </c>
      <c r="G66" s="28">
        <v>0</v>
      </c>
      <c r="H66" s="27">
        <v>0</v>
      </c>
      <c r="I66" s="28">
        <v>0</v>
      </c>
      <c r="J66" s="27">
        <v>0</v>
      </c>
      <c r="K66" s="28">
        <v>0</v>
      </c>
      <c r="L66" s="27">
        <v>0</v>
      </c>
      <c r="M66" s="28">
        <v>0</v>
      </c>
      <c r="N66" s="27">
        <v>0</v>
      </c>
      <c r="O66" s="28">
        <v>0</v>
      </c>
      <c r="P66" s="27">
        <v>0</v>
      </c>
      <c r="Q66" s="28">
        <v>0</v>
      </c>
      <c r="R66" s="29">
        <v>0</v>
      </c>
      <c r="S66" s="30">
        <v>0</v>
      </c>
      <c r="T66" s="29">
        <v>0</v>
      </c>
      <c r="U66" s="31">
        <v>0</v>
      </c>
      <c r="V66" s="27">
        <v>0</v>
      </c>
      <c r="W66" s="28">
        <v>0</v>
      </c>
    </row>
    <row r="67" spans="1:23" ht="12.75" customHeight="1">
      <c r="A67" s="43" t="s">
        <v>82</v>
      </c>
      <c r="B67" s="44">
        <v>2892061000</v>
      </c>
      <c r="C67" s="44">
        <v>208700000</v>
      </c>
      <c r="D67" s="44"/>
      <c r="E67" s="44">
        <v>3100761000</v>
      </c>
      <c r="F67" s="45">
        <v>3100761000</v>
      </c>
      <c r="G67" s="46">
        <v>1813269000</v>
      </c>
      <c r="H67" s="45">
        <v>271666000</v>
      </c>
      <c r="I67" s="46">
        <v>216845435</v>
      </c>
      <c r="J67" s="45">
        <v>135236000</v>
      </c>
      <c r="K67" s="46">
        <v>432559953</v>
      </c>
      <c r="L67" s="45">
        <v>333043000</v>
      </c>
      <c r="M67" s="46">
        <v>358288339</v>
      </c>
      <c r="N67" s="45">
        <v>654378000</v>
      </c>
      <c r="O67" s="46">
        <v>478309156</v>
      </c>
      <c r="P67" s="45">
        <v>1394323000</v>
      </c>
      <c r="Q67" s="46">
        <v>1486002883</v>
      </c>
      <c r="R67" s="47">
        <v>96.48453803262642</v>
      </c>
      <c r="S67" s="48">
        <v>33.49838773290358</v>
      </c>
      <c r="T67" s="47">
        <v>76.89554059546599</v>
      </c>
      <c r="U67" s="47">
        <v>81.95159587463306</v>
      </c>
      <c r="V67" s="45">
        <v>20844000</v>
      </c>
      <c r="W67" s="46">
        <v>13720376</v>
      </c>
    </row>
    <row r="68" spans="1:23" ht="12.75" customHeight="1">
      <c r="A68" s="11" t="s">
        <v>40</v>
      </c>
      <c r="B68" s="32"/>
      <c r="C68" s="32"/>
      <c r="D68" s="32"/>
      <c r="E68" s="32"/>
      <c r="F68" s="33"/>
      <c r="G68" s="34"/>
      <c r="H68" s="33"/>
      <c r="I68" s="34"/>
      <c r="J68" s="33"/>
      <c r="K68" s="34"/>
      <c r="L68" s="33"/>
      <c r="M68" s="34"/>
      <c r="N68" s="33"/>
      <c r="O68" s="34"/>
      <c r="P68" s="33"/>
      <c r="Q68" s="34"/>
      <c r="R68" s="15"/>
      <c r="S68" s="16"/>
      <c r="T68" s="15"/>
      <c r="U68" s="17"/>
      <c r="V68" s="33"/>
      <c r="W68" s="34"/>
    </row>
    <row r="69" spans="1:23" s="50" customFormat="1" ht="12.75" customHeight="1">
      <c r="A69" s="49" t="s">
        <v>83</v>
      </c>
      <c r="B69" s="19">
        <v>3216894000</v>
      </c>
      <c r="C69" s="19">
        <v>1692000</v>
      </c>
      <c r="D69" s="19"/>
      <c r="E69" s="19">
        <v>3218586000</v>
      </c>
      <c r="F69" s="20">
        <v>3218586000</v>
      </c>
      <c r="G69" s="21">
        <v>3218586000</v>
      </c>
      <c r="H69" s="20">
        <v>471283000</v>
      </c>
      <c r="I69" s="21">
        <v>574746418</v>
      </c>
      <c r="J69" s="20">
        <v>717089000</v>
      </c>
      <c r="K69" s="21">
        <v>876256220</v>
      </c>
      <c r="L69" s="20">
        <v>467854000</v>
      </c>
      <c r="M69" s="21">
        <v>494493992</v>
      </c>
      <c r="N69" s="20">
        <v>687860000</v>
      </c>
      <c r="O69" s="21">
        <v>1003218022</v>
      </c>
      <c r="P69" s="20">
        <v>2344086000</v>
      </c>
      <c r="Q69" s="21">
        <v>2948714652</v>
      </c>
      <c r="R69" s="22">
        <v>47.02449909587179</v>
      </c>
      <c r="S69" s="23">
        <v>102.87769684368581</v>
      </c>
      <c r="T69" s="22">
        <v>72.82968359397573</v>
      </c>
      <c r="U69" s="24">
        <v>91.61522022403626</v>
      </c>
      <c r="V69" s="20">
        <v>61865000</v>
      </c>
      <c r="W69" s="21">
        <v>34142553</v>
      </c>
    </row>
    <row r="70" spans="1:23" ht="12.75" customHeight="1">
      <c r="A70" s="36" t="s">
        <v>39</v>
      </c>
      <c r="B70" s="37">
        <v>3216894000</v>
      </c>
      <c r="C70" s="37">
        <v>1692000</v>
      </c>
      <c r="D70" s="37"/>
      <c r="E70" s="37">
        <v>3218586000</v>
      </c>
      <c r="F70" s="38">
        <v>3218586000</v>
      </c>
      <c r="G70" s="39">
        <v>3218586000</v>
      </c>
      <c r="H70" s="38">
        <v>471283000</v>
      </c>
      <c r="I70" s="39">
        <v>574746418</v>
      </c>
      <c r="J70" s="38">
        <v>717089000</v>
      </c>
      <c r="K70" s="39">
        <v>876256220</v>
      </c>
      <c r="L70" s="38">
        <v>467854000</v>
      </c>
      <c r="M70" s="39">
        <v>494493992</v>
      </c>
      <c r="N70" s="38">
        <v>687860000</v>
      </c>
      <c r="O70" s="39">
        <v>1003218022</v>
      </c>
      <c r="P70" s="38">
        <v>2344086000</v>
      </c>
      <c r="Q70" s="39">
        <v>2948714652</v>
      </c>
      <c r="R70" s="40">
        <v>47.02449909587179</v>
      </c>
      <c r="S70" s="41">
        <v>102.87769684368581</v>
      </c>
      <c r="T70" s="40">
        <v>72.82968359397573</v>
      </c>
      <c r="U70" s="42">
        <v>91.61522022403626</v>
      </c>
      <c r="V70" s="38">
        <v>61865000</v>
      </c>
      <c r="W70" s="39">
        <v>34142553</v>
      </c>
    </row>
    <row r="71" spans="1:23" ht="12.75" customHeight="1">
      <c r="A71" s="43" t="s">
        <v>82</v>
      </c>
      <c r="B71" s="44">
        <v>3216894000</v>
      </c>
      <c r="C71" s="44">
        <v>1692000</v>
      </c>
      <c r="D71" s="44"/>
      <c r="E71" s="44">
        <v>3218586000</v>
      </c>
      <c r="F71" s="45">
        <v>3218586000</v>
      </c>
      <c r="G71" s="46">
        <v>3218586000</v>
      </c>
      <c r="H71" s="45">
        <v>471283000</v>
      </c>
      <c r="I71" s="46">
        <v>574746418</v>
      </c>
      <c r="J71" s="45">
        <v>717089000</v>
      </c>
      <c r="K71" s="46">
        <v>876256220</v>
      </c>
      <c r="L71" s="45">
        <v>467854000</v>
      </c>
      <c r="M71" s="46">
        <v>494493992</v>
      </c>
      <c r="N71" s="45">
        <v>687860000</v>
      </c>
      <c r="O71" s="46">
        <v>1003218022</v>
      </c>
      <c r="P71" s="45">
        <v>2344086000</v>
      </c>
      <c r="Q71" s="46">
        <v>2948714652</v>
      </c>
      <c r="R71" s="47">
        <v>47.02449909587179</v>
      </c>
      <c r="S71" s="48">
        <v>102.87769684368581</v>
      </c>
      <c r="T71" s="47">
        <v>72.82968359397573</v>
      </c>
      <c r="U71" s="51">
        <v>91.61522022403626</v>
      </c>
      <c r="V71" s="45">
        <v>61865000</v>
      </c>
      <c r="W71" s="46">
        <v>34142553</v>
      </c>
    </row>
    <row r="72" spans="1:23" ht="12.75" customHeight="1" thickBot="1">
      <c r="A72" s="43" t="s">
        <v>84</v>
      </c>
      <c r="B72" s="44">
        <v>6108955000</v>
      </c>
      <c r="C72" s="44">
        <v>210392000</v>
      </c>
      <c r="D72" s="44"/>
      <c r="E72" s="44">
        <v>6319347000</v>
      </c>
      <c r="F72" s="45">
        <v>6319347000</v>
      </c>
      <c r="G72" s="46">
        <v>5031855000</v>
      </c>
      <c r="H72" s="45">
        <v>742949000</v>
      </c>
      <c r="I72" s="46">
        <v>791591853</v>
      </c>
      <c r="J72" s="45">
        <v>852325000</v>
      </c>
      <c r="K72" s="46">
        <v>1308816173</v>
      </c>
      <c r="L72" s="45">
        <v>800897000</v>
      </c>
      <c r="M72" s="46">
        <v>852782331</v>
      </c>
      <c r="N72" s="45">
        <v>1342238000</v>
      </c>
      <c r="O72" s="46">
        <v>1481527178</v>
      </c>
      <c r="P72" s="45">
        <v>3738409000</v>
      </c>
      <c r="Q72" s="46">
        <v>4434717535</v>
      </c>
      <c r="R72" s="47">
        <v>67.59183765203267</v>
      </c>
      <c r="S72" s="48">
        <v>73.72864377510186</v>
      </c>
      <c r="T72" s="47">
        <v>74.29484752640924</v>
      </c>
      <c r="U72" s="51">
        <v>88.13285627268671</v>
      </c>
      <c r="V72" s="45">
        <v>82709000</v>
      </c>
      <c r="W72" s="46">
        <v>47862929</v>
      </c>
    </row>
    <row r="73" spans="1:23" ht="15" thickTop="1">
      <c r="A73" s="52"/>
      <c r="B73" s="53"/>
      <c r="C73" s="54"/>
      <c r="D73" s="54"/>
      <c r="E73" s="55"/>
      <c r="F73" s="53"/>
      <c r="G73" s="54"/>
      <c r="H73" s="54"/>
      <c r="I73" s="55"/>
      <c r="J73" s="54"/>
      <c r="K73" s="55"/>
      <c r="L73" s="54"/>
      <c r="M73" s="54"/>
      <c r="N73" s="54"/>
      <c r="O73" s="54"/>
      <c r="P73" s="54"/>
      <c r="Q73" s="54"/>
      <c r="R73" s="54"/>
      <c r="S73" s="54"/>
      <c r="T73" s="54"/>
      <c r="U73" s="55"/>
      <c r="V73" s="53"/>
      <c r="W73" s="55"/>
    </row>
    <row r="74" spans="1:23" ht="14.25">
      <c r="A74" s="56"/>
      <c r="B74" s="57"/>
      <c r="C74" s="58"/>
      <c r="D74" s="58"/>
      <c r="E74" s="59"/>
      <c r="F74" s="60" t="s">
        <v>3</v>
      </c>
      <c r="G74" s="61"/>
      <c r="H74" s="60" t="s">
        <v>4</v>
      </c>
      <c r="I74" s="62"/>
      <c r="J74" s="60" t="s">
        <v>5</v>
      </c>
      <c r="K74" s="62"/>
      <c r="L74" s="60" t="s">
        <v>6</v>
      </c>
      <c r="M74" s="60"/>
      <c r="N74" s="63" t="s">
        <v>7</v>
      </c>
      <c r="O74" s="60"/>
      <c r="P74" s="135" t="s">
        <v>8</v>
      </c>
      <c r="Q74" s="136"/>
      <c r="R74" s="137" t="s">
        <v>9</v>
      </c>
      <c r="S74" s="136"/>
      <c r="T74" s="137" t="s">
        <v>10</v>
      </c>
      <c r="U74" s="136"/>
      <c r="V74" s="135"/>
      <c r="W74" s="136"/>
    </row>
    <row r="75" spans="1:23" ht="51">
      <c r="A75" s="64" t="s">
        <v>85</v>
      </c>
      <c r="B75" s="65" t="s">
        <v>86</v>
      </c>
      <c r="C75" s="65" t="s">
        <v>87</v>
      </c>
      <c r="D75" s="66" t="s">
        <v>15</v>
      </c>
      <c r="E75" s="65" t="s">
        <v>16</v>
      </c>
      <c r="F75" s="65" t="s">
        <v>17</v>
      </c>
      <c r="G75" s="65" t="s">
        <v>88</v>
      </c>
      <c r="H75" s="65" t="s">
        <v>89</v>
      </c>
      <c r="I75" s="67" t="s">
        <v>20</v>
      </c>
      <c r="J75" s="65" t="s">
        <v>90</v>
      </c>
      <c r="K75" s="67" t="s">
        <v>22</v>
      </c>
      <c r="L75" s="65" t="s">
        <v>91</v>
      </c>
      <c r="M75" s="67" t="s">
        <v>24</v>
      </c>
      <c r="N75" s="65" t="s">
        <v>92</v>
      </c>
      <c r="O75" s="67" t="s">
        <v>26</v>
      </c>
      <c r="P75" s="67" t="s">
        <v>93</v>
      </c>
      <c r="Q75" s="68" t="s">
        <v>28</v>
      </c>
      <c r="R75" s="69" t="s">
        <v>93</v>
      </c>
      <c r="S75" s="70" t="s">
        <v>28</v>
      </c>
      <c r="T75" s="69" t="s">
        <v>94</v>
      </c>
      <c r="U75" s="66" t="s">
        <v>30</v>
      </c>
      <c r="V75" s="65"/>
      <c r="W75" s="67"/>
    </row>
    <row r="76" spans="1:23" ht="14.25">
      <c r="A76" s="71" t="s">
        <v>12</v>
      </c>
      <c r="B76" s="72"/>
      <c r="C76" s="72">
        <v>100</v>
      </c>
      <c r="D76" s="72"/>
      <c r="E76" s="72"/>
      <c r="F76" s="72"/>
      <c r="G76" s="72"/>
      <c r="H76" s="72"/>
      <c r="I76" s="72"/>
      <c r="J76" s="72"/>
      <c r="K76" s="72"/>
      <c r="L76" s="72"/>
      <c r="M76" s="73"/>
      <c r="N76" s="72"/>
      <c r="O76" s="73"/>
      <c r="P76" s="72"/>
      <c r="Q76" s="73"/>
      <c r="R76" s="72"/>
      <c r="S76" s="73"/>
      <c r="T76" s="72"/>
      <c r="U76" s="72"/>
      <c r="V76" s="72"/>
      <c r="W76" s="72"/>
    </row>
    <row r="77" spans="1:23" ht="14.25" hidden="1">
      <c r="A77" s="74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6"/>
      <c r="N77" s="75"/>
      <c r="O77" s="76"/>
      <c r="P77" s="75"/>
      <c r="Q77" s="76"/>
      <c r="R77" s="77"/>
      <c r="S77" s="78"/>
      <c r="T77" s="77"/>
      <c r="U77" s="77"/>
      <c r="V77" s="75"/>
      <c r="W77" s="75"/>
    </row>
    <row r="78" spans="1:23" ht="14.25" hidden="1">
      <c r="A78" s="79" t="s">
        <v>95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1"/>
      <c r="N78" s="80"/>
      <c r="O78" s="81"/>
      <c r="P78" s="80"/>
      <c r="Q78" s="81"/>
      <c r="R78" s="82"/>
      <c r="S78" s="83"/>
      <c r="T78" s="82"/>
      <c r="U78" s="82"/>
      <c r="V78" s="80"/>
      <c r="W78" s="80"/>
    </row>
    <row r="79" spans="1:23" ht="14.25" hidden="1">
      <c r="A79" s="84" t="s">
        <v>96</v>
      </c>
      <c r="B79" s="85">
        <v>0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  <c r="I79" s="85">
        <v>0</v>
      </c>
      <c r="J79" s="85">
        <v>0</v>
      </c>
      <c r="K79" s="85">
        <v>0</v>
      </c>
      <c r="L79" s="85">
        <v>0</v>
      </c>
      <c r="M79" s="86">
        <v>0</v>
      </c>
      <c r="N79" s="85"/>
      <c r="O79" s="86"/>
      <c r="P79" s="85"/>
      <c r="Q79" s="86"/>
      <c r="R79" s="87"/>
      <c r="S79" s="88"/>
      <c r="T79" s="87"/>
      <c r="U79" s="87"/>
      <c r="V79" s="85">
        <v>0</v>
      </c>
      <c r="W79" s="85">
        <v>0</v>
      </c>
    </row>
    <row r="80" spans="1:23" ht="14.25" hidden="1">
      <c r="A80" s="56" t="s">
        <v>97</v>
      </c>
      <c r="B80" s="89"/>
      <c r="C80" s="89"/>
      <c r="D80" s="89"/>
      <c r="E80" s="89">
        <v>0</v>
      </c>
      <c r="F80" s="89"/>
      <c r="G80" s="89"/>
      <c r="H80" s="89"/>
      <c r="I80" s="90"/>
      <c r="J80" s="89"/>
      <c r="K80" s="90"/>
      <c r="L80" s="89"/>
      <c r="M80" s="91"/>
      <c r="N80" s="89"/>
      <c r="O80" s="91"/>
      <c r="P80" s="89"/>
      <c r="Q80" s="91"/>
      <c r="R80" s="92"/>
      <c r="S80" s="93"/>
      <c r="T80" s="92"/>
      <c r="U80" s="92"/>
      <c r="V80" s="89"/>
      <c r="W80" s="89"/>
    </row>
    <row r="81" spans="1:23" ht="14.25" hidden="1">
      <c r="A81" s="56" t="s">
        <v>98</v>
      </c>
      <c r="B81" s="89"/>
      <c r="C81" s="89"/>
      <c r="D81" s="89"/>
      <c r="E81" s="89">
        <v>0</v>
      </c>
      <c r="F81" s="89"/>
      <c r="G81" s="89"/>
      <c r="H81" s="89"/>
      <c r="I81" s="90"/>
      <c r="J81" s="89"/>
      <c r="K81" s="90"/>
      <c r="L81" s="89"/>
      <c r="M81" s="91"/>
      <c r="N81" s="89"/>
      <c r="O81" s="91"/>
      <c r="P81" s="89"/>
      <c r="Q81" s="91"/>
      <c r="R81" s="92"/>
      <c r="S81" s="93"/>
      <c r="T81" s="92"/>
      <c r="U81" s="92"/>
      <c r="V81" s="89"/>
      <c r="W81" s="89"/>
    </row>
    <row r="82" spans="1:23" ht="14.25" hidden="1">
      <c r="A82" s="56" t="s">
        <v>99</v>
      </c>
      <c r="B82" s="89"/>
      <c r="C82" s="89"/>
      <c r="D82" s="89"/>
      <c r="E82" s="89">
        <v>0</v>
      </c>
      <c r="F82" s="89"/>
      <c r="G82" s="89"/>
      <c r="H82" s="89"/>
      <c r="I82" s="90"/>
      <c r="J82" s="89"/>
      <c r="K82" s="90"/>
      <c r="L82" s="89"/>
      <c r="M82" s="91"/>
      <c r="N82" s="89"/>
      <c r="O82" s="91"/>
      <c r="P82" s="89"/>
      <c r="Q82" s="91"/>
      <c r="R82" s="92"/>
      <c r="S82" s="93"/>
      <c r="T82" s="92"/>
      <c r="U82" s="92"/>
      <c r="V82" s="89"/>
      <c r="W82" s="89"/>
    </row>
    <row r="83" spans="1:23" ht="14.25" hidden="1">
      <c r="A83" s="56" t="s">
        <v>100</v>
      </c>
      <c r="B83" s="89"/>
      <c r="C83" s="89"/>
      <c r="D83" s="89"/>
      <c r="E83" s="89">
        <v>0</v>
      </c>
      <c r="F83" s="89"/>
      <c r="G83" s="89"/>
      <c r="H83" s="89"/>
      <c r="I83" s="90"/>
      <c r="J83" s="89"/>
      <c r="K83" s="90"/>
      <c r="L83" s="89"/>
      <c r="M83" s="91"/>
      <c r="N83" s="89"/>
      <c r="O83" s="91"/>
      <c r="P83" s="89"/>
      <c r="Q83" s="91"/>
      <c r="R83" s="92"/>
      <c r="S83" s="93"/>
      <c r="T83" s="92"/>
      <c r="U83" s="92"/>
      <c r="V83" s="89"/>
      <c r="W83" s="89"/>
    </row>
    <row r="84" spans="1:23" ht="14.25" hidden="1">
      <c r="A84" s="56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91"/>
      <c r="N84" s="89"/>
      <c r="O84" s="91"/>
      <c r="P84" s="89"/>
      <c r="Q84" s="91"/>
      <c r="R84" s="92"/>
      <c r="S84" s="93"/>
      <c r="T84" s="92"/>
      <c r="U84" s="92"/>
      <c r="V84" s="89"/>
      <c r="W84" s="89"/>
    </row>
    <row r="85" spans="1:23" ht="14.25">
      <c r="A85" s="94" t="s">
        <v>101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6"/>
      <c r="R85" s="97"/>
      <c r="S85" s="97"/>
      <c r="T85" s="98"/>
      <c r="U85" s="99"/>
      <c r="V85" s="95"/>
      <c r="W85" s="95"/>
    </row>
    <row r="86" spans="1:23" ht="14.25">
      <c r="A86" s="100" t="s">
        <v>102</v>
      </c>
      <c r="B86" s="101">
        <v>0</v>
      </c>
      <c r="C86" s="101">
        <v>0</v>
      </c>
      <c r="D86" s="101"/>
      <c r="E86" s="101">
        <v>0</v>
      </c>
      <c r="F86" s="101">
        <v>0</v>
      </c>
      <c r="G86" s="101">
        <v>0</v>
      </c>
      <c r="H86" s="101">
        <v>0</v>
      </c>
      <c r="I86" s="101">
        <v>0</v>
      </c>
      <c r="J86" s="101">
        <v>0</v>
      </c>
      <c r="K86" s="101">
        <v>0</v>
      </c>
      <c r="L86" s="101">
        <v>0</v>
      </c>
      <c r="M86" s="101">
        <v>0</v>
      </c>
      <c r="N86" s="101">
        <v>0</v>
      </c>
      <c r="O86" s="101">
        <v>0</v>
      </c>
      <c r="P86" s="101">
        <v>0</v>
      </c>
      <c r="Q86" s="89">
        <v>0</v>
      </c>
      <c r="R86" s="102">
        <v>0</v>
      </c>
      <c r="S86" s="103">
        <v>0</v>
      </c>
      <c r="T86" s="102">
        <v>0</v>
      </c>
      <c r="U86" s="103">
        <v>0</v>
      </c>
      <c r="V86" s="101"/>
      <c r="W86" s="101"/>
    </row>
    <row r="87" spans="1:23" ht="14.25">
      <c r="A87" s="104" t="s">
        <v>103</v>
      </c>
      <c r="B87" s="89">
        <v>0</v>
      </c>
      <c r="C87" s="89">
        <v>0</v>
      </c>
      <c r="D87" s="89"/>
      <c r="E87" s="89">
        <v>0</v>
      </c>
      <c r="F87" s="89">
        <v>0</v>
      </c>
      <c r="G87" s="89">
        <v>0</v>
      </c>
      <c r="H87" s="89">
        <v>0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89">
        <v>0</v>
      </c>
      <c r="O87" s="89">
        <v>0</v>
      </c>
      <c r="P87" s="91">
        <v>0</v>
      </c>
      <c r="Q87" s="91">
        <v>0</v>
      </c>
      <c r="R87" s="102">
        <v>0</v>
      </c>
      <c r="S87" s="103">
        <v>0</v>
      </c>
      <c r="T87" s="102">
        <v>0</v>
      </c>
      <c r="U87" s="103">
        <v>0</v>
      </c>
      <c r="V87" s="89"/>
      <c r="W87" s="89"/>
    </row>
    <row r="88" spans="1:23" ht="14.25">
      <c r="A88" s="104" t="s">
        <v>104</v>
      </c>
      <c r="B88" s="89">
        <v>0</v>
      </c>
      <c r="C88" s="89">
        <v>0</v>
      </c>
      <c r="D88" s="89"/>
      <c r="E88" s="89">
        <v>0</v>
      </c>
      <c r="F88" s="89">
        <v>0</v>
      </c>
      <c r="G88" s="89">
        <v>0</v>
      </c>
      <c r="H88" s="89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91">
        <v>0</v>
      </c>
      <c r="Q88" s="91">
        <v>0</v>
      </c>
      <c r="R88" s="102">
        <v>0</v>
      </c>
      <c r="S88" s="103">
        <v>0</v>
      </c>
      <c r="T88" s="102">
        <v>0</v>
      </c>
      <c r="U88" s="103">
        <v>0</v>
      </c>
      <c r="V88" s="89"/>
      <c r="W88" s="89"/>
    </row>
    <row r="89" spans="1:23" ht="14.25">
      <c r="A89" s="104" t="s">
        <v>105</v>
      </c>
      <c r="B89" s="89">
        <v>0</v>
      </c>
      <c r="C89" s="89">
        <v>0</v>
      </c>
      <c r="D89" s="89"/>
      <c r="E89" s="89">
        <v>0</v>
      </c>
      <c r="F89" s="89">
        <v>0</v>
      </c>
      <c r="G89" s="89">
        <v>0</v>
      </c>
      <c r="H89" s="89">
        <v>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91">
        <v>0</v>
      </c>
      <c r="Q89" s="91">
        <v>0</v>
      </c>
      <c r="R89" s="102">
        <v>0</v>
      </c>
      <c r="S89" s="103">
        <v>0</v>
      </c>
      <c r="T89" s="102">
        <v>0</v>
      </c>
      <c r="U89" s="103">
        <v>0</v>
      </c>
      <c r="V89" s="89"/>
      <c r="W89" s="89"/>
    </row>
    <row r="90" spans="1:23" ht="14.25">
      <c r="A90" s="104" t="s">
        <v>106</v>
      </c>
      <c r="B90" s="89">
        <v>0</v>
      </c>
      <c r="C90" s="89">
        <v>0</v>
      </c>
      <c r="D90" s="89"/>
      <c r="E90" s="89">
        <v>0</v>
      </c>
      <c r="F90" s="89">
        <v>0</v>
      </c>
      <c r="G90" s="89">
        <v>0</v>
      </c>
      <c r="H90" s="89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91">
        <v>0</v>
      </c>
      <c r="Q90" s="91">
        <v>0</v>
      </c>
      <c r="R90" s="102">
        <v>0</v>
      </c>
      <c r="S90" s="103">
        <v>0</v>
      </c>
      <c r="T90" s="102">
        <v>0</v>
      </c>
      <c r="U90" s="103">
        <v>0</v>
      </c>
      <c r="V90" s="89"/>
      <c r="W90" s="89"/>
    </row>
    <row r="91" spans="1:23" ht="14.25">
      <c r="A91" s="104" t="s">
        <v>107</v>
      </c>
      <c r="B91" s="89">
        <v>0</v>
      </c>
      <c r="C91" s="89">
        <v>0</v>
      </c>
      <c r="D91" s="89"/>
      <c r="E91" s="89">
        <v>0</v>
      </c>
      <c r="F91" s="89">
        <v>0</v>
      </c>
      <c r="G91" s="89">
        <v>0</v>
      </c>
      <c r="H91" s="89">
        <v>0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  <c r="P91" s="91">
        <v>0</v>
      </c>
      <c r="Q91" s="91">
        <v>0</v>
      </c>
      <c r="R91" s="102">
        <v>0</v>
      </c>
      <c r="S91" s="103">
        <v>0</v>
      </c>
      <c r="T91" s="102">
        <v>0</v>
      </c>
      <c r="U91" s="103">
        <v>0</v>
      </c>
      <c r="V91" s="89"/>
      <c r="W91" s="89"/>
    </row>
    <row r="92" spans="1:23" ht="14.25">
      <c r="A92" s="104" t="s">
        <v>108</v>
      </c>
      <c r="B92" s="89">
        <v>2999000</v>
      </c>
      <c r="C92" s="89">
        <v>1175000</v>
      </c>
      <c r="D92" s="89"/>
      <c r="E92" s="89">
        <v>4174000</v>
      </c>
      <c r="F92" s="89">
        <v>0</v>
      </c>
      <c r="G92" s="89">
        <v>0</v>
      </c>
      <c r="H92" s="89">
        <v>2049000</v>
      </c>
      <c r="I92" s="89">
        <v>0</v>
      </c>
      <c r="J92" s="89">
        <v>931000</v>
      </c>
      <c r="K92" s="89">
        <v>0</v>
      </c>
      <c r="L92" s="89">
        <v>691000</v>
      </c>
      <c r="M92" s="89">
        <v>0</v>
      </c>
      <c r="N92" s="89">
        <v>0</v>
      </c>
      <c r="O92" s="89">
        <v>0</v>
      </c>
      <c r="P92" s="91">
        <v>3671000</v>
      </c>
      <c r="Q92" s="91">
        <v>0</v>
      </c>
      <c r="R92" s="102">
        <v>-100</v>
      </c>
      <c r="S92" s="103">
        <v>0</v>
      </c>
      <c r="T92" s="102">
        <v>87.949209391471</v>
      </c>
      <c r="U92" s="103">
        <v>0</v>
      </c>
      <c r="V92" s="89"/>
      <c r="W92" s="89"/>
    </row>
    <row r="93" spans="1:23" ht="14.25">
      <c r="A93" s="104" t="s">
        <v>109</v>
      </c>
      <c r="B93" s="89">
        <v>0</v>
      </c>
      <c r="C93" s="89">
        <v>0</v>
      </c>
      <c r="D93" s="89"/>
      <c r="E93" s="89">
        <v>0</v>
      </c>
      <c r="F93" s="89">
        <v>0</v>
      </c>
      <c r="G93" s="89">
        <v>0</v>
      </c>
      <c r="H93" s="89">
        <v>0</v>
      </c>
      <c r="I93" s="89">
        <v>0</v>
      </c>
      <c r="J93" s="89">
        <v>0</v>
      </c>
      <c r="K93" s="89">
        <v>0</v>
      </c>
      <c r="L93" s="89">
        <v>0</v>
      </c>
      <c r="M93" s="89">
        <v>0</v>
      </c>
      <c r="N93" s="89">
        <v>0</v>
      </c>
      <c r="O93" s="89">
        <v>0</v>
      </c>
      <c r="P93" s="91">
        <v>0</v>
      </c>
      <c r="Q93" s="91">
        <v>0</v>
      </c>
      <c r="R93" s="102">
        <v>0</v>
      </c>
      <c r="S93" s="103">
        <v>0</v>
      </c>
      <c r="T93" s="102">
        <v>0</v>
      </c>
      <c r="U93" s="103">
        <v>0</v>
      </c>
      <c r="V93" s="89"/>
      <c r="W93" s="89"/>
    </row>
    <row r="94" spans="1:23" ht="14.25">
      <c r="A94" s="105" t="s">
        <v>110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7"/>
      <c r="Q94" s="107"/>
      <c r="R94" s="108"/>
      <c r="S94" s="109"/>
      <c r="T94" s="108"/>
      <c r="U94" s="109"/>
      <c r="V94" s="106"/>
      <c r="W94" s="106"/>
    </row>
    <row r="95" spans="1:23" ht="20.25" hidden="1">
      <c r="A95" s="110" t="s">
        <v>111</v>
      </c>
      <c r="B95" s="111">
        <v>0</v>
      </c>
      <c r="C95" s="111">
        <v>0</v>
      </c>
      <c r="D95" s="111">
        <v>0</v>
      </c>
      <c r="E95" s="111">
        <v>0</v>
      </c>
      <c r="F95" s="111">
        <v>0</v>
      </c>
      <c r="G95" s="111">
        <v>0</v>
      </c>
      <c r="H95" s="111">
        <v>0</v>
      </c>
      <c r="I95" s="111">
        <v>0</v>
      </c>
      <c r="J95" s="111">
        <v>0</v>
      </c>
      <c r="K95" s="111">
        <v>0</v>
      </c>
      <c r="L95" s="111">
        <v>0</v>
      </c>
      <c r="M95" s="112">
        <v>0</v>
      </c>
      <c r="N95" s="111"/>
      <c r="O95" s="112"/>
      <c r="P95" s="111"/>
      <c r="Q95" s="112"/>
      <c r="R95" s="113" t="s">
        <v>112</v>
      </c>
      <c r="S95" s="113" t="s">
        <v>112</v>
      </c>
      <c r="T95" s="113" t="s">
        <v>112</v>
      </c>
      <c r="U95" s="114" t="s">
        <v>112</v>
      </c>
      <c r="V95" s="111">
        <v>0</v>
      </c>
      <c r="W95" s="111">
        <v>0</v>
      </c>
    </row>
    <row r="96" spans="1:23" ht="14.25" hidden="1">
      <c r="A96" s="115"/>
      <c r="B96" s="90"/>
      <c r="C96" s="90"/>
      <c r="D96" s="90"/>
      <c r="E96" s="116">
        <v>0</v>
      </c>
      <c r="F96" s="90"/>
      <c r="G96" s="90"/>
      <c r="H96" s="90"/>
      <c r="I96" s="90"/>
      <c r="J96" s="90"/>
      <c r="K96" s="90"/>
      <c r="L96" s="90"/>
      <c r="M96" s="117"/>
      <c r="N96" s="90"/>
      <c r="O96" s="117"/>
      <c r="P96" s="90"/>
      <c r="Q96" s="117"/>
      <c r="R96" s="118" t="s">
        <v>112</v>
      </c>
      <c r="S96" s="118" t="s">
        <v>112</v>
      </c>
      <c r="T96" s="118" t="s">
        <v>112</v>
      </c>
      <c r="U96" s="119" t="s">
        <v>112</v>
      </c>
      <c r="V96" s="90"/>
      <c r="W96" s="90"/>
    </row>
    <row r="97" spans="1:23" ht="14.25" hidden="1">
      <c r="A97" s="115"/>
      <c r="B97" s="90"/>
      <c r="C97" s="90"/>
      <c r="D97" s="90"/>
      <c r="E97" s="116">
        <v>0</v>
      </c>
      <c r="F97" s="90"/>
      <c r="G97" s="90"/>
      <c r="H97" s="90"/>
      <c r="I97" s="90"/>
      <c r="J97" s="90"/>
      <c r="K97" s="90"/>
      <c r="L97" s="90"/>
      <c r="M97" s="117"/>
      <c r="N97" s="90"/>
      <c r="O97" s="117"/>
      <c r="P97" s="90"/>
      <c r="Q97" s="117"/>
      <c r="R97" s="118" t="s">
        <v>112</v>
      </c>
      <c r="S97" s="118" t="s">
        <v>112</v>
      </c>
      <c r="T97" s="118" t="s">
        <v>112</v>
      </c>
      <c r="U97" s="119" t="s">
        <v>112</v>
      </c>
      <c r="V97" s="90"/>
      <c r="W97" s="90"/>
    </row>
    <row r="98" spans="1:23" ht="14.25" hidden="1">
      <c r="A98" s="115"/>
      <c r="B98" s="90"/>
      <c r="C98" s="90"/>
      <c r="D98" s="90"/>
      <c r="E98" s="116">
        <v>0</v>
      </c>
      <c r="F98" s="90"/>
      <c r="G98" s="90"/>
      <c r="H98" s="90"/>
      <c r="I98" s="90"/>
      <c r="J98" s="90"/>
      <c r="K98" s="90"/>
      <c r="L98" s="90"/>
      <c r="M98" s="117"/>
      <c r="N98" s="90"/>
      <c r="O98" s="117"/>
      <c r="P98" s="90"/>
      <c r="Q98" s="117"/>
      <c r="R98" s="118" t="s">
        <v>112</v>
      </c>
      <c r="S98" s="118" t="s">
        <v>112</v>
      </c>
      <c r="T98" s="118" t="s">
        <v>112</v>
      </c>
      <c r="U98" s="119" t="s">
        <v>112</v>
      </c>
      <c r="V98" s="90"/>
      <c r="W98" s="90"/>
    </row>
    <row r="99" spans="1:23" ht="14.25" hidden="1">
      <c r="A99" s="115"/>
      <c r="B99" s="90"/>
      <c r="C99" s="90"/>
      <c r="D99" s="90"/>
      <c r="E99" s="116">
        <v>0</v>
      </c>
      <c r="F99" s="90"/>
      <c r="G99" s="90"/>
      <c r="H99" s="90"/>
      <c r="I99" s="90"/>
      <c r="J99" s="90"/>
      <c r="K99" s="90"/>
      <c r="L99" s="90"/>
      <c r="M99" s="117"/>
      <c r="N99" s="90"/>
      <c r="O99" s="117"/>
      <c r="P99" s="90"/>
      <c r="Q99" s="117"/>
      <c r="R99" s="118" t="s">
        <v>112</v>
      </c>
      <c r="S99" s="118" t="s">
        <v>112</v>
      </c>
      <c r="T99" s="118" t="s">
        <v>112</v>
      </c>
      <c r="U99" s="119" t="s">
        <v>112</v>
      </c>
      <c r="V99" s="90"/>
      <c r="W99" s="90"/>
    </row>
    <row r="100" spans="1:23" ht="14.25" hidden="1">
      <c r="A100" s="115"/>
      <c r="B100" s="90"/>
      <c r="C100" s="90"/>
      <c r="D100" s="90"/>
      <c r="E100" s="116">
        <v>0</v>
      </c>
      <c r="F100" s="90"/>
      <c r="G100" s="90"/>
      <c r="H100" s="90"/>
      <c r="I100" s="90"/>
      <c r="J100" s="90"/>
      <c r="K100" s="90"/>
      <c r="L100" s="90"/>
      <c r="M100" s="117"/>
      <c r="N100" s="90"/>
      <c r="O100" s="117"/>
      <c r="P100" s="90"/>
      <c r="Q100" s="117"/>
      <c r="R100" s="118" t="s">
        <v>112</v>
      </c>
      <c r="S100" s="118" t="s">
        <v>112</v>
      </c>
      <c r="T100" s="118" t="s">
        <v>112</v>
      </c>
      <c r="U100" s="119" t="s">
        <v>112</v>
      </c>
      <c r="V100" s="90"/>
      <c r="W100" s="90"/>
    </row>
    <row r="101" spans="1:23" ht="14.25" hidden="1">
      <c r="A101" s="115"/>
      <c r="B101" s="90"/>
      <c r="C101" s="90"/>
      <c r="D101" s="90"/>
      <c r="E101" s="116">
        <v>0</v>
      </c>
      <c r="F101" s="90"/>
      <c r="G101" s="90"/>
      <c r="H101" s="90"/>
      <c r="I101" s="90"/>
      <c r="J101" s="90"/>
      <c r="K101" s="90"/>
      <c r="L101" s="90"/>
      <c r="M101" s="117"/>
      <c r="N101" s="90"/>
      <c r="O101" s="117"/>
      <c r="P101" s="90"/>
      <c r="Q101" s="117"/>
      <c r="R101" s="118" t="s">
        <v>112</v>
      </c>
      <c r="S101" s="118" t="s">
        <v>112</v>
      </c>
      <c r="T101" s="118" t="s">
        <v>112</v>
      </c>
      <c r="U101" s="119" t="s">
        <v>112</v>
      </c>
      <c r="V101" s="90"/>
      <c r="W101" s="90"/>
    </row>
    <row r="102" spans="1:23" ht="14.25" hidden="1">
      <c r="A102" s="115"/>
      <c r="B102" s="90"/>
      <c r="C102" s="90"/>
      <c r="D102" s="90"/>
      <c r="E102" s="116">
        <v>0</v>
      </c>
      <c r="F102" s="90"/>
      <c r="G102" s="90"/>
      <c r="H102" s="90"/>
      <c r="I102" s="90"/>
      <c r="J102" s="90"/>
      <c r="K102" s="90"/>
      <c r="L102" s="90"/>
      <c r="M102" s="117"/>
      <c r="N102" s="90"/>
      <c r="O102" s="117"/>
      <c r="P102" s="90"/>
      <c r="Q102" s="117"/>
      <c r="R102" s="118" t="s">
        <v>112</v>
      </c>
      <c r="S102" s="118" t="s">
        <v>112</v>
      </c>
      <c r="T102" s="118" t="s">
        <v>112</v>
      </c>
      <c r="U102" s="119" t="s">
        <v>112</v>
      </c>
      <c r="V102" s="90"/>
      <c r="W102" s="90"/>
    </row>
    <row r="103" spans="1:23" ht="14.25" hidden="1">
      <c r="A103" s="115"/>
      <c r="B103" s="90"/>
      <c r="C103" s="90"/>
      <c r="D103" s="90"/>
      <c r="E103" s="116">
        <v>0</v>
      </c>
      <c r="F103" s="90"/>
      <c r="G103" s="90"/>
      <c r="H103" s="90"/>
      <c r="I103" s="90"/>
      <c r="J103" s="90"/>
      <c r="K103" s="90"/>
      <c r="L103" s="90"/>
      <c r="M103" s="117"/>
      <c r="N103" s="90"/>
      <c r="O103" s="117"/>
      <c r="P103" s="90"/>
      <c r="Q103" s="117"/>
      <c r="R103" s="118" t="s">
        <v>112</v>
      </c>
      <c r="S103" s="118" t="s">
        <v>112</v>
      </c>
      <c r="T103" s="118" t="s">
        <v>112</v>
      </c>
      <c r="U103" s="119" t="s">
        <v>112</v>
      </c>
      <c r="V103" s="90"/>
      <c r="W103" s="90"/>
    </row>
    <row r="104" spans="1:23" ht="14.25" hidden="1">
      <c r="A104" s="115"/>
      <c r="B104" s="90"/>
      <c r="C104" s="90"/>
      <c r="D104" s="90"/>
      <c r="E104" s="116">
        <v>0</v>
      </c>
      <c r="F104" s="90"/>
      <c r="G104" s="90"/>
      <c r="H104" s="90"/>
      <c r="I104" s="90"/>
      <c r="J104" s="90"/>
      <c r="K104" s="90"/>
      <c r="L104" s="90"/>
      <c r="M104" s="117"/>
      <c r="N104" s="90"/>
      <c r="O104" s="117"/>
      <c r="P104" s="90"/>
      <c r="Q104" s="117"/>
      <c r="R104" s="118" t="s">
        <v>112</v>
      </c>
      <c r="S104" s="118" t="s">
        <v>112</v>
      </c>
      <c r="T104" s="118" t="s">
        <v>112</v>
      </c>
      <c r="U104" s="119" t="s">
        <v>112</v>
      </c>
      <c r="V104" s="90"/>
      <c r="W104" s="90"/>
    </row>
    <row r="105" spans="1:23" ht="14.25" hidden="1">
      <c r="A105" s="115"/>
      <c r="B105" s="90"/>
      <c r="C105" s="90"/>
      <c r="D105" s="90"/>
      <c r="E105" s="116">
        <v>0</v>
      </c>
      <c r="F105" s="90"/>
      <c r="G105" s="90"/>
      <c r="H105" s="90"/>
      <c r="I105" s="90"/>
      <c r="J105" s="90"/>
      <c r="K105" s="90"/>
      <c r="L105" s="90"/>
      <c r="M105" s="117"/>
      <c r="N105" s="90"/>
      <c r="O105" s="117"/>
      <c r="P105" s="90"/>
      <c r="Q105" s="117"/>
      <c r="R105" s="118" t="s">
        <v>112</v>
      </c>
      <c r="S105" s="118" t="s">
        <v>112</v>
      </c>
      <c r="T105" s="118" t="s">
        <v>112</v>
      </c>
      <c r="U105" s="119" t="s">
        <v>112</v>
      </c>
      <c r="V105" s="90"/>
      <c r="W105" s="90"/>
    </row>
    <row r="106" spans="1:23" ht="14.25" hidden="1">
      <c r="A106" s="115"/>
      <c r="B106" s="90"/>
      <c r="C106" s="90"/>
      <c r="D106" s="90"/>
      <c r="E106" s="116">
        <v>0</v>
      </c>
      <c r="F106" s="90"/>
      <c r="G106" s="90"/>
      <c r="H106" s="90"/>
      <c r="I106" s="90"/>
      <c r="J106" s="90"/>
      <c r="K106" s="90"/>
      <c r="L106" s="90"/>
      <c r="M106" s="117"/>
      <c r="N106" s="90"/>
      <c r="O106" s="117"/>
      <c r="P106" s="90"/>
      <c r="Q106" s="117"/>
      <c r="R106" s="118" t="s">
        <v>112</v>
      </c>
      <c r="S106" s="118" t="s">
        <v>112</v>
      </c>
      <c r="T106" s="118" t="s">
        <v>112</v>
      </c>
      <c r="U106" s="119" t="s">
        <v>112</v>
      </c>
      <c r="V106" s="90"/>
      <c r="W106" s="90"/>
    </row>
    <row r="107" spans="1:23" ht="14.25" hidden="1">
      <c r="A107" s="115"/>
      <c r="B107" s="90"/>
      <c r="C107" s="90"/>
      <c r="D107" s="90"/>
      <c r="E107" s="116">
        <v>0</v>
      </c>
      <c r="F107" s="90"/>
      <c r="G107" s="90"/>
      <c r="H107" s="90"/>
      <c r="I107" s="90"/>
      <c r="J107" s="90"/>
      <c r="K107" s="90"/>
      <c r="L107" s="90"/>
      <c r="M107" s="117"/>
      <c r="N107" s="90"/>
      <c r="O107" s="117"/>
      <c r="P107" s="90"/>
      <c r="Q107" s="117"/>
      <c r="R107" s="118" t="s">
        <v>112</v>
      </c>
      <c r="S107" s="118" t="s">
        <v>112</v>
      </c>
      <c r="T107" s="118" t="s">
        <v>112</v>
      </c>
      <c r="U107" s="119" t="s">
        <v>112</v>
      </c>
      <c r="V107" s="90"/>
      <c r="W107" s="90"/>
    </row>
    <row r="108" spans="1:23" ht="14.25" hidden="1">
      <c r="A108" s="115"/>
      <c r="B108" s="90"/>
      <c r="C108" s="90"/>
      <c r="D108" s="90"/>
      <c r="E108" s="116">
        <v>0</v>
      </c>
      <c r="F108" s="90"/>
      <c r="G108" s="90"/>
      <c r="H108" s="117"/>
      <c r="I108" s="90"/>
      <c r="J108" s="117"/>
      <c r="K108" s="90"/>
      <c r="L108" s="117"/>
      <c r="M108" s="117"/>
      <c r="N108" s="117"/>
      <c r="O108" s="117"/>
      <c r="P108" s="117"/>
      <c r="Q108" s="117"/>
      <c r="R108" s="118" t="s">
        <v>112</v>
      </c>
      <c r="S108" s="118" t="s">
        <v>112</v>
      </c>
      <c r="T108" s="118" t="s">
        <v>112</v>
      </c>
      <c r="U108" s="119" t="s">
        <v>112</v>
      </c>
      <c r="V108" s="90"/>
      <c r="W108" s="90"/>
    </row>
    <row r="109" spans="1:23" ht="14.25" hidden="1">
      <c r="A109" s="115"/>
      <c r="B109" s="90"/>
      <c r="C109" s="90"/>
      <c r="D109" s="90"/>
      <c r="E109" s="116">
        <v>0</v>
      </c>
      <c r="F109" s="90"/>
      <c r="G109" s="90"/>
      <c r="H109" s="117"/>
      <c r="I109" s="90"/>
      <c r="J109" s="117"/>
      <c r="K109" s="90"/>
      <c r="L109" s="117"/>
      <c r="M109" s="117"/>
      <c r="N109" s="117"/>
      <c r="O109" s="117"/>
      <c r="P109" s="117"/>
      <c r="Q109" s="117"/>
      <c r="R109" s="118" t="s">
        <v>112</v>
      </c>
      <c r="S109" s="118" t="s">
        <v>112</v>
      </c>
      <c r="T109" s="118" t="s">
        <v>112</v>
      </c>
      <c r="U109" s="119" t="s">
        <v>112</v>
      </c>
      <c r="V109" s="90"/>
      <c r="W109" s="90"/>
    </row>
    <row r="110" spans="1:23" ht="14.25" hidden="1">
      <c r="A110" s="115"/>
      <c r="B110" s="90"/>
      <c r="C110" s="90"/>
      <c r="D110" s="90"/>
      <c r="E110" s="116">
        <v>0</v>
      </c>
      <c r="F110" s="90"/>
      <c r="G110" s="90"/>
      <c r="H110" s="117"/>
      <c r="I110" s="90"/>
      <c r="J110" s="117"/>
      <c r="K110" s="90"/>
      <c r="L110" s="117"/>
      <c r="M110" s="117"/>
      <c r="N110" s="117"/>
      <c r="O110" s="117"/>
      <c r="P110" s="117"/>
      <c r="Q110" s="117"/>
      <c r="R110" s="118" t="s">
        <v>112</v>
      </c>
      <c r="S110" s="118" t="s">
        <v>112</v>
      </c>
      <c r="T110" s="118" t="s">
        <v>112</v>
      </c>
      <c r="U110" s="119" t="s">
        <v>112</v>
      </c>
      <c r="V110" s="90"/>
      <c r="W110" s="90"/>
    </row>
    <row r="111" spans="1:23" ht="14.25" hidden="1">
      <c r="A111" s="120"/>
      <c r="B111" s="121"/>
      <c r="C111" s="122"/>
      <c r="D111" s="122"/>
      <c r="E111" s="122"/>
      <c r="F111" s="121"/>
      <c r="G111" s="122"/>
      <c r="H111" s="121"/>
      <c r="I111" s="122"/>
      <c r="J111" s="121"/>
      <c r="K111" s="122"/>
      <c r="L111" s="121"/>
      <c r="M111" s="121"/>
      <c r="N111" s="121"/>
      <c r="O111" s="121"/>
      <c r="P111" s="121"/>
      <c r="Q111" s="121"/>
      <c r="R111" s="113" t="s">
        <v>112</v>
      </c>
      <c r="S111" s="114" t="s">
        <v>112</v>
      </c>
      <c r="T111" s="113" t="s">
        <v>112</v>
      </c>
      <c r="U111" s="114" t="s">
        <v>112</v>
      </c>
      <c r="V111" s="121"/>
      <c r="W111" s="122"/>
    </row>
    <row r="112" spans="1:23" ht="14.25" hidden="1">
      <c r="A112" s="120" t="s">
        <v>82</v>
      </c>
      <c r="B112" s="121">
        <v>0</v>
      </c>
      <c r="C112" s="121">
        <v>0</v>
      </c>
      <c r="D112" s="121">
        <v>0</v>
      </c>
      <c r="E112" s="121">
        <v>0</v>
      </c>
      <c r="F112" s="121">
        <v>0</v>
      </c>
      <c r="G112" s="121">
        <v>0</v>
      </c>
      <c r="H112" s="121">
        <v>0</v>
      </c>
      <c r="I112" s="121">
        <v>0</v>
      </c>
      <c r="J112" s="121">
        <v>0</v>
      </c>
      <c r="K112" s="121">
        <v>0</v>
      </c>
      <c r="L112" s="121">
        <v>0</v>
      </c>
      <c r="M112" s="121">
        <v>0</v>
      </c>
      <c r="N112" s="121">
        <v>0</v>
      </c>
      <c r="O112" s="121">
        <v>0</v>
      </c>
      <c r="P112" s="121">
        <v>0</v>
      </c>
      <c r="Q112" s="121">
        <v>0</v>
      </c>
      <c r="R112" s="113" t="s">
        <v>112</v>
      </c>
      <c r="S112" s="114" t="s">
        <v>112</v>
      </c>
      <c r="T112" s="113" t="s">
        <v>112</v>
      </c>
      <c r="U112" s="114" t="s">
        <v>112</v>
      </c>
      <c r="V112" s="121">
        <v>0</v>
      </c>
      <c r="W112" s="121">
        <v>0</v>
      </c>
    </row>
    <row r="113" spans="1:23" ht="14.25" hidden="1">
      <c r="A113" s="123" t="s">
        <v>113</v>
      </c>
      <c r="B113" s="124">
        <v>0</v>
      </c>
      <c r="C113" s="124">
        <v>0</v>
      </c>
      <c r="D113" s="124">
        <v>0</v>
      </c>
      <c r="E113" s="124">
        <v>0</v>
      </c>
      <c r="F113" s="124">
        <v>0</v>
      </c>
      <c r="G113" s="124">
        <v>0</v>
      </c>
      <c r="H113" s="124">
        <v>0</v>
      </c>
      <c r="I113" s="124">
        <v>0</v>
      </c>
      <c r="J113" s="124">
        <v>0</v>
      </c>
      <c r="K113" s="124">
        <v>0</v>
      </c>
      <c r="L113" s="124">
        <v>0</v>
      </c>
      <c r="M113" s="124">
        <v>0</v>
      </c>
      <c r="N113" s="124">
        <v>0</v>
      </c>
      <c r="O113" s="124">
        <v>0</v>
      </c>
      <c r="P113" s="124">
        <v>0</v>
      </c>
      <c r="Q113" s="124">
        <v>0</v>
      </c>
      <c r="R113" s="113" t="s">
        <v>112</v>
      </c>
      <c r="S113" s="114" t="s">
        <v>112</v>
      </c>
      <c r="T113" s="113" t="s">
        <v>112</v>
      </c>
      <c r="U113" s="114" t="s">
        <v>112</v>
      </c>
      <c r="V113" s="124">
        <v>0</v>
      </c>
      <c r="W113" s="124">
        <v>0</v>
      </c>
    </row>
    <row r="114" spans="1:23" ht="14.25">
      <c r="A114" s="125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7"/>
      <c r="S114" s="127"/>
      <c r="T114" s="127"/>
      <c r="U114" s="127"/>
      <c r="V114" s="126"/>
      <c r="W114" s="126"/>
    </row>
    <row r="115" ht="14.25">
      <c r="A115" s="128" t="s">
        <v>114</v>
      </c>
    </row>
    <row r="116" ht="14.25">
      <c r="A116" s="128" t="s">
        <v>115</v>
      </c>
    </row>
    <row r="117" spans="1:22" ht="14.25">
      <c r="A117" s="128" t="s">
        <v>116</v>
      </c>
      <c r="B117" s="129"/>
      <c r="C117" s="129"/>
      <c r="D117" s="129"/>
      <c r="E117" s="129"/>
      <c r="F117" s="129"/>
      <c r="H117" s="129"/>
      <c r="I117" s="129"/>
      <c r="J117" s="129"/>
      <c r="K117" s="129"/>
      <c r="V117" s="129"/>
    </row>
    <row r="118" spans="1:22" ht="14.25">
      <c r="A118" s="128" t="s">
        <v>117</v>
      </c>
      <c r="B118" s="129"/>
      <c r="C118" s="129"/>
      <c r="D118" s="129"/>
      <c r="E118" s="129"/>
      <c r="F118" s="129"/>
      <c r="H118" s="129"/>
      <c r="I118" s="129"/>
      <c r="J118" s="129"/>
      <c r="K118" s="129"/>
      <c r="V118" s="129"/>
    </row>
    <row r="119" spans="1:22" ht="14.25">
      <c r="A119" s="128" t="s">
        <v>118</v>
      </c>
      <c r="B119" s="129"/>
      <c r="C119" s="129"/>
      <c r="D119" s="129"/>
      <c r="E119" s="129"/>
      <c r="F119" s="129"/>
      <c r="H119" s="129"/>
      <c r="I119" s="129"/>
      <c r="J119" s="129"/>
      <c r="K119" s="129"/>
      <c r="V119" s="129"/>
    </row>
    <row r="120" ht="14.25">
      <c r="A120" s="128" t="s">
        <v>119</v>
      </c>
    </row>
    <row r="123" spans="1:23" ht="14.25">
      <c r="A123" s="129"/>
      <c r="G123" s="129"/>
      <c r="W123" s="129"/>
    </row>
    <row r="124" spans="1:23" ht="14.25">
      <c r="A124" s="129"/>
      <c r="G124" s="129"/>
      <c r="W124" s="129"/>
    </row>
    <row r="125" spans="1:23" ht="14.25">
      <c r="A125" s="129"/>
      <c r="G125" s="129"/>
      <c r="W125" s="129"/>
    </row>
  </sheetData>
  <sheetProtection/>
  <mergeCells count="18">
    <mergeCell ref="P6:Q6"/>
    <mergeCell ref="R6:S6"/>
    <mergeCell ref="T6:U6"/>
    <mergeCell ref="V6:W6"/>
    <mergeCell ref="P74:Q74"/>
    <mergeCell ref="R74:S74"/>
    <mergeCell ref="T74:U74"/>
    <mergeCell ref="V74:W74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5"/>
  <sheetViews>
    <sheetView tabSelected="1" zoomScalePageLayoutView="0" workbookViewId="0" topLeftCell="A1">
      <selection activeCell="A3" sqref="A3:U120"/>
    </sheetView>
  </sheetViews>
  <sheetFormatPr defaultColWidth="9.140625" defaultRowHeight="15"/>
  <cols>
    <col min="1" max="1" width="52.7109375" style="2" customWidth="1"/>
    <col min="2" max="23" width="13.7109375" style="2" customWidth="1"/>
    <col min="24" max="24" width="2.7109375" style="2" customWidth="1"/>
    <col min="25" max="16384" width="9.140625" style="2" customWidth="1"/>
  </cols>
  <sheetData>
    <row r="1" spans="1:23" ht="14.2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"/>
      <c r="W1" s="1"/>
    </row>
    <row r="2" spans="1:23" ht="17.2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"/>
      <c r="W2" s="3"/>
    </row>
    <row r="3" spans="1:23" ht="18" customHeight="1">
      <c r="A3" s="131" t="s">
        <v>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"/>
      <c r="W3" s="3"/>
    </row>
    <row r="4" spans="1:23" ht="18" customHeight="1">
      <c r="A4" s="131" t="s">
        <v>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"/>
      <c r="W4" s="3"/>
    </row>
    <row r="5" spans="1:23" ht="15" customHeight="1">
      <c r="A5" s="132" t="s">
        <v>123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4"/>
      <c r="W5" s="4"/>
    </row>
    <row r="6" spans="1:23" ht="12.75" customHeight="1">
      <c r="A6" s="5"/>
      <c r="B6" s="5"/>
      <c r="C6" s="5"/>
      <c r="D6" s="5"/>
      <c r="E6" s="6"/>
      <c r="F6" s="133" t="s">
        <v>3</v>
      </c>
      <c r="G6" s="134"/>
      <c r="H6" s="133" t="s">
        <v>4</v>
      </c>
      <c r="I6" s="134"/>
      <c r="J6" s="133" t="s">
        <v>5</v>
      </c>
      <c r="K6" s="134"/>
      <c r="L6" s="133" t="s">
        <v>6</v>
      </c>
      <c r="M6" s="134"/>
      <c r="N6" s="133" t="s">
        <v>7</v>
      </c>
      <c r="O6" s="134"/>
      <c r="P6" s="133" t="s">
        <v>8</v>
      </c>
      <c r="Q6" s="134"/>
      <c r="R6" s="133" t="s">
        <v>9</v>
      </c>
      <c r="S6" s="134"/>
      <c r="T6" s="133" t="s">
        <v>10</v>
      </c>
      <c r="U6" s="134"/>
      <c r="V6" s="133" t="s">
        <v>11</v>
      </c>
      <c r="W6" s="134"/>
    </row>
    <row r="7" spans="1:23" ht="82.5">
      <c r="A7" s="7" t="s">
        <v>12</v>
      </c>
      <c r="B7" s="8" t="s">
        <v>13</v>
      </c>
      <c r="C7" s="8" t="s">
        <v>14</v>
      </c>
      <c r="D7" s="8" t="s">
        <v>15</v>
      </c>
      <c r="E7" s="8" t="s">
        <v>16</v>
      </c>
      <c r="F7" s="9" t="s">
        <v>17</v>
      </c>
      <c r="G7" s="10" t="s">
        <v>18</v>
      </c>
      <c r="H7" s="9" t="s">
        <v>19</v>
      </c>
      <c r="I7" s="10" t="s">
        <v>20</v>
      </c>
      <c r="J7" s="9" t="s">
        <v>21</v>
      </c>
      <c r="K7" s="10" t="s">
        <v>22</v>
      </c>
      <c r="L7" s="9" t="s">
        <v>23</v>
      </c>
      <c r="M7" s="10" t="s">
        <v>24</v>
      </c>
      <c r="N7" s="9" t="s">
        <v>25</v>
      </c>
      <c r="O7" s="10" t="s">
        <v>26</v>
      </c>
      <c r="P7" s="9" t="s">
        <v>27</v>
      </c>
      <c r="Q7" s="10" t="s">
        <v>28</v>
      </c>
      <c r="R7" s="9" t="s">
        <v>27</v>
      </c>
      <c r="S7" s="10" t="s">
        <v>28</v>
      </c>
      <c r="T7" s="9" t="s">
        <v>29</v>
      </c>
      <c r="U7" s="10" t="s">
        <v>30</v>
      </c>
      <c r="V7" s="9" t="s">
        <v>16</v>
      </c>
      <c r="W7" s="10" t="s">
        <v>31</v>
      </c>
    </row>
    <row r="8" spans="1:23" ht="12.75" customHeight="1">
      <c r="A8" s="11" t="s">
        <v>32</v>
      </c>
      <c r="B8" s="12"/>
      <c r="C8" s="12"/>
      <c r="D8" s="12"/>
      <c r="E8" s="12"/>
      <c r="F8" s="13"/>
      <c r="G8" s="14"/>
      <c r="H8" s="13"/>
      <c r="I8" s="14"/>
      <c r="J8" s="13"/>
      <c r="K8" s="14"/>
      <c r="L8" s="13"/>
      <c r="M8" s="14"/>
      <c r="N8" s="13"/>
      <c r="O8" s="14"/>
      <c r="P8" s="13"/>
      <c r="Q8" s="14"/>
      <c r="R8" s="15"/>
      <c r="S8" s="16"/>
      <c r="T8" s="15"/>
      <c r="U8" s="17"/>
      <c r="V8" s="13"/>
      <c r="W8" s="14"/>
    </row>
    <row r="9" spans="1:23" ht="12.75" customHeight="1" hidden="1">
      <c r="A9" s="18" t="s">
        <v>33</v>
      </c>
      <c r="B9" s="19">
        <v>0</v>
      </c>
      <c r="C9" s="19">
        <v>0</v>
      </c>
      <c r="D9" s="19"/>
      <c r="E9" s="19">
        <v>0</v>
      </c>
      <c r="F9" s="20">
        <v>0</v>
      </c>
      <c r="G9" s="21">
        <v>0</v>
      </c>
      <c r="H9" s="20">
        <v>0</v>
      </c>
      <c r="I9" s="21">
        <v>0</v>
      </c>
      <c r="J9" s="20">
        <v>0</v>
      </c>
      <c r="K9" s="21">
        <v>0</v>
      </c>
      <c r="L9" s="20">
        <v>0</v>
      </c>
      <c r="M9" s="21">
        <v>0</v>
      </c>
      <c r="N9" s="20">
        <v>0</v>
      </c>
      <c r="O9" s="21">
        <v>0</v>
      </c>
      <c r="P9" s="20">
        <v>0</v>
      </c>
      <c r="Q9" s="21">
        <v>0</v>
      </c>
      <c r="R9" s="22">
        <v>0</v>
      </c>
      <c r="S9" s="23">
        <v>0</v>
      </c>
      <c r="T9" s="22">
        <v>0</v>
      </c>
      <c r="U9" s="24">
        <v>0</v>
      </c>
      <c r="V9" s="20"/>
      <c r="W9" s="21"/>
    </row>
    <row r="10" spans="1:23" ht="12.75" customHeight="1">
      <c r="A10" s="18" t="s">
        <v>34</v>
      </c>
      <c r="B10" s="19">
        <v>107885000</v>
      </c>
      <c r="C10" s="19">
        <v>0</v>
      </c>
      <c r="D10" s="19"/>
      <c r="E10" s="19">
        <v>107885000</v>
      </c>
      <c r="F10" s="20">
        <v>107885000</v>
      </c>
      <c r="G10" s="21">
        <v>107885000</v>
      </c>
      <c r="H10" s="20">
        <v>22123000</v>
      </c>
      <c r="I10" s="21">
        <v>23347324</v>
      </c>
      <c r="J10" s="20">
        <v>25928000</v>
      </c>
      <c r="K10" s="21">
        <v>27251656</v>
      </c>
      <c r="L10" s="20">
        <v>20533000</v>
      </c>
      <c r="M10" s="21">
        <v>19578002</v>
      </c>
      <c r="N10" s="20">
        <v>28360000</v>
      </c>
      <c r="O10" s="21">
        <v>33109765</v>
      </c>
      <c r="P10" s="20">
        <v>96944000</v>
      </c>
      <c r="Q10" s="21">
        <v>103286747</v>
      </c>
      <c r="R10" s="22">
        <v>38.11912531047582</v>
      </c>
      <c r="S10" s="23">
        <v>69.11718059891913</v>
      </c>
      <c r="T10" s="22">
        <v>89.85864578022895</v>
      </c>
      <c r="U10" s="24">
        <v>95.73781990082033</v>
      </c>
      <c r="V10" s="20"/>
      <c r="W10" s="21"/>
    </row>
    <row r="11" spans="1:23" ht="12.75" customHeight="1">
      <c r="A11" s="18" t="s">
        <v>35</v>
      </c>
      <c r="B11" s="19">
        <v>37300000</v>
      </c>
      <c r="C11" s="19">
        <v>0</v>
      </c>
      <c r="D11" s="19"/>
      <c r="E11" s="19">
        <v>37300000</v>
      </c>
      <c r="F11" s="20">
        <v>37300000</v>
      </c>
      <c r="G11" s="21">
        <v>37300000</v>
      </c>
      <c r="H11" s="20">
        <v>5720000</v>
      </c>
      <c r="I11" s="21">
        <v>2133372</v>
      </c>
      <c r="J11" s="20">
        <v>5475000</v>
      </c>
      <c r="K11" s="21">
        <v>2803418</v>
      </c>
      <c r="L11" s="20">
        <v>21172000</v>
      </c>
      <c r="M11" s="21">
        <v>14034180</v>
      </c>
      <c r="N11" s="20">
        <v>4710000</v>
      </c>
      <c r="O11" s="21">
        <v>12779968</v>
      </c>
      <c r="P11" s="20">
        <v>37077000</v>
      </c>
      <c r="Q11" s="21">
        <v>31750938</v>
      </c>
      <c r="R11" s="22">
        <v>-77.75363687889666</v>
      </c>
      <c r="S11" s="23">
        <v>-8.936838490029343</v>
      </c>
      <c r="T11" s="22">
        <v>99.40214477211796</v>
      </c>
      <c r="U11" s="24">
        <v>85.1231581769437</v>
      </c>
      <c r="V11" s="20"/>
      <c r="W11" s="21"/>
    </row>
    <row r="12" spans="1:23" ht="12.75" customHeight="1">
      <c r="A12" s="18" t="s">
        <v>36</v>
      </c>
      <c r="B12" s="19">
        <v>45596000</v>
      </c>
      <c r="C12" s="19">
        <v>0</v>
      </c>
      <c r="D12" s="19"/>
      <c r="E12" s="19">
        <v>45596000</v>
      </c>
      <c r="F12" s="20">
        <v>0</v>
      </c>
      <c r="G12" s="21">
        <v>0</v>
      </c>
      <c r="H12" s="20">
        <v>0</v>
      </c>
      <c r="I12" s="21">
        <v>16046400</v>
      </c>
      <c r="J12" s="20">
        <v>0</v>
      </c>
      <c r="K12" s="21">
        <v>18993576</v>
      </c>
      <c r="L12" s="20">
        <v>0</v>
      </c>
      <c r="M12" s="21">
        <v>3345199</v>
      </c>
      <c r="N12" s="20">
        <v>0</v>
      </c>
      <c r="O12" s="21">
        <v>7210825</v>
      </c>
      <c r="P12" s="20">
        <v>0</v>
      </c>
      <c r="Q12" s="21">
        <v>45596000</v>
      </c>
      <c r="R12" s="22">
        <v>0</v>
      </c>
      <c r="S12" s="23">
        <v>115.55743021566131</v>
      </c>
      <c r="T12" s="22">
        <v>0</v>
      </c>
      <c r="U12" s="24">
        <v>100</v>
      </c>
      <c r="V12" s="20"/>
      <c r="W12" s="21"/>
    </row>
    <row r="13" spans="1:23" ht="12.75" customHeight="1">
      <c r="A13" s="18" t="s">
        <v>37</v>
      </c>
      <c r="B13" s="19">
        <v>78247000</v>
      </c>
      <c r="C13" s="19">
        <v>-25460000</v>
      </c>
      <c r="D13" s="19"/>
      <c r="E13" s="19">
        <v>52787000</v>
      </c>
      <c r="F13" s="20">
        <v>52787000</v>
      </c>
      <c r="G13" s="21">
        <v>50787000</v>
      </c>
      <c r="H13" s="20">
        <v>5544000</v>
      </c>
      <c r="I13" s="21">
        <v>4688259</v>
      </c>
      <c r="J13" s="20">
        <v>1649000</v>
      </c>
      <c r="K13" s="21">
        <v>3280090</v>
      </c>
      <c r="L13" s="20">
        <v>1161000</v>
      </c>
      <c r="M13" s="21">
        <v>519018</v>
      </c>
      <c r="N13" s="20">
        <v>10216000</v>
      </c>
      <c r="O13" s="21">
        <v>20798180</v>
      </c>
      <c r="P13" s="20">
        <v>18570000</v>
      </c>
      <c r="Q13" s="21">
        <v>29285547</v>
      </c>
      <c r="R13" s="22">
        <v>779.9310938845823</v>
      </c>
      <c r="S13" s="23">
        <v>3907.2174760798275</v>
      </c>
      <c r="T13" s="22">
        <v>35.17911607024457</v>
      </c>
      <c r="U13" s="24">
        <v>55.47871066739917</v>
      </c>
      <c r="V13" s="20"/>
      <c r="W13" s="21"/>
    </row>
    <row r="14" spans="1:23" ht="12.75" customHeight="1">
      <c r="A14" s="18" t="s">
        <v>38</v>
      </c>
      <c r="B14" s="19">
        <v>4484000</v>
      </c>
      <c r="C14" s="19">
        <v>-2710000</v>
      </c>
      <c r="D14" s="19"/>
      <c r="E14" s="19">
        <v>1774000</v>
      </c>
      <c r="F14" s="20">
        <v>1774000</v>
      </c>
      <c r="G14" s="21">
        <v>0</v>
      </c>
      <c r="H14" s="20">
        <v>0</v>
      </c>
      <c r="I14" s="21">
        <v>0</v>
      </c>
      <c r="J14" s="20">
        <v>0</v>
      </c>
      <c r="K14" s="21">
        <v>0</v>
      </c>
      <c r="L14" s="20">
        <v>0</v>
      </c>
      <c r="M14" s="21">
        <v>0</v>
      </c>
      <c r="N14" s="20">
        <v>0</v>
      </c>
      <c r="O14" s="21">
        <v>0</v>
      </c>
      <c r="P14" s="20">
        <v>0</v>
      </c>
      <c r="Q14" s="21">
        <v>0</v>
      </c>
      <c r="R14" s="22">
        <v>0</v>
      </c>
      <c r="S14" s="23">
        <v>0</v>
      </c>
      <c r="T14" s="22">
        <v>0</v>
      </c>
      <c r="U14" s="24">
        <v>0</v>
      </c>
      <c r="V14" s="20"/>
      <c r="W14" s="21"/>
    </row>
    <row r="15" spans="1:23" ht="12.75" customHeight="1">
      <c r="A15" s="18"/>
      <c r="B15" s="19">
        <v>0</v>
      </c>
      <c r="C15" s="19">
        <v>0</v>
      </c>
      <c r="D15" s="19"/>
      <c r="E15" s="19">
        <v>0</v>
      </c>
      <c r="F15" s="20">
        <v>0</v>
      </c>
      <c r="G15" s="21">
        <v>0</v>
      </c>
      <c r="H15" s="20">
        <v>0</v>
      </c>
      <c r="I15" s="21">
        <v>0</v>
      </c>
      <c r="J15" s="20">
        <v>0</v>
      </c>
      <c r="K15" s="21">
        <v>0</v>
      </c>
      <c r="L15" s="20">
        <v>0</v>
      </c>
      <c r="M15" s="21">
        <v>0</v>
      </c>
      <c r="N15" s="20">
        <v>0</v>
      </c>
      <c r="O15" s="21">
        <v>0</v>
      </c>
      <c r="P15" s="20">
        <v>0</v>
      </c>
      <c r="Q15" s="21">
        <v>0</v>
      </c>
      <c r="R15" s="22">
        <v>0</v>
      </c>
      <c r="S15" s="23">
        <v>0</v>
      </c>
      <c r="T15" s="22">
        <v>0</v>
      </c>
      <c r="U15" s="24">
        <v>0</v>
      </c>
      <c r="V15" s="20"/>
      <c r="W15" s="21"/>
    </row>
    <row r="16" spans="1:23" ht="12.75" customHeight="1">
      <c r="A16" s="25" t="s">
        <v>39</v>
      </c>
      <c r="B16" s="26">
        <v>273512000</v>
      </c>
      <c r="C16" s="26">
        <v>-28170000</v>
      </c>
      <c r="D16" s="26"/>
      <c r="E16" s="26">
        <v>245342000</v>
      </c>
      <c r="F16" s="27">
        <v>199746000</v>
      </c>
      <c r="G16" s="28">
        <v>195972000</v>
      </c>
      <c r="H16" s="27">
        <v>33387000</v>
      </c>
      <c r="I16" s="28">
        <v>46215355</v>
      </c>
      <c r="J16" s="27">
        <v>33052000</v>
      </c>
      <c r="K16" s="28">
        <v>52328740</v>
      </c>
      <c r="L16" s="27">
        <v>42866000</v>
      </c>
      <c r="M16" s="28">
        <v>37476399</v>
      </c>
      <c r="N16" s="27">
        <v>43286000</v>
      </c>
      <c r="O16" s="28">
        <v>73898738</v>
      </c>
      <c r="P16" s="27">
        <v>152591000</v>
      </c>
      <c r="Q16" s="28">
        <v>209919232</v>
      </c>
      <c r="R16" s="29">
        <v>0.9797975085149069</v>
      </c>
      <c r="S16" s="30">
        <v>97.18740319740965</v>
      </c>
      <c r="T16" s="29">
        <v>62.64821322998095</v>
      </c>
      <c r="U16" s="31">
        <v>86.18506207712015</v>
      </c>
      <c r="V16" s="27">
        <v>0</v>
      </c>
      <c r="W16" s="28">
        <v>0</v>
      </c>
    </row>
    <row r="17" spans="1:23" ht="12.75" customHeight="1">
      <c r="A17" s="11" t="s">
        <v>40</v>
      </c>
      <c r="B17" s="32"/>
      <c r="C17" s="32"/>
      <c r="D17" s="32"/>
      <c r="E17" s="32"/>
      <c r="F17" s="33"/>
      <c r="G17" s="34"/>
      <c r="H17" s="33"/>
      <c r="I17" s="34"/>
      <c r="J17" s="33"/>
      <c r="K17" s="34"/>
      <c r="L17" s="33"/>
      <c r="M17" s="34"/>
      <c r="N17" s="33"/>
      <c r="O17" s="34"/>
      <c r="P17" s="33"/>
      <c r="Q17" s="34"/>
      <c r="R17" s="15"/>
      <c r="S17" s="16"/>
      <c r="T17" s="15"/>
      <c r="U17" s="17"/>
      <c r="V17" s="33"/>
      <c r="W17" s="34"/>
    </row>
    <row r="18" spans="1:23" ht="12.75" customHeight="1">
      <c r="A18" s="18" t="s">
        <v>41</v>
      </c>
      <c r="B18" s="19">
        <v>0</v>
      </c>
      <c r="C18" s="19">
        <v>6330000</v>
      </c>
      <c r="D18" s="19"/>
      <c r="E18" s="19">
        <v>6330000</v>
      </c>
      <c r="F18" s="20">
        <v>6330000</v>
      </c>
      <c r="G18" s="21">
        <v>6330000</v>
      </c>
      <c r="H18" s="20">
        <v>0</v>
      </c>
      <c r="I18" s="21">
        <v>0</v>
      </c>
      <c r="J18" s="20">
        <v>0</v>
      </c>
      <c r="K18" s="21">
        <v>0</v>
      </c>
      <c r="L18" s="20">
        <v>0</v>
      </c>
      <c r="M18" s="21">
        <v>0</v>
      </c>
      <c r="N18" s="20">
        <v>2365000</v>
      </c>
      <c r="O18" s="21">
        <v>1223162</v>
      </c>
      <c r="P18" s="20">
        <v>2365000</v>
      </c>
      <c r="Q18" s="21">
        <v>1223162</v>
      </c>
      <c r="R18" s="22">
        <v>0</v>
      </c>
      <c r="S18" s="23">
        <v>0</v>
      </c>
      <c r="T18" s="22">
        <v>37.36176935229068</v>
      </c>
      <c r="U18" s="24">
        <v>19.323254344391785</v>
      </c>
      <c r="V18" s="20"/>
      <c r="W18" s="21"/>
    </row>
    <row r="19" spans="1:23" ht="12.75" customHeight="1">
      <c r="A19" s="18" t="s">
        <v>42</v>
      </c>
      <c r="B19" s="19">
        <v>18530000</v>
      </c>
      <c r="C19" s="19">
        <v>-6330000</v>
      </c>
      <c r="D19" s="19"/>
      <c r="E19" s="19">
        <v>12200000</v>
      </c>
      <c r="F19" s="20">
        <v>12200000</v>
      </c>
      <c r="G19" s="21">
        <v>0</v>
      </c>
      <c r="H19" s="20">
        <v>0</v>
      </c>
      <c r="I19" s="21">
        <v>0</v>
      </c>
      <c r="J19" s="20">
        <v>0</v>
      </c>
      <c r="K19" s="21">
        <v>0</v>
      </c>
      <c r="L19" s="20">
        <v>0</v>
      </c>
      <c r="M19" s="21">
        <v>0</v>
      </c>
      <c r="N19" s="20">
        <v>0</v>
      </c>
      <c r="O19" s="21">
        <v>0</v>
      </c>
      <c r="P19" s="20">
        <v>0</v>
      </c>
      <c r="Q19" s="21">
        <v>0</v>
      </c>
      <c r="R19" s="22">
        <v>0</v>
      </c>
      <c r="S19" s="23">
        <v>0</v>
      </c>
      <c r="T19" s="22">
        <v>0</v>
      </c>
      <c r="U19" s="24">
        <v>0</v>
      </c>
      <c r="V19" s="20"/>
      <c r="W19" s="21"/>
    </row>
    <row r="20" spans="1:23" ht="12.75" customHeight="1">
      <c r="A20" s="18" t="s">
        <v>43</v>
      </c>
      <c r="B20" s="19">
        <v>0</v>
      </c>
      <c r="C20" s="19">
        <v>0</v>
      </c>
      <c r="D20" s="19"/>
      <c r="E20" s="19">
        <v>0</v>
      </c>
      <c r="F20" s="20">
        <v>0</v>
      </c>
      <c r="G20" s="21">
        <v>0</v>
      </c>
      <c r="H20" s="20">
        <v>0</v>
      </c>
      <c r="I20" s="21">
        <v>0</v>
      </c>
      <c r="J20" s="20">
        <v>0</v>
      </c>
      <c r="K20" s="21">
        <v>0</v>
      </c>
      <c r="L20" s="20">
        <v>0</v>
      </c>
      <c r="M20" s="21">
        <v>0</v>
      </c>
      <c r="N20" s="20">
        <v>0</v>
      </c>
      <c r="O20" s="21">
        <v>0</v>
      </c>
      <c r="P20" s="20">
        <v>0</v>
      </c>
      <c r="Q20" s="21">
        <v>0</v>
      </c>
      <c r="R20" s="22">
        <v>0</v>
      </c>
      <c r="S20" s="23">
        <v>0</v>
      </c>
      <c r="T20" s="22">
        <v>0</v>
      </c>
      <c r="U20" s="24">
        <v>0</v>
      </c>
      <c r="V20" s="20"/>
      <c r="W20" s="21"/>
    </row>
    <row r="21" spans="1:23" ht="12.75" customHeight="1">
      <c r="A21" s="18" t="s">
        <v>44</v>
      </c>
      <c r="B21" s="19">
        <v>0</v>
      </c>
      <c r="C21" s="19">
        <v>117662000</v>
      </c>
      <c r="D21" s="19"/>
      <c r="E21" s="19">
        <v>117662000</v>
      </c>
      <c r="F21" s="20">
        <v>117662000</v>
      </c>
      <c r="G21" s="21">
        <v>117662000</v>
      </c>
      <c r="H21" s="20">
        <v>0</v>
      </c>
      <c r="I21" s="21">
        <v>0</v>
      </c>
      <c r="J21" s="20">
        <v>0</v>
      </c>
      <c r="K21" s="21">
        <v>0</v>
      </c>
      <c r="L21" s="20">
        <v>0</v>
      </c>
      <c r="M21" s="21">
        <v>0</v>
      </c>
      <c r="N21" s="20">
        <v>0</v>
      </c>
      <c r="O21" s="21">
        <v>0</v>
      </c>
      <c r="P21" s="20">
        <v>0</v>
      </c>
      <c r="Q21" s="21">
        <v>0</v>
      </c>
      <c r="R21" s="22">
        <v>0</v>
      </c>
      <c r="S21" s="23">
        <v>0</v>
      </c>
      <c r="T21" s="22">
        <v>0</v>
      </c>
      <c r="U21" s="24">
        <v>0</v>
      </c>
      <c r="V21" s="20"/>
      <c r="W21" s="21"/>
    </row>
    <row r="22" spans="1:23" ht="12.75" customHeight="1">
      <c r="A22" s="18" t="s">
        <v>45</v>
      </c>
      <c r="B22" s="19">
        <v>0</v>
      </c>
      <c r="C22" s="19">
        <v>0</v>
      </c>
      <c r="D22" s="19"/>
      <c r="E22" s="19">
        <v>0</v>
      </c>
      <c r="F22" s="20">
        <v>0</v>
      </c>
      <c r="G22" s="21">
        <v>0</v>
      </c>
      <c r="H22" s="20">
        <v>0</v>
      </c>
      <c r="I22" s="21">
        <v>0</v>
      </c>
      <c r="J22" s="20">
        <v>0</v>
      </c>
      <c r="K22" s="21">
        <v>0</v>
      </c>
      <c r="L22" s="20">
        <v>0</v>
      </c>
      <c r="M22" s="21">
        <v>0</v>
      </c>
      <c r="N22" s="20">
        <v>0</v>
      </c>
      <c r="O22" s="21">
        <v>0</v>
      </c>
      <c r="P22" s="20">
        <v>0</v>
      </c>
      <c r="Q22" s="21">
        <v>0</v>
      </c>
      <c r="R22" s="22">
        <v>0</v>
      </c>
      <c r="S22" s="23">
        <v>0</v>
      </c>
      <c r="T22" s="22">
        <v>0</v>
      </c>
      <c r="U22" s="24">
        <v>0</v>
      </c>
      <c r="V22" s="20">
        <v>5900000</v>
      </c>
      <c r="W22" s="21"/>
    </row>
    <row r="23" spans="1:23" ht="12.75" customHeight="1">
      <c r="A23" s="18" t="s">
        <v>46</v>
      </c>
      <c r="B23" s="19">
        <v>0</v>
      </c>
      <c r="C23" s="19">
        <v>0</v>
      </c>
      <c r="D23" s="19"/>
      <c r="E23" s="19">
        <v>0</v>
      </c>
      <c r="F23" s="20">
        <v>0</v>
      </c>
      <c r="G23" s="21">
        <v>0</v>
      </c>
      <c r="H23" s="20">
        <v>0</v>
      </c>
      <c r="I23" s="21">
        <v>0</v>
      </c>
      <c r="J23" s="20">
        <v>0</v>
      </c>
      <c r="K23" s="21">
        <v>0</v>
      </c>
      <c r="L23" s="20">
        <v>0</v>
      </c>
      <c r="M23" s="21">
        <v>0</v>
      </c>
      <c r="N23" s="20">
        <v>0</v>
      </c>
      <c r="O23" s="21">
        <v>0</v>
      </c>
      <c r="P23" s="20">
        <v>0</v>
      </c>
      <c r="Q23" s="21">
        <v>0</v>
      </c>
      <c r="R23" s="22">
        <v>0</v>
      </c>
      <c r="S23" s="23">
        <v>0</v>
      </c>
      <c r="T23" s="22">
        <v>0</v>
      </c>
      <c r="U23" s="24">
        <v>0</v>
      </c>
      <c r="V23" s="20"/>
      <c r="W23" s="21"/>
    </row>
    <row r="24" spans="1:23" ht="12.75" customHeight="1">
      <c r="A24" s="25" t="s">
        <v>39</v>
      </c>
      <c r="B24" s="26">
        <v>18530000</v>
      </c>
      <c r="C24" s="26">
        <v>117662000</v>
      </c>
      <c r="D24" s="26"/>
      <c r="E24" s="26">
        <v>136192000</v>
      </c>
      <c r="F24" s="27">
        <v>136192000</v>
      </c>
      <c r="G24" s="28">
        <v>123992000</v>
      </c>
      <c r="H24" s="27">
        <v>0</v>
      </c>
      <c r="I24" s="28">
        <v>0</v>
      </c>
      <c r="J24" s="27">
        <v>0</v>
      </c>
      <c r="K24" s="28">
        <v>0</v>
      </c>
      <c r="L24" s="27">
        <v>0</v>
      </c>
      <c r="M24" s="28">
        <v>0</v>
      </c>
      <c r="N24" s="27">
        <v>2365000</v>
      </c>
      <c r="O24" s="28">
        <v>1223162</v>
      </c>
      <c r="P24" s="27">
        <v>2365000</v>
      </c>
      <c r="Q24" s="28">
        <v>1223162</v>
      </c>
      <c r="R24" s="29">
        <v>0</v>
      </c>
      <c r="S24" s="30">
        <v>0</v>
      </c>
      <c r="T24" s="29">
        <v>1.9073811213626686</v>
      </c>
      <c r="U24" s="31">
        <v>0.9864846119104459</v>
      </c>
      <c r="V24" s="27">
        <v>5900000</v>
      </c>
      <c r="W24" s="28">
        <v>0</v>
      </c>
    </row>
    <row r="25" spans="1:23" ht="12.75" customHeight="1">
      <c r="A25" s="11" t="s">
        <v>47</v>
      </c>
      <c r="B25" s="32"/>
      <c r="C25" s="32"/>
      <c r="D25" s="32"/>
      <c r="E25" s="32"/>
      <c r="F25" s="33"/>
      <c r="G25" s="34"/>
      <c r="H25" s="33"/>
      <c r="I25" s="34"/>
      <c r="J25" s="33"/>
      <c r="K25" s="34"/>
      <c r="L25" s="33"/>
      <c r="M25" s="34"/>
      <c r="N25" s="33"/>
      <c r="O25" s="34"/>
      <c r="P25" s="33"/>
      <c r="Q25" s="34"/>
      <c r="R25" s="15"/>
      <c r="S25" s="16"/>
      <c r="T25" s="15"/>
      <c r="U25" s="17"/>
      <c r="V25" s="33"/>
      <c r="W25" s="34"/>
    </row>
    <row r="26" spans="1:23" ht="12.75" customHeight="1">
      <c r="A26" s="18" t="s">
        <v>48</v>
      </c>
      <c r="B26" s="19">
        <v>0</v>
      </c>
      <c r="C26" s="19">
        <v>0</v>
      </c>
      <c r="D26" s="19"/>
      <c r="E26" s="19">
        <v>0</v>
      </c>
      <c r="F26" s="20">
        <v>0</v>
      </c>
      <c r="G26" s="21">
        <v>0</v>
      </c>
      <c r="H26" s="20">
        <v>0</v>
      </c>
      <c r="I26" s="21">
        <v>0</v>
      </c>
      <c r="J26" s="20">
        <v>0</v>
      </c>
      <c r="K26" s="21">
        <v>0</v>
      </c>
      <c r="L26" s="20">
        <v>0</v>
      </c>
      <c r="M26" s="21">
        <v>0</v>
      </c>
      <c r="N26" s="20">
        <v>0</v>
      </c>
      <c r="O26" s="21">
        <v>0</v>
      </c>
      <c r="P26" s="20">
        <v>0</v>
      </c>
      <c r="Q26" s="21">
        <v>0</v>
      </c>
      <c r="R26" s="22">
        <v>0</v>
      </c>
      <c r="S26" s="23">
        <v>0</v>
      </c>
      <c r="T26" s="22">
        <v>0</v>
      </c>
      <c r="U26" s="24">
        <v>0</v>
      </c>
      <c r="V26" s="20"/>
      <c r="W26" s="21"/>
    </row>
    <row r="27" spans="1:23" ht="12.75" customHeight="1">
      <c r="A27" s="18" t="s">
        <v>49</v>
      </c>
      <c r="B27" s="19">
        <v>0</v>
      </c>
      <c r="C27" s="19">
        <v>0</v>
      </c>
      <c r="D27" s="19"/>
      <c r="E27" s="19">
        <v>0</v>
      </c>
      <c r="F27" s="20">
        <v>0</v>
      </c>
      <c r="G27" s="21">
        <v>0</v>
      </c>
      <c r="H27" s="20">
        <v>0</v>
      </c>
      <c r="I27" s="21">
        <v>0</v>
      </c>
      <c r="J27" s="20">
        <v>0</v>
      </c>
      <c r="K27" s="21">
        <v>0</v>
      </c>
      <c r="L27" s="20">
        <v>0</v>
      </c>
      <c r="M27" s="21">
        <v>0</v>
      </c>
      <c r="N27" s="20">
        <v>0</v>
      </c>
      <c r="O27" s="21">
        <v>0</v>
      </c>
      <c r="P27" s="20">
        <v>0</v>
      </c>
      <c r="Q27" s="21">
        <v>0</v>
      </c>
      <c r="R27" s="22">
        <v>0</v>
      </c>
      <c r="S27" s="23">
        <v>0</v>
      </c>
      <c r="T27" s="22">
        <v>0</v>
      </c>
      <c r="U27" s="24">
        <v>0</v>
      </c>
      <c r="V27" s="20"/>
      <c r="W27" s="21"/>
    </row>
    <row r="28" spans="1:23" ht="12.75" customHeight="1">
      <c r="A28" s="18" t="s">
        <v>50</v>
      </c>
      <c r="B28" s="19">
        <v>1082991000</v>
      </c>
      <c r="C28" s="19">
        <v>-58010000</v>
      </c>
      <c r="D28" s="19"/>
      <c r="E28" s="19">
        <v>1024981000</v>
      </c>
      <c r="F28" s="20">
        <v>1024981000</v>
      </c>
      <c r="G28" s="21">
        <v>1024981000</v>
      </c>
      <c r="H28" s="20">
        <v>71404000</v>
      </c>
      <c r="I28" s="21">
        <v>71403602</v>
      </c>
      <c r="J28" s="20">
        <v>83206000</v>
      </c>
      <c r="K28" s="21">
        <v>147866885</v>
      </c>
      <c r="L28" s="20">
        <v>241251000</v>
      </c>
      <c r="M28" s="21">
        <v>176591373</v>
      </c>
      <c r="N28" s="20">
        <v>319534000</v>
      </c>
      <c r="O28" s="21">
        <v>319532383</v>
      </c>
      <c r="P28" s="20">
        <v>715395000</v>
      </c>
      <c r="Q28" s="21">
        <v>715394243</v>
      </c>
      <c r="R28" s="22">
        <v>32.44877741439414</v>
      </c>
      <c r="S28" s="23">
        <v>80.94450344411786</v>
      </c>
      <c r="T28" s="22">
        <v>69.79592792451761</v>
      </c>
      <c r="U28" s="24">
        <v>69.79585406949008</v>
      </c>
      <c r="V28" s="20"/>
      <c r="W28" s="21"/>
    </row>
    <row r="29" spans="1:23" ht="12.75" customHeight="1">
      <c r="A29" s="18" t="s">
        <v>51</v>
      </c>
      <c r="B29" s="19">
        <v>24180000</v>
      </c>
      <c r="C29" s="19">
        <v>0</v>
      </c>
      <c r="D29" s="19"/>
      <c r="E29" s="19">
        <v>24180000</v>
      </c>
      <c r="F29" s="20">
        <v>24180000</v>
      </c>
      <c r="G29" s="21">
        <v>24180000</v>
      </c>
      <c r="H29" s="20">
        <v>2304000</v>
      </c>
      <c r="I29" s="21">
        <v>2698584</v>
      </c>
      <c r="J29" s="20">
        <v>4056000</v>
      </c>
      <c r="K29" s="21">
        <v>5923653</v>
      </c>
      <c r="L29" s="20">
        <v>7430000</v>
      </c>
      <c r="M29" s="21">
        <v>5154035</v>
      </c>
      <c r="N29" s="20">
        <v>6937000</v>
      </c>
      <c r="O29" s="21">
        <v>8372573</v>
      </c>
      <c r="P29" s="20">
        <v>20727000</v>
      </c>
      <c r="Q29" s="21">
        <v>22148845</v>
      </c>
      <c r="R29" s="22">
        <v>-6.635262449528937</v>
      </c>
      <c r="S29" s="23">
        <v>62.446956607783996</v>
      </c>
      <c r="T29" s="22">
        <v>85.71960297766749</v>
      </c>
      <c r="U29" s="24">
        <v>91.59985525227461</v>
      </c>
      <c r="V29" s="20"/>
      <c r="W29" s="21"/>
    </row>
    <row r="30" spans="1:23" ht="12.75" customHeight="1">
      <c r="A30" s="25" t="s">
        <v>39</v>
      </c>
      <c r="B30" s="26">
        <v>1107171000</v>
      </c>
      <c r="C30" s="26">
        <v>-58010000</v>
      </c>
      <c r="D30" s="26"/>
      <c r="E30" s="26">
        <v>1049161000</v>
      </c>
      <c r="F30" s="27">
        <v>1049161000</v>
      </c>
      <c r="G30" s="28">
        <v>1049161000</v>
      </c>
      <c r="H30" s="27">
        <v>73708000</v>
      </c>
      <c r="I30" s="28">
        <v>74102186</v>
      </c>
      <c r="J30" s="27">
        <v>87262000</v>
      </c>
      <c r="K30" s="28">
        <v>153790538</v>
      </c>
      <c r="L30" s="27">
        <v>248681000</v>
      </c>
      <c r="M30" s="28">
        <v>181745408</v>
      </c>
      <c r="N30" s="27">
        <v>326471000</v>
      </c>
      <c r="O30" s="28">
        <v>327904956</v>
      </c>
      <c r="P30" s="27">
        <v>736122000</v>
      </c>
      <c r="Q30" s="28">
        <v>737543088</v>
      </c>
      <c r="R30" s="29">
        <v>31.2810387605004</v>
      </c>
      <c r="S30" s="30">
        <v>80.41993996349002</v>
      </c>
      <c r="T30" s="29">
        <v>70.16292065755398</v>
      </c>
      <c r="U30" s="31">
        <v>70.29837060279594</v>
      </c>
      <c r="V30" s="27">
        <v>0</v>
      </c>
      <c r="W30" s="28">
        <v>0</v>
      </c>
    </row>
    <row r="31" spans="1:23" ht="12.75" customHeight="1">
      <c r="A31" s="11" t="s">
        <v>52</v>
      </c>
      <c r="B31" s="32"/>
      <c r="C31" s="32"/>
      <c r="D31" s="32"/>
      <c r="E31" s="32"/>
      <c r="F31" s="33"/>
      <c r="G31" s="34"/>
      <c r="H31" s="33"/>
      <c r="I31" s="34"/>
      <c r="J31" s="33"/>
      <c r="K31" s="34"/>
      <c r="L31" s="33"/>
      <c r="M31" s="34"/>
      <c r="N31" s="33"/>
      <c r="O31" s="34"/>
      <c r="P31" s="33"/>
      <c r="Q31" s="34"/>
      <c r="R31" s="15"/>
      <c r="S31" s="16"/>
      <c r="T31" s="15"/>
      <c r="U31" s="17"/>
      <c r="V31" s="33"/>
      <c r="W31" s="34"/>
    </row>
    <row r="32" spans="1:23" ht="12.75" customHeight="1">
      <c r="A32" s="18" t="s">
        <v>53</v>
      </c>
      <c r="B32" s="19">
        <v>204011000</v>
      </c>
      <c r="C32" s="19">
        <v>0</v>
      </c>
      <c r="D32" s="19"/>
      <c r="E32" s="19">
        <v>204011000</v>
      </c>
      <c r="F32" s="20">
        <v>204011000</v>
      </c>
      <c r="G32" s="21">
        <v>204011000</v>
      </c>
      <c r="H32" s="20">
        <v>88423000</v>
      </c>
      <c r="I32" s="21">
        <v>88567025</v>
      </c>
      <c r="J32" s="20">
        <v>57375000</v>
      </c>
      <c r="K32" s="21">
        <v>66362324</v>
      </c>
      <c r="L32" s="20">
        <v>32356000</v>
      </c>
      <c r="M32" s="21">
        <v>27835439</v>
      </c>
      <c r="N32" s="20">
        <v>21957000</v>
      </c>
      <c r="O32" s="21">
        <v>20689669</v>
      </c>
      <c r="P32" s="20">
        <v>200111000</v>
      </c>
      <c r="Q32" s="21">
        <v>203454457</v>
      </c>
      <c r="R32" s="22">
        <v>-32.13932500927185</v>
      </c>
      <c r="S32" s="23">
        <v>-25.67148303283451</v>
      </c>
      <c r="T32" s="22">
        <v>98.08833837391121</v>
      </c>
      <c r="U32" s="24">
        <v>99.72719951375171</v>
      </c>
      <c r="V32" s="20"/>
      <c r="W32" s="21"/>
    </row>
    <row r="33" spans="1:23" ht="12.75" customHeight="1">
      <c r="A33" s="25" t="s">
        <v>39</v>
      </c>
      <c r="B33" s="26">
        <v>204011000</v>
      </c>
      <c r="C33" s="26">
        <v>0</v>
      </c>
      <c r="D33" s="26"/>
      <c r="E33" s="26">
        <v>204011000</v>
      </c>
      <c r="F33" s="27">
        <v>204011000</v>
      </c>
      <c r="G33" s="28">
        <v>204011000</v>
      </c>
      <c r="H33" s="27">
        <v>88423000</v>
      </c>
      <c r="I33" s="28">
        <v>88567025</v>
      </c>
      <c r="J33" s="27">
        <v>57375000</v>
      </c>
      <c r="K33" s="28">
        <v>66362324</v>
      </c>
      <c r="L33" s="27">
        <v>32356000</v>
      </c>
      <c r="M33" s="28">
        <v>27835439</v>
      </c>
      <c r="N33" s="27">
        <v>21957000</v>
      </c>
      <c r="O33" s="28">
        <v>20689669</v>
      </c>
      <c r="P33" s="27">
        <v>200111000</v>
      </c>
      <c r="Q33" s="28">
        <v>203454457</v>
      </c>
      <c r="R33" s="29">
        <v>-32.13932500927185</v>
      </c>
      <c r="S33" s="30">
        <v>-25.67148303283451</v>
      </c>
      <c r="T33" s="29">
        <v>98.08833837391121</v>
      </c>
      <c r="U33" s="31">
        <v>99.72719951375171</v>
      </c>
      <c r="V33" s="27">
        <v>0</v>
      </c>
      <c r="W33" s="28">
        <v>0</v>
      </c>
    </row>
    <row r="34" spans="1:23" ht="12.75" customHeight="1">
      <c r="A34" s="11" t="s">
        <v>54</v>
      </c>
      <c r="B34" s="32"/>
      <c r="C34" s="32"/>
      <c r="D34" s="32"/>
      <c r="E34" s="32"/>
      <c r="F34" s="33"/>
      <c r="G34" s="34"/>
      <c r="H34" s="33"/>
      <c r="I34" s="34"/>
      <c r="J34" s="33"/>
      <c r="K34" s="34"/>
      <c r="L34" s="33"/>
      <c r="M34" s="34"/>
      <c r="N34" s="33"/>
      <c r="O34" s="34"/>
      <c r="P34" s="33"/>
      <c r="Q34" s="34"/>
      <c r="R34" s="15"/>
      <c r="S34" s="16"/>
      <c r="T34" s="15"/>
      <c r="U34" s="17"/>
      <c r="V34" s="33"/>
      <c r="W34" s="34"/>
    </row>
    <row r="35" spans="1:23" ht="12.75" customHeight="1">
      <c r="A35" s="18" t="s">
        <v>55</v>
      </c>
      <c r="B35" s="19">
        <v>488500000</v>
      </c>
      <c r="C35" s="19">
        <v>-6000000</v>
      </c>
      <c r="D35" s="19"/>
      <c r="E35" s="19">
        <v>482500000</v>
      </c>
      <c r="F35" s="20">
        <v>482500000</v>
      </c>
      <c r="G35" s="21">
        <v>482500000</v>
      </c>
      <c r="H35" s="20">
        <v>41232000</v>
      </c>
      <c r="I35" s="21">
        <v>81636507</v>
      </c>
      <c r="J35" s="20">
        <v>20702000</v>
      </c>
      <c r="K35" s="21">
        <v>101199104</v>
      </c>
      <c r="L35" s="20">
        <v>0</v>
      </c>
      <c r="M35" s="21">
        <v>66131720</v>
      </c>
      <c r="N35" s="20">
        <v>140564000</v>
      </c>
      <c r="O35" s="21">
        <v>188673180</v>
      </c>
      <c r="P35" s="20">
        <v>202498000</v>
      </c>
      <c r="Q35" s="21">
        <v>437640511</v>
      </c>
      <c r="R35" s="22">
        <v>0</v>
      </c>
      <c r="S35" s="23">
        <v>185.29906677158857</v>
      </c>
      <c r="T35" s="22">
        <v>41.968497409326424</v>
      </c>
      <c r="U35" s="24">
        <v>90.70269658031089</v>
      </c>
      <c r="V35" s="20">
        <v>9393000</v>
      </c>
      <c r="W35" s="21">
        <v>7547103</v>
      </c>
    </row>
    <row r="36" spans="1:23" ht="12.75" customHeight="1">
      <c r="A36" s="18" t="s">
        <v>56</v>
      </c>
      <c r="B36" s="19">
        <v>885288000</v>
      </c>
      <c r="C36" s="19">
        <v>0</v>
      </c>
      <c r="D36" s="19"/>
      <c r="E36" s="19">
        <v>885288000</v>
      </c>
      <c r="F36" s="20">
        <v>885288000</v>
      </c>
      <c r="G36" s="21">
        <v>0</v>
      </c>
      <c r="H36" s="20">
        <v>0</v>
      </c>
      <c r="I36" s="21">
        <v>0</v>
      </c>
      <c r="J36" s="20">
        <v>0</v>
      </c>
      <c r="K36" s="21">
        <v>0</v>
      </c>
      <c r="L36" s="20">
        <v>0</v>
      </c>
      <c r="M36" s="21">
        <v>0</v>
      </c>
      <c r="N36" s="20">
        <v>0</v>
      </c>
      <c r="O36" s="21">
        <v>0</v>
      </c>
      <c r="P36" s="20">
        <v>0</v>
      </c>
      <c r="Q36" s="21">
        <v>0</v>
      </c>
      <c r="R36" s="22">
        <v>0</v>
      </c>
      <c r="S36" s="23">
        <v>0</v>
      </c>
      <c r="T36" s="22">
        <v>0</v>
      </c>
      <c r="U36" s="24">
        <v>0</v>
      </c>
      <c r="V36" s="20"/>
      <c r="W36" s="21"/>
    </row>
    <row r="37" spans="1:23" ht="12.75" customHeight="1">
      <c r="A37" s="18" t="s">
        <v>57</v>
      </c>
      <c r="B37" s="19">
        <v>0</v>
      </c>
      <c r="C37" s="19">
        <v>0</v>
      </c>
      <c r="D37" s="19"/>
      <c r="E37" s="19">
        <v>0</v>
      </c>
      <c r="F37" s="20">
        <v>0</v>
      </c>
      <c r="G37" s="21">
        <v>0</v>
      </c>
      <c r="H37" s="20">
        <v>0</v>
      </c>
      <c r="I37" s="21">
        <v>0</v>
      </c>
      <c r="J37" s="20">
        <v>0</v>
      </c>
      <c r="K37" s="21">
        <v>0</v>
      </c>
      <c r="L37" s="20">
        <v>0</v>
      </c>
      <c r="M37" s="21">
        <v>0</v>
      </c>
      <c r="N37" s="20">
        <v>0</v>
      </c>
      <c r="O37" s="21">
        <v>0</v>
      </c>
      <c r="P37" s="20">
        <v>0</v>
      </c>
      <c r="Q37" s="21">
        <v>0</v>
      </c>
      <c r="R37" s="22">
        <v>0</v>
      </c>
      <c r="S37" s="23">
        <v>0</v>
      </c>
      <c r="T37" s="22">
        <v>0</v>
      </c>
      <c r="U37" s="24">
        <v>0</v>
      </c>
      <c r="V37" s="20"/>
      <c r="W37" s="21"/>
    </row>
    <row r="38" spans="1:23" ht="12.75" customHeight="1">
      <c r="A38" s="18" t="s">
        <v>58</v>
      </c>
      <c r="B38" s="19">
        <v>38000000</v>
      </c>
      <c r="C38" s="19">
        <v>0</v>
      </c>
      <c r="D38" s="19"/>
      <c r="E38" s="19">
        <v>38000000</v>
      </c>
      <c r="F38" s="20">
        <v>38000000</v>
      </c>
      <c r="G38" s="21">
        <v>38000000</v>
      </c>
      <c r="H38" s="20">
        <v>0</v>
      </c>
      <c r="I38" s="21">
        <v>955659</v>
      </c>
      <c r="J38" s="20">
        <v>6149000</v>
      </c>
      <c r="K38" s="21">
        <v>8609349</v>
      </c>
      <c r="L38" s="20">
        <v>3078000</v>
      </c>
      <c r="M38" s="21">
        <v>611307</v>
      </c>
      <c r="N38" s="20">
        <v>14082000</v>
      </c>
      <c r="O38" s="21">
        <v>24709870</v>
      </c>
      <c r="P38" s="20">
        <v>23309000</v>
      </c>
      <c r="Q38" s="21">
        <v>34886185</v>
      </c>
      <c r="R38" s="22">
        <v>357.50487329434696</v>
      </c>
      <c r="S38" s="23">
        <v>3942.137583898107</v>
      </c>
      <c r="T38" s="22">
        <v>61.339473684210525</v>
      </c>
      <c r="U38" s="24">
        <v>91.80575</v>
      </c>
      <c r="V38" s="20">
        <v>554000</v>
      </c>
      <c r="W38" s="21">
        <v>554000</v>
      </c>
    </row>
    <row r="39" spans="1:23" ht="12.75" customHeight="1">
      <c r="A39" s="18" t="s">
        <v>59</v>
      </c>
      <c r="B39" s="19">
        <v>0</v>
      </c>
      <c r="C39" s="19">
        <v>0</v>
      </c>
      <c r="D39" s="19"/>
      <c r="E39" s="19">
        <v>0</v>
      </c>
      <c r="F39" s="20">
        <v>0</v>
      </c>
      <c r="G39" s="21">
        <v>0</v>
      </c>
      <c r="H39" s="20">
        <v>0</v>
      </c>
      <c r="I39" s="21">
        <v>0</v>
      </c>
      <c r="J39" s="20">
        <v>0</v>
      </c>
      <c r="K39" s="21">
        <v>0</v>
      </c>
      <c r="L39" s="20">
        <v>0</v>
      </c>
      <c r="M39" s="21">
        <v>0</v>
      </c>
      <c r="N39" s="20">
        <v>0</v>
      </c>
      <c r="O39" s="21">
        <v>0</v>
      </c>
      <c r="P39" s="20">
        <v>0</v>
      </c>
      <c r="Q39" s="21">
        <v>0</v>
      </c>
      <c r="R39" s="22">
        <v>0</v>
      </c>
      <c r="S39" s="23">
        <v>0</v>
      </c>
      <c r="T39" s="22">
        <v>0</v>
      </c>
      <c r="U39" s="24">
        <v>0</v>
      </c>
      <c r="V39" s="20"/>
      <c r="W39" s="21"/>
    </row>
    <row r="40" spans="1:23" ht="12.75" customHeight="1">
      <c r="A40" s="25" t="s">
        <v>39</v>
      </c>
      <c r="B40" s="26">
        <v>1411788000</v>
      </c>
      <c r="C40" s="26">
        <v>-6000000</v>
      </c>
      <c r="D40" s="26"/>
      <c r="E40" s="26">
        <v>1405788000</v>
      </c>
      <c r="F40" s="27">
        <v>1405788000</v>
      </c>
      <c r="G40" s="28">
        <v>520500000</v>
      </c>
      <c r="H40" s="27">
        <v>41232000</v>
      </c>
      <c r="I40" s="28">
        <v>82592166</v>
      </c>
      <c r="J40" s="27">
        <v>26851000</v>
      </c>
      <c r="K40" s="28">
        <v>109808453</v>
      </c>
      <c r="L40" s="27">
        <v>3078000</v>
      </c>
      <c r="M40" s="28">
        <v>66743027</v>
      </c>
      <c r="N40" s="27">
        <v>154646000</v>
      </c>
      <c r="O40" s="28">
        <v>213383050</v>
      </c>
      <c r="P40" s="27">
        <v>225807000</v>
      </c>
      <c r="Q40" s="28">
        <v>472526696</v>
      </c>
      <c r="R40" s="29">
        <v>4924.236517218974</v>
      </c>
      <c r="S40" s="30">
        <v>219.70837942366623</v>
      </c>
      <c r="T40" s="29">
        <v>43.38270893371758</v>
      </c>
      <c r="U40" s="31">
        <v>90.78322689721422</v>
      </c>
      <c r="V40" s="27">
        <v>9947000</v>
      </c>
      <c r="W40" s="28">
        <v>8101103</v>
      </c>
    </row>
    <row r="41" spans="1:23" ht="12.75" customHeight="1">
      <c r="A41" s="11" t="s">
        <v>60</v>
      </c>
      <c r="B41" s="32"/>
      <c r="C41" s="32"/>
      <c r="D41" s="32"/>
      <c r="E41" s="32"/>
      <c r="F41" s="33"/>
      <c r="G41" s="34"/>
      <c r="H41" s="33"/>
      <c r="I41" s="34"/>
      <c r="J41" s="33"/>
      <c r="K41" s="34"/>
      <c r="L41" s="33"/>
      <c r="M41" s="34"/>
      <c r="N41" s="33"/>
      <c r="O41" s="34"/>
      <c r="P41" s="33"/>
      <c r="Q41" s="34"/>
      <c r="R41" s="15"/>
      <c r="S41" s="16"/>
      <c r="T41" s="15"/>
      <c r="U41" s="17"/>
      <c r="V41" s="33"/>
      <c r="W41" s="34"/>
    </row>
    <row r="42" spans="1:23" ht="12.75" customHeight="1">
      <c r="A42" s="18" t="s">
        <v>61</v>
      </c>
      <c r="B42" s="19">
        <v>0</v>
      </c>
      <c r="C42" s="19">
        <v>0</v>
      </c>
      <c r="D42" s="19"/>
      <c r="E42" s="19">
        <v>0</v>
      </c>
      <c r="F42" s="20">
        <v>0</v>
      </c>
      <c r="G42" s="21">
        <v>0</v>
      </c>
      <c r="H42" s="20">
        <v>0</v>
      </c>
      <c r="I42" s="21">
        <v>0</v>
      </c>
      <c r="J42" s="20">
        <v>0</v>
      </c>
      <c r="K42" s="21">
        <v>0</v>
      </c>
      <c r="L42" s="20">
        <v>0</v>
      </c>
      <c r="M42" s="21">
        <v>0</v>
      </c>
      <c r="N42" s="20">
        <v>0</v>
      </c>
      <c r="O42" s="21">
        <v>0</v>
      </c>
      <c r="P42" s="20">
        <v>0</v>
      </c>
      <c r="Q42" s="21">
        <v>0</v>
      </c>
      <c r="R42" s="22">
        <v>0</v>
      </c>
      <c r="S42" s="23">
        <v>0</v>
      </c>
      <c r="T42" s="22">
        <v>0</v>
      </c>
      <c r="U42" s="24">
        <v>0</v>
      </c>
      <c r="V42" s="20"/>
      <c r="W42" s="21"/>
    </row>
    <row r="43" spans="1:23" ht="12.75" customHeight="1">
      <c r="A43" s="18" t="s">
        <v>62</v>
      </c>
      <c r="B43" s="19">
        <v>579227000</v>
      </c>
      <c r="C43" s="19">
        <v>-97283000</v>
      </c>
      <c r="D43" s="19"/>
      <c r="E43" s="19">
        <v>481944000</v>
      </c>
      <c r="F43" s="20">
        <v>481944000</v>
      </c>
      <c r="G43" s="21">
        <v>481944000</v>
      </c>
      <c r="H43" s="20">
        <v>64567000</v>
      </c>
      <c r="I43" s="21">
        <v>30250228</v>
      </c>
      <c r="J43" s="20">
        <v>69069000</v>
      </c>
      <c r="K43" s="21">
        <v>100306675</v>
      </c>
      <c r="L43" s="20">
        <v>73947000</v>
      </c>
      <c r="M43" s="21">
        <v>73417837</v>
      </c>
      <c r="N43" s="20">
        <v>148449000</v>
      </c>
      <c r="O43" s="21">
        <v>184035667</v>
      </c>
      <c r="P43" s="20">
        <v>356032000</v>
      </c>
      <c r="Q43" s="21">
        <v>388010407</v>
      </c>
      <c r="R43" s="22">
        <v>100.75053754716217</v>
      </c>
      <c r="S43" s="23">
        <v>150.66887628411064</v>
      </c>
      <c r="T43" s="22">
        <v>73.87414305396479</v>
      </c>
      <c r="U43" s="24">
        <v>80.50943823348771</v>
      </c>
      <c r="V43" s="20">
        <v>14580000</v>
      </c>
      <c r="W43" s="21">
        <v>14580000</v>
      </c>
    </row>
    <row r="44" spans="1:23" ht="12.75" customHeight="1">
      <c r="A44" s="18" t="s">
        <v>63</v>
      </c>
      <c r="B44" s="19">
        <v>56052000</v>
      </c>
      <c r="C44" s="19">
        <v>-13649000</v>
      </c>
      <c r="D44" s="19"/>
      <c r="E44" s="19">
        <v>42403000</v>
      </c>
      <c r="F44" s="20">
        <v>42403000</v>
      </c>
      <c r="G44" s="21">
        <v>0</v>
      </c>
      <c r="H44" s="20">
        <v>0</v>
      </c>
      <c r="I44" s="21">
        <v>0</v>
      </c>
      <c r="J44" s="20">
        <v>0</v>
      </c>
      <c r="K44" s="21">
        <v>0</v>
      </c>
      <c r="L44" s="20">
        <v>0</v>
      </c>
      <c r="M44" s="21">
        <v>0</v>
      </c>
      <c r="N44" s="20">
        <v>0</v>
      </c>
      <c r="O44" s="21">
        <v>0</v>
      </c>
      <c r="P44" s="20">
        <v>0</v>
      </c>
      <c r="Q44" s="21">
        <v>0</v>
      </c>
      <c r="R44" s="22">
        <v>0</v>
      </c>
      <c r="S44" s="23">
        <v>0</v>
      </c>
      <c r="T44" s="22">
        <v>0</v>
      </c>
      <c r="U44" s="24">
        <v>0</v>
      </c>
      <c r="V44" s="20"/>
      <c r="W44" s="21"/>
    </row>
    <row r="45" spans="1:23" ht="12.75" customHeight="1">
      <c r="A45" s="18" t="s">
        <v>64</v>
      </c>
      <c r="B45" s="19">
        <v>0</v>
      </c>
      <c r="C45" s="19">
        <v>0</v>
      </c>
      <c r="D45" s="19"/>
      <c r="E45" s="19">
        <v>0</v>
      </c>
      <c r="F45" s="20">
        <v>0</v>
      </c>
      <c r="G45" s="21">
        <v>0</v>
      </c>
      <c r="H45" s="20">
        <v>0</v>
      </c>
      <c r="I45" s="21">
        <v>0</v>
      </c>
      <c r="J45" s="20">
        <v>0</v>
      </c>
      <c r="K45" s="21">
        <v>0</v>
      </c>
      <c r="L45" s="20">
        <v>0</v>
      </c>
      <c r="M45" s="21">
        <v>0</v>
      </c>
      <c r="N45" s="20">
        <v>0</v>
      </c>
      <c r="O45" s="21">
        <v>0</v>
      </c>
      <c r="P45" s="20">
        <v>0</v>
      </c>
      <c r="Q45" s="21">
        <v>0</v>
      </c>
      <c r="R45" s="22">
        <v>0</v>
      </c>
      <c r="S45" s="23">
        <v>0</v>
      </c>
      <c r="T45" s="22">
        <v>0</v>
      </c>
      <c r="U45" s="24">
        <v>0</v>
      </c>
      <c r="V45" s="20"/>
      <c r="W45" s="21"/>
    </row>
    <row r="46" spans="1:23" ht="12.75" customHeight="1">
      <c r="A46" s="18" t="s">
        <v>65</v>
      </c>
      <c r="B46" s="19">
        <v>0</v>
      </c>
      <c r="C46" s="19">
        <v>0</v>
      </c>
      <c r="D46" s="19"/>
      <c r="E46" s="19">
        <v>0</v>
      </c>
      <c r="F46" s="20">
        <v>0</v>
      </c>
      <c r="G46" s="21">
        <v>0</v>
      </c>
      <c r="H46" s="20">
        <v>0</v>
      </c>
      <c r="I46" s="21">
        <v>0</v>
      </c>
      <c r="J46" s="20">
        <v>0</v>
      </c>
      <c r="K46" s="21">
        <v>0</v>
      </c>
      <c r="L46" s="20">
        <v>0</v>
      </c>
      <c r="M46" s="21">
        <v>0</v>
      </c>
      <c r="N46" s="20">
        <v>0</v>
      </c>
      <c r="O46" s="21">
        <v>0</v>
      </c>
      <c r="P46" s="20">
        <v>0</v>
      </c>
      <c r="Q46" s="21">
        <v>0</v>
      </c>
      <c r="R46" s="22">
        <v>0</v>
      </c>
      <c r="S46" s="23">
        <v>0</v>
      </c>
      <c r="T46" s="22">
        <v>0</v>
      </c>
      <c r="U46" s="24">
        <v>0</v>
      </c>
      <c r="V46" s="20"/>
      <c r="W46" s="21"/>
    </row>
    <row r="47" spans="1:23" ht="12.75" customHeight="1" hidden="1">
      <c r="A47" s="18" t="s">
        <v>66</v>
      </c>
      <c r="B47" s="19">
        <v>0</v>
      </c>
      <c r="C47" s="19">
        <v>0</v>
      </c>
      <c r="D47" s="19"/>
      <c r="E47" s="19">
        <v>0</v>
      </c>
      <c r="F47" s="20">
        <v>0</v>
      </c>
      <c r="G47" s="21">
        <v>0</v>
      </c>
      <c r="H47" s="20">
        <v>0</v>
      </c>
      <c r="I47" s="21">
        <v>0</v>
      </c>
      <c r="J47" s="20">
        <v>0</v>
      </c>
      <c r="K47" s="21">
        <v>0</v>
      </c>
      <c r="L47" s="20">
        <v>0</v>
      </c>
      <c r="M47" s="21">
        <v>0</v>
      </c>
      <c r="N47" s="20">
        <v>0</v>
      </c>
      <c r="O47" s="21">
        <v>0</v>
      </c>
      <c r="P47" s="20">
        <v>0</v>
      </c>
      <c r="Q47" s="21">
        <v>0</v>
      </c>
      <c r="R47" s="22">
        <v>0</v>
      </c>
      <c r="S47" s="23">
        <v>0</v>
      </c>
      <c r="T47" s="22">
        <v>0</v>
      </c>
      <c r="U47" s="24">
        <v>0</v>
      </c>
      <c r="V47" s="20"/>
      <c r="W47" s="21"/>
    </row>
    <row r="48" spans="1:23" ht="12.75" customHeight="1">
      <c r="A48" s="18" t="s">
        <v>67</v>
      </c>
      <c r="B48" s="19">
        <v>0</v>
      </c>
      <c r="C48" s="19">
        <v>0</v>
      </c>
      <c r="D48" s="19"/>
      <c r="E48" s="19">
        <v>0</v>
      </c>
      <c r="F48" s="20">
        <v>0</v>
      </c>
      <c r="G48" s="21">
        <v>0</v>
      </c>
      <c r="H48" s="20">
        <v>0</v>
      </c>
      <c r="I48" s="21">
        <v>0</v>
      </c>
      <c r="J48" s="20">
        <v>0</v>
      </c>
      <c r="K48" s="21">
        <v>0</v>
      </c>
      <c r="L48" s="20">
        <v>0</v>
      </c>
      <c r="M48" s="21">
        <v>0</v>
      </c>
      <c r="N48" s="20">
        <v>0</v>
      </c>
      <c r="O48" s="21">
        <v>0</v>
      </c>
      <c r="P48" s="20">
        <v>0</v>
      </c>
      <c r="Q48" s="21">
        <v>0</v>
      </c>
      <c r="R48" s="22">
        <v>0</v>
      </c>
      <c r="S48" s="23">
        <v>0</v>
      </c>
      <c r="T48" s="22">
        <v>0</v>
      </c>
      <c r="U48" s="24">
        <v>0</v>
      </c>
      <c r="V48" s="20"/>
      <c r="W48" s="21"/>
    </row>
    <row r="49" spans="1:23" ht="12.75" customHeight="1">
      <c r="A49" s="18" t="s">
        <v>68</v>
      </c>
      <c r="B49" s="19">
        <v>0</v>
      </c>
      <c r="C49" s="19">
        <v>0</v>
      </c>
      <c r="D49" s="19"/>
      <c r="E49" s="19">
        <v>0</v>
      </c>
      <c r="F49" s="20">
        <v>0</v>
      </c>
      <c r="G49" s="21">
        <v>0</v>
      </c>
      <c r="H49" s="20">
        <v>0</v>
      </c>
      <c r="I49" s="21">
        <v>0</v>
      </c>
      <c r="J49" s="20">
        <v>0</v>
      </c>
      <c r="K49" s="21">
        <v>0</v>
      </c>
      <c r="L49" s="20">
        <v>0</v>
      </c>
      <c r="M49" s="21">
        <v>0</v>
      </c>
      <c r="N49" s="20">
        <v>0</v>
      </c>
      <c r="O49" s="21">
        <v>0</v>
      </c>
      <c r="P49" s="20">
        <v>0</v>
      </c>
      <c r="Q49" s="21">
        <v>0</v>
      </c>
      <c r="R49" s="22">
        <v>0</v>
      </c>
      <c r="S49" s="23">
        <v>0</v>
      </c>
      <c r="T49" s="22">
        <v>0</v>
      </c>
      <c r="U49" s="24">
        <v>0</v>
      </c>
      <c r="V49" s="20"/>
      <c r="W49" s="21"/>
    </row>
    <row r="50" spans="1:23" ht="12.75" customHeight="1">
      <c r="A50" s="18" t="s">
        <v>69</v>
      </c>
      <c r="B50" s="19">
        <v>0</v>
      </c>
      <c r="C50" s="19">
        <v>0</v>
      </c>
      <c r="D50" s="19"/>
      <c r="E50" s="19">
        <v>0</v>
      </c>
      <c r="F50" s="20">
        <v>0</v>
      </c>
      <c r="G50" s="21">
        <v>0</v>
      </c>
      <c r="H50" s="20">
        <v>0</v>
      </c>
      <c r="I50" s="21">
        <v>0</v>
      </c>
      <c r="J50" s="20">
        <v>0</v>
      </c>
      <c r="K50" s="21">
        <v>0</v>
      </c>
      <c r="L50" s="20">
        <v>0</v>
      </c>
      <c r="M50" s="21">
        <v>0</v>
      </c>
      <c r="N50" s="20">
        <v>0</v>
      </c>
      <c r="O50" s="21">
        <v>0</v>
      </c>
      <c r="P50" s="20">
        <v>0</v>
      </c>
      <c r="Q50" s="21">
        <v>0</v>
      </c>
      <c r="R50" s="22">
        <v>0</v>
      </c>
      <c r="S50" s="23">
        <v>0</v>
      </c>
      <c r="T50" s="22">
        <v>0</v>
      </c>
      <c r="U50" s="24">
        <v>0</v>
      </c>
      <c r="V50" s="20"/>
      <c r="W50" s="21"/>
    </row>
    <row r="51" spans="1:23" ht="12.75" customHeight="1">
      <c r="A51" s="18" t="s">
        <v>70</v>
      </c>
      <c r="B51" s="19">
        <v>900000000</v>
      </c>
      <c r="C51" s="19">
        <v>66668000</v>
      </c>
      <c r="D51" s="19"/>
      <c r="E51" s="19">
        <v>966668000</v>
      </c>
      <c r="F51" s="20">
        <v>966668000</v>
      </c>
      <c r="G51" s="21">
        <v>966668000</v>
      </c>
      <c r="H51" s="20">
        <v>24393000</v>
      </c>
      <c r="I51" s="21">
        <v>93929289</v>
      </c>
      <c r="J51" s="20">
        <v>126682000</v>
      </c>
      <c r="K51" s="21">
        <v>200566783</v>
      </c>
      <c r="L51" s="20">
        <v>22373000</v>
      </c>
      <c r="M51" s="21">
        <v>223706754</v>
      </c>
      <c r="N51" s="20">
        <v>294300000</v>
      </c>
      <c r="O51" s="21">
        <v>300482560</v>
      </c>
      <c r="P51" s="20">
        <v>467748000</v>
      </c>
      <c r="Q51" s="21">
        <v>818685386</v>
      </c>
      <c r="R51" s="22">
        <v>1215.4248424440173</v>
      </c>
      <c r="S51" s="23">
        <v>34.319842663310915</v>
      </c>
      <c r="T51" s="22">
        <v>48.387657396334625</v>
      </c>
      <c r="U51" s="24">
        <v>84.69147483934505</v>
      </c>
      <c r="V51" s="20">
        <v>32594000</v>
      </c>
      <c r="W51" s="21"/>
    </row>
    <row r="52" spans="1:23" ht="12.75" customHeight="1">
      <c r="A52" s="18" t="s">
        <v>71</v>
      </c>
      <c r="B52" s="19">
        <v>122366000</v>
      </c>
      <c r="C52" s="19">
        <v>-122366000</v>
      </c>
      <c r="D52" s="19"/>
      <c r="E52" s="19">
        <v>0</v>
      </c>
      <c r="F52" s="20">
        <v>0</v>
      </c>
      <c r="G52" s="21">
        <v>0</v>
      </c>
      <c r="H52" s="20">
        <v>0</v>
      </c>
      <c r="I52" s="21">
        <v>0</v>
      </c>
      <c r="J52" s="20">
        <v>0</v>
      </c>
      <c r="K52" s="21">
        <v>0</v>
      </c>
      <c r="L52" s="20">
        <v>0</v>
      </c>
      <c r="M52" s="21">
        <v>0</v>
      </c>
      <c r="N52" s="20">
        <v>0</v>
      </c>
      <c r="O52" s="21">
        <v>0</v>
      </c>
      <c r="P52" s="20">
        <v>0</v>
      </c>
      <c r="Q52" s="21">
        <v>0</v>
      </c>
      <c r="R52" s="22">
        <v>0</v>
      </c>
      <c r="S52" s="23">
        <v>0</v>
      </c>
      <c r="T52" s="22">
        <v>0</v>
      </c>
      <c r="U52" s="24">
        <v>0</v>
      </c>
      <c r="V52" s="20"/>
      <c r="W52" s="21"/>
    </row>
    <row r="53" spans="1:23" ht="12.75" customHeight="1">
      <c r="A53" s="25" t="s">
        <v>39</v>
      </c>
      <c r="B53" s="26">
        <v>1657645000</v>
      </c>
      <c r="C53" s="26">
        <v>-166630000</v>
      </c>
      <c r="D53" s="26"/>
      <c r="E53" s="26">
        <v>1491015000</v>
      </c>
      <c r="F53" s="27">
        <v>1491015000</v>
      </c>
      <c r="G53" s="28">
        <v>1448612000</v>
      </c>
      <c r="H53" s="27">
        <v>88960000</v>
      </c>
      <c r="I53" s="28">
        <v>124179517</v>
      </c>
      <c r="J53" s="27">
        <v>195751000</v>
      </c>
      <c r="K53" s="28">
        <v>300873458</v>
      </c>
      <c r="L53" s="27">
        <v>96320000</v>
      </c>
      <c r="M53" s="28">
        <v>297124591</v>
      </c>
      <c r="N53" s="27">
        <v>442749000</v>
      </c>
      <c r="O53" s="28">
        <v>484518227</v>
      </c>
      <c r="P53" s="27">
        <v>823780000</v>
      </c>
      <c r="Q53" s="28">
        <v>1206695793</v>
      </c>
      <c r="R53" s="29">
        <v>359.6646594684386</v>
      </c>
      <c r="S53" s="30">
        <v>63.069042979347344</v>
      </c>
      <c r="T53" s="29">
        <v>56.866849094167385</v>
      </c>
      <c r="U53" s="31">
        <v>83.3001378560995</v>
      </c>
      <c r="V53" s="27">
        <v>47174000</v>
      </c>
      <c r="W53" s="28">
        <v>14580000</v>
      </c>
    </row>
    <row r="54" spans="1:23" ht="12.75" customHeight="1">
      <c r="A54" s="11" t="s">
        <v>72</v>
      </c>
      <c r="B54" s="32"/>
      <c r="C54" s="32"/>
      <c r="D54" s="32"/>
      <c r="E54" s="32"/>
      <c r="F54" s="33"/>
      <c r="G54" s="34"/>
      <c r="H54" s="33"/>
      <c r="I54" s="34"/>
      <c r="J54" s="33"/>
      <c r="K54" s="34"/>
      <c r="L54" s="33"/>
      <c r="M54" s="34"/>
      <c r="N54" s="33"/>
      <c r="O54" s="34"/>
      <c r="P54" s="33"/>
      <c r="Q54" s="34"/>
      <c r="R54" s="15"/>
      <c r="S54" s="16"/>
      <c r="T54" s="15"/>
      <c r="U54" s="17"/>
      <c r="V54" s="33"/>
      <c r="W54" s="34"/>
    </row>
    <row r="55" spans="1:23" ht="12.75" customHeight="1">
      <c r="A55" s="35" t="s">
        <v>73</v>
      </c>
      <c r="B55" s="19">
        <v>0</v>
      </c>
      <c r="C55" s="19">
        <v>0</v>
      </c>
      <c r="D55" s="19"/>
      <c r="E55" s="19">
        <v>0</v>
      </c>
      <c r="F55" s="20">
        <v>0</v>
      </c>
      <c r="G55" s="21">
        <v>0</v>
      </c>
      <c r="H55" s="20">
        <v>0</v>
      </c>
      <c r="I55" s="21">
        <v>0</v>
      </c>
      <c r="J55" s="20">
        <v>0</v>
      </c>
      <c r="K55" s="21">
        <v>0</v>
      </c>
      <c r="L55" s="20">
        <v>0</v>
      </c>
      <c r="M55" s="21">
        <v>0</v>
      </c>
      <c r="N55" s="20">
        <v>0</v>
      </c>
      <c r="O55" s="21">
        <v>0</v>
      </c>
      <c r="P55" s="20">
        <v>0</v>
      </c>
      <c r="Q55" s="21">
        <v>0</v>
      </c>
      <c r="R55" s="22">
        <v>0</v>
      </c>
      <c r="S55" s="23">
        <v>0</v>
      </c>
      <c r="T55" s="22">
        <v>0</v>
      </c>
      <c r="U55" s="24">
        <v>0</v>
      </c>
      <c r="V55" s="20"/>
      <c r="W55" s="21"/>
    </row>
    <row r="56" spans="1:23" ht="12.75" customHeight="1">
      <c r="A56" s="35" t="s">
        <v>74</v>
      </c>
      <c r="B56" s="19">
        <v>0</v>
      </c>
      <c r="C56" s="19">
        <v>0</v>
      </c>
      <c r="D56" s="19"/>
      <c r="E56" s="19">
        <v>0</v>
      </c>
      <c r="F56" s="20">
        <v>0</v>
      </c>
      <c r="G56" s="21">
        <v>0</v>
      </c>
      <c r="H56" s="20">
        <v>0</v>
      </c>
      <c r="I56" s="21">
        <v>0</v>
      </c>
      <c r="J56" s="20">
        <v>0</v>
      </c>
      <c r="K56" s="21">
        <v>0</v>
      </c>
      <c r="L56" s="20">
        <v>0</v>
      </c>
      <c r="M56" s="21">
        <v>0</v>
      </c>
      <c r="N56" s="20">
        <v>0</v>
      </c>
      <c r="O56" s="21">
        <v>0</v>
      </c>
      <c r="P56" s="20">
        <v>0</v>
      </c>
      <c r="Q56" s="21">
        <v>0</v>
      </c>
      <c r="R56" s="22">
        <v>0</v>
      </c>
      <c r="S56" s="23">
        <v>0</v>
      </c>
      <c r="T56" s="22">
        <v>0</v>
      </c>
      <c r="U56" s="24">
        <v>0</v>
      </c>
      <c r="V56" s="20"/>
      <c r="W56" s="21"/>
    </row>
    <row r="57" spans="1:23" ht="12.75" customHeight="1" hidden="1">
      <c r="A57" s="35" t="s">
        <v>75</v>
      </c>
      <c r="B57" s="19">
        <v>0</v>
      </c>
      <c r="C57" s="19">
        <v>0</v>
      </c>
      <c r="D57" s="19"/>
      <c r="E57" s="19">
        <v>0</v>
      </c>
      <c r="F57" s="20">
        <v>0</v>
      </c>
      <c r="G57" s="21">
        <v>0</v>
      </c>
      <c r="H57" s="20">
        <v>0</v>
      </c>
      <c r="I57" s="21">
        <v>0</v>
      </c>
      <c r="J57" s="20">
        <v>0</v>
      </c>
      <c r="K57" s="21">
        <v>0</v>
      </c>
      <c r="L57" s="20">
        <v>0</v>
      </c>
      <c r="M57" s="21">
        <v>0</v>
      </c>
      <c r="N57" s="20">
        <v>0</v>
      </c>
      <c r="O57" s="21">
        <v>0</v>
      </c>
      <c r="P57" s="20">
        <v>0</v>
      </c>
      <c r="Q57" s="21">
        <v>0</v>
      </c>
      <c r="R57" s="22">
        <v>0</v>
      </c>
      <c r="S57" s="23">
        <v>0</v>
      </c>
      <c r="T57" s="22">
        <v>0</v>
      </c>
      <c r="U57" s="24">
        <v>0</v>
      </c>
      <c r="V57" s="20"/>
      <c r="W57" s="21"/>
    </row>
    <row r="58" spans="1:23" ht="12.75" customHeight="1" hidden="1">
      <c r="A58" s="18" t="s">
        <v>76</v>
      </c>
      <c r="B58" s="19">
        <v>0</v>
      </c>
      <c r="C58" s="19">
        <v>0</v>
      </c>
      <c r="D58" s="19"/>
      <c r="E58" s="19">
        <v>0</v>
      </c>
      <c r="F58" s="20">
        <v>0</v>
      </c>
      <c r="G58" s="21">
        <v>0</v>
      </c>
      <c r="H58" s="20">
        <v>0</v>
      </c>
      <c r="I58" s="21">
        <v>0</v>
      </c>
      <c r="J58" s="20">
        <v>0</v>
      </c>
      <c r="K58" s="21">
        <v>0</v>
      </c>
      <c r="L58" s="20">
        <v>0</v>
      </c>
      <c r="M58" s="21">
        <v>0</v>
      </c>
      <c r="N58" s="20">
        <v>0</v>
      </c>
      <c r="O58" s="21">
        <v>0</v>
      </c>
      <c r="P58" s="20">
        <v>0</v>
      </c>
      <c r="Q58" s="21">
        <v>0</v>
      </c>
      <c r="R58" s="22">
        <v>0</v>
      </c>
      <c r="S58" s="23">
        <v>0</v>
      </c>
      <c r="T58" s="22">
        <v>0</v>
      </c>
      <c r="U58" s="24">
        <v>0</v>
      </c>
      <c r="V58" s="20"/>
      <c r="W58" s="21"/>
    </row>
    <row r="59" spans="1:23" ht="12.75" customHeight="1">
      <c r="A59" s="36" t="s">
        <v>39</v>
      </c>
      <c r="B59" s="37">
        <v>0</v>
      </c>
      <c r="C59" s="37">
        <v>0</v>
      </c>
      <c r="D59" s="37"/>
      <c r="E59" s="37">
        <v>0</v>
      </c>
      <c r="F59" s="38">
        <v>0</v>
      </c>
      <c r="G59" s="39">
        <v>0</v>
      </c>
      <c r="H59" s="38">
        <v>0</v>
      </c>
      <c r="I59" s="39">
        <v>0</v>
      </c>
      <c r="J59" s="38">
        <v>0</v>
      </c>
      <c r="K59" s="39">
        <v>0</v>
      </c>
      <c r="L59" s="38">
        <v>0</v>
      </c>
      <c r="M59" s="39">
        <v>0</v>
      </c>
      <c r="N59" s="38">
        <v>0</v>
      </c>
      <c r="O59" s="39">
        <v>0</v>
      </c>
      <c r="P59" s="38">
        <v>0</v>
      </c>
      <c r="Q59" s="39">
        <v>0</v>
      </c>
      <c r="R59" s="40">
        <v>0</v>
      </c>
      <c r="S59" s="41">
        <v>0</v>
      </c>
      <c r="T59" s="40">
        <v>0</v>
      </c>
      <c r="U59" s="42">
        <v>0</v>
      </c>
      <c r="V59" s="38">
        <v>0</v>
      </c>
      <c r="W59" s="39">
        <v>0</v>
      </c>
    </row>
    <row r="60" spans="1:23" ht="12.75" customHeight="1">
      <c r="A60" s="11" t="s">
        <v>77</v>
      </c>
      <c r="B60" s="32"/>
      <c r="C60" s="32"/>
      <c r="D60" s="32"/>
      <c r="E60" s="32"/>
      <c r="F60" s="33"/>
      <c r="G60" s="34"/>
      <c r="H60" s="33"/>
      <c r="I60" s="34"/>
      <c r="J60" s="33"/>
      <c r="K60" s="34"/>
      <c r="L60" s="33"/>
      <c r="M60" s="34"/>
      <c r="N60" s="33"/>
      <c r="O60" s="34"/>
      <c r="P60" s="33"/>
      <c r="Q60" s="34"/>
      <c r="R60" s="15"/>
      <c r="S60" s="16"/>
      <c r="T60" s="15"/>
      <c r="U60" s="17"/>
      <c r="V60" s="33"/>
      <c r="W60" s="34"/>
    </row>
    <row r="61" spans="1:23" ht="12.75" customHeight="1">
      <c r="A61" s="18" t="s">
        <v>78</v>
      </c>
      <c r="B61" s="19">
        <v>0</v>
      </c>
      <c r="C61" s="19">
        <v>0</v>
      </c>
      <c r="D61" s="19"/>
      <c r="E61" s="19">
        <v>0</v>
      </c>
      <c r="F61" s="20">
        <v>0</v>
      </c>
      <c r="G61" s="21">
        <v>0</v>
      </c>
      <c r="H61" s="20">
        <v>0</v>
      </c>
      <c r="I61" s="21">
        <v>0</v>
      </c>
      <c r="J61" s="20">
        <v>0</v>
      </c>
      <c r="K61" s="21">
        <v>0</v>
      </c>
      <c r="L61" s="20">
        <v>0</v>
      </c>
      <c r="M61" s="21">
        <v>0</v>
      </c>
      <c r="N61" s="20">
        <v>0</v>
      </c>
      <c r="O61" s="21">
        <v>0</v>
      </c>
      <c r="P61" s="20">
        <v>0</v>
      </c>
      <c r="Q61" s="21">
        <v>0</v>
      </c>
      <c r="R61" s="22">
        <v>0</v>
      </c>
      <c r="S61" s="23">
        <v>0</v>
      </c>
      <c r="T61" s="22">
        <v>0</v>
      </c>
      <c r="U61" s="24">
        <v>0</v>
      </c>
      <c r="V61" s="20"/>
      <c r="W61" s="21"/>
    </row>
    <row r="62" spans="1:23" ht="12.75" customHeight="1">
      <c r="A62" s="18" t="s">
        <v>79</v>
      </c>
      <c r="B62" s="19">
        <v>0</v>
      </c>
      <c r="C62" s="19">
        <v>0</v>
      </c>
      <c r="D62" s="19"/>
      <c r="E62" s="19">
        <v>0</v>
      </c>
      <c r="F62" s="20">
        <v>0</v>
      </c>
      <c r="G62" s="21">
        <v>0</v>
      </c>
      <c r="H62" s="20">
        <v>0</v>
      </c>
      <c r="I62" s="21">
        <v>0</v>
      </c>
      <c r="J62" s="20">
        <v>0</v>
      </c>
      <c r="K62" s="21">
        <v>0</v>
      </c>
      <c r="L62" s="20">
        <v>0</v>
      </c>
      <c r="M62" s="21">
        <v>0</v>
      </c>
      <c r="N62" s="20">
        <v>0</v>
      </c>
      <c r="O62" s="21">
        <v>0</v>
      </c>
      <c r="P62" s="20">
        <v>0</v>
      </c>
      <c r="Q62" s="21">
        <v>0</v>
      </c>
      <c r="R62" s="22">
        <v>0</v>
      </c>
      <c r="S62" s="23">
        <v>0</v>
      </c>
      <c r="T62" s="22">
        <v>0</v>
      </c>
      <c r="U62" s="24">
        <v>0</v>
      </c>
      <c r="V62" s="20"/>
      <c r="W62" s="21"/>
    </row>
    <row r="63" spans="1:23" ht="12.75" customHeight="1">
      <c r="A63" s="18" t="s">
        <v>80</v>
      </c>
      <c r="B63" s="19">
        <v>0</v>
      </c>
      <c r="C63" s="19">
        <v>0</v>
      </c>
      <c r="D63" s="19"/>
      <c r="E63" s="19">
        <v>0</v>
      </c>
      <c r="F63" s="20">
        <v>0</v>
      </c>
      <c r="G63" s="21">
        <v>0</v>
      </c>
      <c r="H63" s="20">
        <v>0</v>
      </c>
      <c r="I63" s="21">
        <v>0</v>
      </c>
      <c r="J63" s="20">
        <v>0</v>
      </c>
      <c r="K63" s="21">
        <v>0</v>
      </c>
      <c r="L63" s="20">
        <v>0</v>
      </c>
      <c r="M63" s="21">
        <v>0</v>
      </c>
      <c r="N63" s="20">
        <v>0</v>
      </c>
      <c r="O63" s="21">
        <v>0</v>
      </c>
      <c r="P63" s="20">
        <v>0</v>
      </c>
      <c r="Q63" s="21">
        <v>0</v>
      </c>
      <c r="R63" s="22">
        <v>0</v>
      </c>
      <c r="S63" s="23">
        <v>0</v>
      </c>
      <c r="T63" s="22">
        <v>0</v>
      </c>
      <c r="U63" s="24">
        <v>0</v>
      </c>
      <c r="V63" s="20"/>
      <c r="W63" s="21"/>
    </row>
    <row r="64" spans="1:23" ht="12.75" customHeight="1">
      <c r="A64" s="18" t="s">
        <v>81</v>
      </c>
      <c r="B64" s="19">
        <v>0</v>
      </c>
      <c r="C64" s="19">
        <v>10826000</v>
      </c>
      <c r="D64" s="19"/>
      <c r="E64" s="19">
        <v>10826000</v>
      </c>
      <c r="F64" s="20">
        <v>10826000</v>
      </c>
      <c r="G64" s="21">
        <v>10826000</v>
      </c>
      <c r="H64" s="20">
        <v>0</v>
      </c>
      <c r="I64" s="21">
        <v>0</v>
      </c>
      <c r="J64" s="20">
        <v>0</v>
      </c>
      <c r="K64" s="21">
        <v>0</v>
      </c>
      <c r="L64" s="20">
        <v>0</v>
      </c>
      <c r="M64" s="21">
        <v>0</v>
      </c>
      <c r="N64" s="20">
        <v>0</v>
      </c>
      <c r="O64" s="21">
        <v>0</v>
      </c>
      <c r="P64" s="20">
        <v>0</v>
      </c>
      <c r="Q64" s="21">
        <v>0</v>
      </c>
      <c r="R64" s="22">
        <v>0</v>
      </c>
      <c r="S64" s="23">
        <v>0</v>
      </c>
      <c r="T64" s="22">
        <v>0</v>
      </c>
      <c r="U64" s="24">
        <v>0</v>
      </c>
      <c r="V64" s="20"/>
      <c r="W64" s="21"/>
    </row>
    <row r="65" spans="1:23" ht="12.75" customHeight="1">
      <c r="A65" s="18"/>
      <c r="B65" s="19">
        <v>0</v>
      </c>
      <c r="C65" s="19">
        <v>0</v>
      </c>
      <c r="D65" s="19"/>
      <c r="E65" s="19">
        <v>0</v>
      </c>
      <c r="F65" s="20">
        <v>0</v>
      </c>
      <c r="G65" s="21">
        <v>0</v>
      </c>
      <c r="H65" s="20">
        <v>0</v>
      </c>
      <c r="I65" s="21">
        <v>0</v>
      </c>
      <c r="J65" s="20">
        <v>0</v>
      </c>
      <c r="K65" s="21">
        <v>0</v>
      </c>
      <c r="L65" s="20">
        <v>0</v>
      </c>
      <c r="M65" s="21">
        <v>0</v>
      </c>
      <c r="N65" s="20">
        <v>0</v>
      </c>
      <c r="O65" s="21">
        <v>0</v>
      </c>
      <c r="P65" s="20">
        <v>0</v>
      </c>
      <c r="Q65" s="21">
        <v>0</v>
      </c>
      <c r="R65" s="22">
        <v>0</v>
      </c>
      <c r="S65" s="23">
        <v>0</v>
      </c>
      <c r="T65" s="22">
        <v>0</v>
      </c>
      <c r="U65" s="24">
        <v>0</v>
      </c>
      <c r="V65" s="20"/>
      <c r="W65" s="21"/>
    </row>
    <row r="66" spans="1:23" ht="12.75" customHeight="1">
      <c r="A66" s="25" t="s">
        <v>39</v>
      </c>
      <c r="B66" s="26">
        <v>0</v>
      </c>
      <c r="C66" s="26">
        <v>10826000</v>
      </c>
      <c r="D66" s="26"/>
      <c r="E66" s="26">
        <v>10826000</v>
      </c>
      <c r="F66" s="27">
        <v>10826000</v>
      </c>
      <c r="G66" s="28">
        <v>10826000</v>
      </c>
      <c r="H66" s="27">
        <v>0</v>
      </c>
      <c r="I66" s="28">
        <v>0</v>
      </c>
      <c r="J66" s="27">
        <v>0</v>
      </c>
      <c r="K66" s="28">
        <v>0</v>
      </c>
      <c r="L66" s="27">
        <v>0</v>
      </c>
      <c r="M66" s="28">
        <v>0</v>
      </c>
      <c r="N66" s="27">
        <v>0</v>
      </c>
      <c r="O66" s="28">
        <v>0</v>
      </c>
      <c r="P66" s="27">
        <v>0</v>
      </c>
      <c r="Q66" s="28">
        <v>0</v>
      </c>
      <c r="R66" s="29">
        <v>0</v>
      </c>
      <c r="S66" s="30">
        <v>0</v>
      </c>
      <c r="T66" s="29">
        <v>0</v>
      </c>
      <c r="U66" s="31">
        <v>0</v>
      </c>
      <c r="V66" s="27">
        <v>0</v>
      </c>
      <c r="W66" s="28">
        <v>0</v>
      </c>
    </row>
    <row r="67" spans="1:23" ht="12.75" customHeight="1">
      <c r="A67" s="43" t="s">
        <v>82</v>
      </c>
      <c r="B67" s="44">
        <v>4672657000</v>
      </c>
      <c r="C67" s="44">
        <v>-130322000</v>
      </c>
      <c r="D67" s="44"/>
      <c r="E67" s="44">
        <v>4542335000</v>
      </c>
      <c r="F67" s="45">
        <v>4496739000</v>
      </c>
      <c r="G67" s="46">
        <v>3553074000</v>
      </c>
      <c r="H67" s="45">
        <v>325710000</v>
      </c>
      <c r="I67" s="46">
        <v>415656249</v>
      </c>
      <c r="J67" s="45">
        <v>400291000</v>
      </c>
      <c r="K67" s="46">
        <v>683163513</v>
      </c>
      <c r="L67" s="45">
        <v>423301000</v>
      </c>
      <c r="M67" s="46">
        <v>610924864</v>
      </c>
      <c r="N67" s="45">
        <v>991474000</v>
      </c>
      <c r="O67" s="46">
        <v>1121617802</v>
      </c>
      <c r="P67" s="45">
        <v>2140776000</v>
      </c>
      <c r="Q67" s="46">
        <v>2831362428</v>
      </c>
      <c r="R67" s="47">
        <v>134.224346268967</v>
      </c>
      <c r="S67" s="48">
        <v>83.59341190605069</v>
      </c>
      <c r="T67" s="47">
        <v>59.45493477602779</v>
      </c>
      <c r="U67" s="47">
        <v>78.63432161236659</v>
      </c>
      <c r="V67" s="45">
        <v>63021000</v>
      </c>
      <c r="W67" s="46">
        <v>22681103</v>
      </c>
    </row>
    <row r="68" spans="1:23" ht="12.75" customHeight="1">
      <c r="A68" s="11" t="s">
        <v>40</v>
      </c>
      <c r="B68" s="32"/>
      <c r="C68" s="32"/>
      <c r="D68" s="32"/>
      <c r="E68" s="32"/>
      <c r="F68" s="33"/>
      <c r="G68" s="34"/>
      <c r="H68" s="33"/>
      <c r="I68" s="34"/>
      <c r="J68" s="33"/>
      <c r="K68" s="34"/>
      <c r="L68" s="33"/>
      <c r="M68" s="34"/>
      <c r="N68" s="33"/>
      <c r="O68" s="34"/>
      <c r="P68" s="33"/>
      <c r="Q68" s="34"/>
      <c r="R68" s="15"/>
      <c r="S68" s="16"/>
      <c r="T68" s="15"/>
      <c r="U68" s="17"/>
      <c r="V68" s="33"/>
      <c r="W68" s="34"/>
    </row>
    <row r="69" spans="1:23" s="50" customFormat="1" ht="12.75" customHeight="1">
      <c r="A69" s="49" t="s">
        <v>83</v>
      </c>
      <c r="B69" s="19">
        <v>3313053000</v>
      </c>
      <c r="C69" s="19">
        <v>-1699000</v>
      </c>
      <c r="D69" s="19"/>
      <c r="E69" s="19">
        <v>3311354000</v>
      </c>
      <c r="F69" s="20">
        <v>3311354000</v>
      </c>
      <c r="G69" s="21">
        <v>3311354000</v>
      </c>
      <c r="H69" s="20">
        <v>595266000</v>
      </c>
      <c r="I69" s="21">
        <v>720472461</v>
      </c>
      <c r="J69" s="20">
        <v>823015000</v>
      </c>
      <c r="K69" s="21">
        <v>934890116</v>
      </c>
      <c r="L69" s="20">
        <v>641815000</v>
      </c>
      <c r="M69" s="21">
        <v>583316477</v>
      </c>
      <c r="N69" s="20">
        <v>1106574000</v>
      </c>
      <c r="O69" s="21">
        <v>933155558</v>
      </c>
      <c r="P69" s="20">
        <v>3166670000</v>
      </c>
      <c r="Q69" s="21">
        <v>3171834612</v>
      </c>
      <c r="R69" s="22">
        <v>72.41323434322975</v>
      </c>
      <c r="S69" s="23">
        <v>59.974146932935</v>
      </c>
      <c r="T69" s="22">
        <v>95.63066950860585</v>
      </c>
      <c r="U69" s="24">
        <v>95.78663628231836</v>
      </c>
      <c r="V69" s="20">
        <v>15458000</v>
      </c>
      <c r="W69" s="21">
        <v>15458000</v>
      </c>
    </row>
    <row r="70" spans="1:23" ht="12.75" customHeight="1">
      <c r="A70" s="36" t="s">
        <v>39</v>
      </c>
      <c r="B70" s="37">
        <v>3313053000</v>
      </c>
      <c r="C70" s="37">
        <v>-1699000</v>
      </c>
      <c r="D70" s="37"/>
      <c r="E70" s="37">
        <v>3311354000</v>
      </c>
      <c r="F70" s="38">
        <v>3311354000</v>
      </c>
      <c r="G70" s="39">
        <v>3311354000</v>
      </c>
      <c r="H70" s="38">
        <v>595266000</v>
      </c>
      <c r="I70" s="39">
        <v>720472461</v>
      </c>
      <c r="J70" s="38">
        <v>823015000</v>
      </c>
      <c r="K70" s="39">
        <v>934890116</v>
      </c>
      <c r="L70" s="38">
        <v>641815000</v>
      </c>
      <c r="M70" s="39">
        <v>583316477</v>
      </c>
      <c r="N70" s="38">
        <v>1106574000</v>
      </c>
      <c r="O70" s="39">
        <v>933155558</v>
      </c>
      <c r="P70" s="38">
        <v>3166670000</v>
      </c>
      <c r="Q70" s="39">
        <v>3171834612</v>
      </c>
      <c r="R70" s="40">
        <v>72.41323434322975</v>
      </c>
      <c r="S70" s="41">
        <v>59.974146932935</v>
      </c>
      <c r="T70" s="40">
        <v>95.63066950860585</v>
      </c>
      <c r="U70" s="42">
        <v>95.78663628231836</v>
      </c>
      <c r="V70" s="38">
        <v>15458000</v>
      </c>
      <c r="W70" s="39">
        <v>15458000</v>
      </c>
    </row>
    <row r="71" spans="1:23" ht="12.75" customHeight="1">
      <c r="A71" s="43" t="s">
        <v>82</v>
      </c>
      <c r="B71" s="44">
        <v>3313053000</v>
      </c>
      <c r="C71" s="44">
        <v>-1699000</v>
      </c>
      <c r="D71" s="44"/>
      <c r="E71" s="44">
        <v>3311354000</v>
      </c>
      <c r="F71" s="45">
        <v>3311354000</v>
      </c>
      <c r="G71" s="46">
        <v>3311354000</v>
      </c>
      <c r="H71" s="45">
        <v>595266000</v>
      </c>
      <c r="I71" s="46">
        <v>720472461</v>
      </c>
      <c r="J71" s="45">
        <v>823015000</v>
      </c>
      <c r="K71" s="46">
        <v>934890116</v>
      </c>
      <c r="L71" s="45">
        <v>641815000</v>
      </c>
      <c r="M71" s="46">
        <v>583316477</v>
      </c>
      <c r="N71" s="45">
        <v>1106574000</v>
      </c>
      <c r="O71" s="46">
        <v>933155558</v>
      </c>
      <c r="P71" s="45">
        <v>3166670000</v>
      </c>
      <c r="Q71" s="46">
        <v>3171834612</v>
      </c>
      <c r="R71" s="47">
        <v>72.41323434322975</v>
      </c>
      <c r="S71" s="48">
        <v>59.974146932935</v>
      </c>
      <c r="T71" s="47">
        <v>95.63066950860585</v>
      </c>
      <c r="U71" s="51">
        <v>95.78663628231836</v>
      </c>
      <c r="V71" s="45">
        <v>15458000</v>
      </c>
      <c r="W71" s="46">
        <v>15458000</v>
      </c>
    </row>
    <row r="72" spans="1:23" ht="12.75" customHeight="1" thickBot="1">
      <c r="A72" s="43" t="s">
        <v>84</v>
      </c>
      <c r="B72" s="44">
        <v>7985710000</v>
      </c>
      <c r="C72" s="44">
        <v>-132021000</v>
      </c>
      <c r="D72" s="44"/>
      <c r="E72" s="44">
        <v>7853689000</v>
      </c>
      <c r="F72" s="45">
        <v>7808093000</v>
      </c>
      <c r="G72" s="46">
        <v>6864428000</v>
      </c>
      <c r="H72" s="45">
        <v>920976000</v>
      </c>
      <c r="I72" s="46">
        <v>1136128710</v>
      </c>
      <c r="J72" s="45">
        <v>1223306000</v>
      </c>
      <c r="K72" s="46">
        <v>1618053629</v>
      </c>
      <c r="L72" s="45">
        <v>1065116000</v>
      </c>
      <c r="M72" s="46">
        <v>1194241341</v>
      </c>
      <c r="N72" s="45">
        <v>2098048000</v>
      </c>
      <c r="O72" s="46">
        <v>2054773360</v>
      </c>
      <c r="P72" s="45">
        <v>5307446000</v>
      </c>
      <c r="Q72" s="46">
        <v>6003197040</v>
      </c>
      <c r="R72" s="47">
        <v>96.97835728690583</v>
      </c>
      <c r="S72" s="48">
        <v>72.05679366947992</v>
      </c>
      <c r="T72" s="47">
        <v>76.78569981817192</v>
      </c>
      <c r="U72" s="51">
        <v>86.98775256122198</v>
      </c>
      <c r="V72" s="45">
        <v>78479000</v>
      </c>
      <c r="W72" s="46">
        <v>38139103</v>
      </c>
    </row>
    <row r="73" spans="1:23" ht="15" thickTop="1">
      <c r="A73" s="52"/>
      <c r="B73" s="53"/>
      <c r="C73" s="54"/>
      <c r="D73" s="54"/>
      <c r="E73" s="55"/>
      <c r="F73" s="53"/>
      <c r="G73" s="54"/>
      <c r="H73" s="54"/>
      <c r="I73" s="55"/>
      <c r="J73" s="54"/>
      <c r="K73" s="55"/>
      <c r="L73" s="54"/>
      <c r="M73" s="54"/>
      <c r="N73" s="54"/>
      <c r="O73" s="54"/>
      <c r="P73" s="54"/>
      <c r="Q73" s="54"/>
      <c r="R73" s="54"/>
      <c r="S73" s="54"/>
      <c r="T73" s="54"/>
      <c r="U73" s="55"/>
      <c r="V73" s="53"/>
      <c r="W73" s="55"/>
    </row>
    <row r="74" spans="1:23" ht="14.25">
      <c r="A74" s="56"/>
      <c r="B74" s="57"/>
      <c r="C74" s="58"/>
      <c r="D74" s="58"/>
      <c r="E74" s="59"/>
      <c r="F74" s="60" t="s">
        <v>3</v>
      </c>
      <c r="G74" s="61"/>
      <c r="H74" s="60" t="s">
        <v>4</v>
      </c>
      <c r="I74" s="62"/>
      <c r="J74" s="60" t="s">
        <v>5</v>
      </c>
      <c r="K74" s="62"/>
      <c r="L74" s="60" t="s">
        <v>6</v>
      </c>
      <c r="M74" s="60"/>
      <c r="N74" s="63" t="s">
        <v>7</v>
      </c>
      <c r="O74" s="60"/>
      <c r="P74" s="135" t="s">
        <v>8</v>
      </c>
      <c r="Q74" s="136"/>
      <c r="R74" s="137" t="s">
        <v>9</v>
      </c>
      <c r="S74" s="136"/>
      <c r="T74" s="137" t="s">
        <v>10</v>
      </c>
      <c r="U74" s="136"/>
      <c r="V74" s="135"/>
      <c r="W74" s="136"/>
    </row>
    <row r="75" spans="1:23" ht="51">
      <c r="A75" s="64" t="s">
        <v>85</v>
      </c>
      <c r="B75" s="65" t="s">
        <v>86</v>
      </c>
      <c r="C75" s="65" t="s">
        <v>87</v>
      </c>
      <c r="D75" s="66" t="s">
        <v>15</v>
      </c>
      <c r="E75" s="65" t="s">
        <v>16</v>
      </c>
      <c r="F75" s="65" t="s">
        <v>17</v>
      </c>
      <c r="G75" s="65" t="s">
        <v>88</v>
      </c>
      <c r="H75" s="65" t="s">
        <v>89</v>
      </c>
      <c r="I75" s="67" t="s">
        <v>20</v>
      </c>
      <c r="J75" s="65" t="s">
        <v>90</v>
      </c>
      <c r="K75" s="67" t="s">
        <v>22</v>
      </c>
      <c r="L75" s="65" t="s">
        <v>91</v>
      </c>
      <c r="M75" s="67" t="s">
        <v>24</v>
      </c>
      <c r="N75" s="65" t="s">
        <v>92</v>
      </c>
      <c r="O75" s="67" t="s">
        <v>26</v>
      </c>
      <c r="P75" s="67" t="s">
        <v>93</v>
      </c>
      <c r="Q75" s="68" t="s">
        <v>28</v>
      </c>
      <c r="R75" s="69" t="s">
        <v>93</v>
      </c>
      <c r="S75" s="70" t="s">
        <v>28</v>
      </c>
      <c r="T75" s="69" t="s">
        <v>94</v>
      </c>
      <c r="U75" s="66" t="s">
        <v>30</v>
      </c>
      <c r="V75" s="65"/>
      <c r="W75" s="67"/>
    </row>
    <row r="76" spans="1:23" ht="14.25">
      <c r="A76" s="71" t="s">
        <v>12</v>
      </c>
      <c r="B76" s="72"/>
      <c r="C76" s="72">
        <v>100</v>
      </c>
      <c r="D76" s="72"/>
      <c r="E76" s="72"/>
      <c r="F76" s="72"/>
      <c r="G76" s="72"/>
      <c r="H76" s="72"/>
      <c r="I76" s="72"/>
      <c r="J76" s="72"/>
      <c r="K76" s="72"/>
      <c r="L76" s="72"/>
      <c r="M76" s="73"/>
      <c r="N76" s="72"/>
      <c r="O76" s="73"/>
      <c r="P76" s="72"/>
      <c r="Q76" s="73"/>
      <c r="R76" s="72"/>
      <c r="S76" s="73"/>
      <c r="T76" s="72"/>
      <c r="U76" s="72"/>
      <c r="V76" s="72"/>
      <c r="W76" s="72"/>
    </row>
    <row r="77" spans="1:23" ht="14.25" hidden="1">
      <c r="A77" s="74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6"/>
      <c r="N77" s="75"/>
      <c r="O77" s="76"/>
      <c r="P77" s="75"/>
      <c r="Q77" s="76"/>
      <c r="R77" s="77"/>
      <c r="S77" s="78"/>
      <c r="T77" s="77"/>
      <c r="U77" s="77"/>
      <c r="V77" s="75"/>
      <c r="W77" s="75"/>
    </row>
    <row r="78" spans="1:23" ht="14.25" hidden="1">
      <c r="A78" s="79" t="s">
        <v>95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1"/>
      <c r="N78" s="80"/>
      <c r="O78" s="81"/>
      <c r="P78" s="80"/>
      <c r="Q78" s="81"/>
      <c r="R78" s="82"/>
      <c r="S78" s="83"/>
      <c r="T78" s="82"/>
      <c r="U78" s="82"/>
      <c r="V78" s="80"/>
      <c r="W78" s="80"/>
    </row>
    <row r="79" spans="1:23" ht="14.25" hidden="1">
      <c r="A79" s="84" t="s">
        <v>96</v>
      </c>
      <c r="B79" s="85">
        <v>0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  <c r="I79" s="85">
        <v>0</v>
      </c>
      <c r="J79" s="85">
        <v>0</v>
      </c>
      <c r="K79" s="85">
        <v>0</v>
      </c>
      <c r="L79" s="85">
        <v>0</v>
      </c>
      <c r="M79" s="86">
        <v>0</v>
      </c>
      <c r="N79" s="85"/>
      <c r="O79" s="86"/>
      <c r="P79" s="85"/>
      <c r="Q79" s="86"/>
      <c r="R79" s="87"/>
      <c r="S79" s="88"/>
      <c r="T79" s="87"/>
      <c r="U79" s="87"/>
      <c r="V79" s="85">
        <v>0</v>
      </c>
      <c r="W79" s="85">
        <v>0</v>
      </c>
    </row>
    <row r="80" spans="1:23" ht="14.25" hidden="1">
      <c r="A80" s="56" t="s">
        <v>97</v>
      </c>
      <c r="B80" s="89"/>
      <c r="C80" s="89"/>
      <c r="D80" s="89"/>
      <c r="E80" s="89">
        <v>0</v>
      </c>
      <c r="F80" s="89"/>
      <c r="G80" s="89"/>
      <c r="H80" s="89"/>
      <c r="I80" s="90"/>
      <c r="J80" s="89"/>
      <c r="K80" s="90"/>
      <c r="L80" s="89"/>
      <c r="M80" s="91"/>
      <c r="N80" s="89"/>
      <c r="O80" s="91"/>
      <c r="P80" s="89"/>
      <c r="Q80" s="91"/>
      <c r="R80" s="92"/>
      <c r="S80" s="93"/>
      <c r="T80" s="92"/>
      <c r="U80" s="92"/>
      <c r="V80" s="89"/>
      <c r="W80" s="89"/>
    </row>
    <row r="81" spans="1:23" ht="14.25" hidden="1">
      <c r="A81" s="56" t="s">
        <v>98</v>
      </c>
      <c r="B81" s="89"/>
      <c r="C81" s="89"/>
      <c r="D81" s="89"/>
      <c r="E81" s="89">
        <v>0</v>
      </c>
      <c r="F81" s="89"/>
      <c r="G81" s="89"/>
      <c r="H81" s="89"/>
      <c r="I81" s="90"/>
      <c r="J81" s="89"/>
      <c r="K81" s="90"/>
      <c r="L81" s="89"/>
      <c r="M81" s="91"/>
      <c r="N81" s="89"/>
      <c r="O81" s="91"/>
      <c r="P81" s="89"/>
      <c r="Q81" s="91"/>
      <c r="R81" s="92"/>
      <c r="S81" s="93"/>
      <c r="T81" s="92"/>
      <c r="U81" s="92"/>
      <c r="V81" s="89"/>
      <c r="W81" s="89"/>
    </row>
    <row r="82" spans="1:23" ht="14.25" hidden="1">
      <c r="A82" s="56" t="s">
        <v>99</v>
      </c>
      <c r="B82" s="89"/>
      <c r="C82" s="89"/>
      <c r="D82" s="89"/>
      <c r="E82" s="89">
        <v>0</v>
      </c>
      <c r="F82" s="89"/>
      <c r="G82" s="89"/>
      <c r="H82" s="89"/>
      <c r="I82" s="90"/>
      <c r="J82" s="89"/>
      <c r="K82" s="90"/>
      <c r="L82" s="89"/>
      <c r="M82" s="91"/>
      <c r="N82" s="89"/>
      <c r="O82" s="91"/>
      <c r="P82" s="89"/>
      <c r="Q82" s="91"/>
      <c r="R82" s="92"/>
      <c r="S82" s="93"/>
      <c r="T82" s="92"/>
      <c r="U82" s="92"/>
      <c r="V82" s="89"/>
      <c r="W82" s="89"/>
    </row>
    <row r="83" spans="1:23" ht="14.25" hidden="1">
      <c r="A83" s="56" t="s">
        <v>100</v>
      </c>
      <c r="B83" s="89"/>
      <c r="C83" s="89"/>
      <c r="D83" s="89"/>
      <c r="E83" s="89">
        <v>0</v>
      </c>
      <c r="F83" s="89"/>
      <c r="G83" s="89"/>
      <c r="H83" s="89"/>
      <c r="I83" s="90"/>
      <c r="J83" s="89"/>
      <c r="K83" s="90"/>
      <c r="L83" s="89"/>
      <c r="M83" s="91"/>
      <c r="N83" s="89"/>
      <c r="O83" s="91"/>
      <c r="P83" s="89"/>
      <c r="Q83" s="91"/>
      <c r="R83" s="92"/>
      <c r="S83" s="93"/>
      <c r="T83" s="92"/>
      <c r="U83" s="92"/>
      <c r="V83" s="89"/>
      <c r="W83" s="89"/>
    </row>
    <row r="84" spans="1:23" ht="14.25" hidden="1">
      <c r="A84" s="56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91"/>
      <c r="N84" s="89"/>
      <c r="O84" s="91"/>
      <c r="P84" s="89"/>
      <c r="Q84" s="91"/>
      <c r="R84" s="92"/>
      <c r="S84" s="93"/>
      <c r="T84" s="92"/>
      <c r="U84" s="92"/>
      <c r="V84" s="89"/>
      <c r="W84" s="89"/>
    </row>
    <row r="85" spans="1:23" ht="14.25">
      <c r="A85" s="94" t="s">
        <v>101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6"/>
      <c r="R85" s="97"/>
      <c r="S85" s="97"/>
      <c r="T85" s="98"/>
      <c r="U85" s="99"/>
      <c r="V85" s="95"/>
      <c r="W85" s="95"/>
    </row>
    <row r="86" spans="1:23" ht="14.25">
      <c r="A86" s="100" t="s">
        <v>102</v>
      </c>
      <c r="B86" s="101">
        <v>0</v>
      </c>
      <c r="C86" s="101">
        <v>0</v>
      </c>
      <c r="D86" s="101"/>
      <c r="E86" s="101">
        <v>0</v>
      </c>
      <c r="F86" s="101">
        <v>0</v>
      </c>
      <c r="G86" s="101">
        <v>0</v>
      </c>
      <c r="H86" s="101">
        <v>0</v>
      </c>
      <c r="I86" s="101">
        <v>0</v>
      </c>
      <c r="J86" s="101">
        <v>0</v>
      </c>
      <c r="K86" s="101">
        <v>0</v>
      </c>
      <c r="L86" s="101">
        <v>0</v>
      </c>
      <c r="M86" s="101">
        <v>0</v>
      </c>
      <c r="N86" s="101">
        <v>0</v>
      </c>
      <c r="O86" s="101">
        <v>0</v>
      </c>
      <c r="P86" s="101">
        <v>0</v>
      </c>
      <c r="Q86" s="89">
        <v>0</v>
      </c>
      <c r="R86" s="102">
        <v>0</v>
      </c>
      <c r="S86" s="103">
        <v>0</v>
      </c>
      <c r="T86" s="102">
        <v>0</v>
      </c>
      <c r="U86" s="103">
        <v>0</v>
      </c>
      <c r="V86" s="101"/>
      <c r="W86" s="101"/>
    </row>
    <row r="87" spans="1:23" ht="14.25">
      <c r="A87" s="104" t="s">
        <v>103</v>
      </c>
      <c r="B87" s="89">
        <v>0</v>
      </c>
      <c r="C87" s="89">
        <v>0</v>
      </c>
      <c r="D87" s="89"/>
      <c r="E87" s="89">
        <v>0</v>
      </c>
      <c r="F87" s="89">
        <v>0</v>
      </c>
      <c r="G87" s="89">
        <v>0</v>
      </c>
      <c r="H87" s="89">
        <v>0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89">
        <v>0</v>
      </c>
      <c r="O87" s="89">
        <v>0</v>
      </c>
      <c r="P87" s="91">
        <v>0</v>
      </c>
      <c r="Q87" s="91">
        <v>0</v>
      </c>
      <c r="R87" s="102">
        <v>0</v>
      </c>
      <c r="S87" s="103">
        <v>0</v>
      </c>
      <c r="T87" s="102">
        <v>0</v>
      </c>
      <c r="U87" s="103">
        <v>0</v>
      </c>
      <c r="V87" s="89"/>
      <c r="W87" s="89"/>
    </row>
    <row r="88" spans="1:23" ht="14.25">
      <c r="A88" s="104" t="s">
        <v>104</v>
      </c>
      <c r="B88" s="89">
        <v>0</v>
      </c>
      <c r="C88" s="89">
        <v>0</v>
      </c>
      <c r="D88" s="89"/>
      <c r="E88" s="89">
        <v>0</v>
      </c>
      <c r="F88" s="89">
        <v>0</v>
      </c>
      <c r="G88" s="89">
        <v>0</v>
      </c>
      <c r="H88" s="89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91">
        <v>0</v>
      </c>
      <c r="Q88" s="91">
        <v>0</v>
      </c>
      <c r="R88" s="102">
        <v>0</v>
      </c>
      <c r="S88" s="103">
        <v>0</v>
      </c>
      <c r="T88" s="102">
        <v>0</v>
      </c>
      <c r="U88" s="103">
        <v>0</v>
      </c>
      <c r="V88" s="89"/>
      <c r="W88" s="89"/>
    </row>
    <row r="89" spans="1:23" ht="14.25">
      <c r="A89" s="104" t="s">
        <v>105</v>
      </c>
      <c r="B89" s="89">
        <v>594652000</v>
      </c>
      <c r="C89" s="89">
        <v>96172000</v>
      </c>
      <c r="D89" s="89"/>
      <c r="E89" s="89">
        <v>690824000</v>
      </c>
      <c r="F89" s="89">
        <v>0</v>
      </c>
      <c r="G89" s="89">
        <v>0</v>
      </c>
      <c r="H89" s="89">
        <v>240771000</v>
      </c>
      <c r="I89" s="89">
        <v>0</v>
      </c>
      <c r="J89" s="89">
        <v>429231000</v>
      </c>
      <c r="K89" s="89">
        <v>0</v>
      </c>
      <c r="L89" s="89">
        <v>58757000</v>
      </c>
      <c r="M89" s="89">
        <v>0</v>
      </c>
      <c r="N89" s="89">
        <v>0</v>
      </c>
      <c r="O89" s="89">
        <v>0</v>
      </c>
      <c r="P89" s="91">
        <v>728759000</v>
      </c>
      <c r="Q89" s="91">
        <v>0</v>
      </c>
      <c r="R89" s="102">
        <v>-100</v>
      </c>
      <c r="S89" s="103">
        <v>0</v>
      </c>
      <c r="T89" s="102">
        <v>105.49126839831852</v>
      </c>
      <c r="U89" s="103">
        <v>0</v>
      </c>
      <c r="V89" s="89"/>
      <c r="W89" s="89"/>
    </row>
    <row r="90" spans="1:23" ht="14.25">
      <c r="A90" s="104" t="s">
        <v>106</v>
      </c>
      <c r="B90" s="89">
        <v>0</v>
      </c>
      <c r="C90" s="89">
        <v>0</v>
      </c>
      <c r="D90" s="89"/>
      <c r="E90" s="89">
        <v>0</v>
      </c>
      <c r="F90" s="89">
        <v>0</v>
      </c>
      <c r="G90" s="89">
        <v>0</v>
      </c>
      <c r="H90" s="89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91">
        <v>0</v>
      </c>
      <c r="Q90" s="91">
        <v>0</v>
      </c>
      <c r="R90" s="102">
        <v>0</v>
      </c>
      <c r="S90" s="103">
        <v>0</v>
      </c>
      <c r="T90" s="102">
        <v>0</v>
      </c>
      <c r="U90" s="103">
        <v>0</v>
      </c>
      <c r="V90" s="89"/>
      <c r="W90" s="89"/>
    </row>
    <row r="91" spans="1:23" ht="14.25">
      <c r="A91" s="104" t="s">
        <v>107</v>
      </c>
      <c r="B91" s="89">
        <v>270590000</v>
      </c>
      <c r="C91" s="89">
        <v>-11656000</v>
      </c>
      <c r="D91" s="89"/>
      <c r="E91" s="89">
        <v>258934000</v>
      </c>
      <c r="F91" s="89">
        <v>0</v>
      </c>
      <c r="G91" s="89">
        <v>0</v>
      </c>
      <c r="H91" s="89">
        <v>85376000</v>
      </c>
      <c r="I91" s="89">
        <v>0</v>
      </c>
      <c r="J91" s="89">
        <v>83099000</v>
      </c>
      <c r="K91" s="89">
        <v>0</v>
      </c>
      <c r="L91" s="89">
        <v>90065000</v>
      </c>
      <c r="M91" s="89">
        <v>0</v>
      </c>
      <c r="N91" s="89">
        <v>0</v>
      </c>
      <c r="O91" s="89">
        <v>0</v>
      </c>
      <c r="P91" s="91">
        <v>258540000</v>
      </c>
      <c r="Q91" s="91">
        <v>0</v>
      </c>
      <c r="R91" s="102">
        <v>-100</v>
      </c>
      <c r="S91" s="103">
        <v>0</v>
      </c>
      <c r="T91" s="102">
        <v>99.84783767292052</v>
      </c>
      <c r="U91" s="103">
        <v>0</v>
      </c>
      <c r="V91" s="89"/>
      <c r="W91" s="89"/>
    </row>
    <row r="92" spans="1:23" ht="14.25">
      <c r="A92" s="104" t="s">
        <v>108</v>
      </c>
      <c r="B92" s="89">
        <v>107179000</v>
      </c>
      <c r="C92" s="89">
        <v>21340000</v>
      </c>
      <c r="D92" s="89"/>
      <c r="E92" s="89">
        <v>128519000</v>
      </c>
      <c r="F92" s="89">
        <v>0</v>
      </c>
      <c r="G92" s="89">
        <v>0</v>
      </c>
      <c r="H92" s="89">
        <v>33571000</v>
      </c>
      <c r="I92" s="89">
        <v>0</v>
      </c>
      <c r="J92" s="89">
        <v>167257000</v>
      </c>
      <c r="K92" s="89">
        <v>0</v>
      </c>
      <c r="L92" s="89">
        <v>51125000</v>
      </c>
      <c r="M92" s="89">
        <v>0</v>
      </c>
      <c r="N92" s="89">
        <v>0</v>
      </c>
      <c r="O92" s="89">
        <v>0</v>
      </c>
      <c r="P92" s="91">
        <v>251953000</v>
      </c>
      <c r="Q92" s="91">
        <v>0</v>
      </c>
      <c r="R92" s="102">
        <v>-100</v>
      </c>
      <c r="S92" s="103">
        <v>0</v>
      </c>
      <c r="T92" s="102">
        <v>196.04338658097248</v>
      </c>
      <c r="U92" s="103">
        <v>0</v>
      </c>
      <c r="V92" s="89"/>
      <c r="W92" s="89"/>
    </row>
    <row r="93" spans="1:23" ht="14.25">
      <c r="A93" s="104" t="s">
        <v>109</v>
      </c>
      <c r="B93" s="89">
        <v>0</v>
      </c>
      <c r="C93" s="89">
        <v>0</v>
      </c>
      <c r="D93" s="89"/>
      <c r="E93" s="89">
        <v>0</v>
      </c>
      <c r="F93" s="89">
        <v>0</v>
      </c>
      <c r="G93" s="89">
        <v>0</v>
      </c>
      <c r="H93" s="89">
        <v>0</v>
      </c>
      <c r="I93" s="89">
        <v>0</v>
      </c>
      <c r="J93" s="89">
        <v>0</v>
      </c>
      <c r="K93" s="89">
        <v>0</v>
      </c>
      <c r="L93" s="89">
        <v>0</v>
      </c>
      <c r="M93" s="89">
        <v>0</v>
      </c>
      <c r="N93" s="89">
        <v>0</v>
      </c>
      <c r="O93" s="89">
        <v>0</v>
      </c>
      <c r="P93" s="91">
        <v>0</v>
      </c>
      <c r="Q93" s="91">
        <v>0</v>
      </c>
      <c r="R93" s="102">
        <v>0</v>
      </c>
      <c r="S93" s="103">
        <v>0</v>
      </c>
      <c r="T93" s="102">
        <v>0</v>
      </c>
      <c r="U93" s="103">
        <v>0</v>
      </c>
      <c r="V93" s="89"/>
      <c r="W93" s="89"/>
    </row>
    <row r="94" spans="1:23" ht="14.25">
      <c r="A94" s="105" t="s">
        <v>110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7"/>
      <c r="Q94" s="107"/>
      <c r="R94" s="108"/>
      <c r="S94" s="109"/>
      <c r="T94" s="108"/>
      <c r="U94" s="109"/>
      <c r="V94" s="106"/>
      <c r="W94" s="106"/>
    </row>
    <row r="95" spans="1:23" ht="20.25" hidden="1">
      <c r="A95" s="110" t="s">
        <v>111</v>
      </c>
      <c r="B95" s="111">
        <v>0</v>
      </c>
      <c r="C95" s="111">
        <v>0</v>
      </c>
      <c r="D95" s="111">
        <v>0</v>
      </c>
      <c r="E95" s="111">
        <v>0</v>
      </c>
      <c r="F95" s="111">
        <v>0</v>
      </c>
      <c r="G95" s="111">
        <v>0</v>
      </c>
      <c r="H95" s="111">
        <v>0</v>
      </c>
      <c r="I95" s="111">
        <v>0</v>
      </c>
      <c r="J95" s="111">
        <v>0</v>
      </c>
      <c r="K95" s="111">
        <v>0</v>
      </c>
      <c r="L95" s="111">
        <v>0</v>
      </c>
      <c r="M95" s="112">
        <v>0</v>
      </c>
      <c r="N95" s="111"/>
      <c r="O95" s="112"/>
      <c r="P95" s="111"/>
      <c r="Q95" s="112"/>
      <c r="R95" s="113" t="s">
        <v>112</v>
      </c>
      <c r="S95" s="113" t="s">
        <v>112</v>
      </c>
      <c r="T95" s="113" t="s">
        <v>112</v>
      </c>
      <c r="U95" s="114" t="s">
        <v>112</v>
      </c>
      <c r="V95" s="111">
        <v>0</v>
      </c>
      <c r="W95" s="111">
        <v>0</v>
      </c>
    </row>
    <row r="96" spans="1:23" ht="14.25" hidden="1">
      <c r="A96" s="115"/>
      <c r="B96" s="90"/>
      <c r="C96" s="90"/>
      <c r="D96" s="90"/>
      <c r="E96" s="116">
        <v>0</v>
      </c>
      <c r="F96" s="90"/>
      <c r="G96" s="90"/>
      <c r="H96" s="90"/>
      <c r="I96" s="90"/>
      <c r="J96" s="90"/>
      <c r="K96" s="90"/>
      <c r="L96" s="90"/>
      <c r="M96" s="117"/>
      <c r="N96" s="90"/>
      <c r="O96" s="117"/>
      <c r="P96" s="90"/>
      <c r="Q96" s="117"/>
      <c r="R96" s="118" t="s">
        <v>112</v>
      </c>
      <c r="S96" s="118" t="s">
        <v>112</v>
      </c>
      <c r="T96" s="118" t="s">
        <v>112</v>
      </c>
      <c r="U96" s="119" t="s">
        <v>112</v>
      </c>
      <c r="V96" s="90"/>
      <c r="W96" s="90"/>
    </row>
    <row r="97" spans="1:23" ht="14.25" hidden="1">
      <c r="A97" s="115"/>
      <c r="B97" s="90"/>
      <c r="C97" s="90"/>
      <c r="D97" s="90"/>
      <c r="E97" s="116">
        <v>0</v>
      </c>
      <c r="F97" s="90"/>
      <c r="G97" s="90"/>
      <c r="H97" s="90"/>
      <c r="I97" s="90"/>
      <c r="J97" s="90"/>
      <c r="K97" s="90"/>
      <c r="L97" s="90"/>
      <c r="M97" s="117"/>
      <c r="N97" s="90"/>
      <c r="O97" s="117"/>
      <c r="P97" s="90"/>
      <c r="Q97" s="117"/>
      <c r="R97" s="118" t="s">
        <v>112</v>
      </c>
      <c r="S97" s="118" t="s">
        <v>112</v>
      </c>
      <c r="T97" s="118" t="s">
        <v>112</v>
      </c>
      <c r="U97" s="119" t="s">
        <v>112</v>
      </c>
      <c r="V97" s="90"/>
      <c r="W97" s="90"/>
    </row>
    <row r="98" spans="1:23" ht="14.25" hidden="1">
      <c r="A98" s="115"/>
      <c r="B98" s="90"/>
      <c r="C98" s="90"/>
      <c r="D98" s="90"/>
      <c r="E98" s="116">
        <v>0</v>
      </c>
      <c r="F98" s="90"/>
      <c r="G98" s="90"/>
      <c r="H98" s="90"/>
      <c r="I98" s="90"/>
      <c r="J98" s="90"/>
      <c r="K98" s="90"/>
      <c r="L98" s="90"/>
      <c r="M98" s="117"/>
      <c r="N98" s="90"/>
      <c r="O98" s="117"/>
      <c r="P98" s="90"/>
      <c r="Q98" s="117"/>
      <c r="R98" s="118" t="s">
        <v>112</v>
      </c>
      <c r="S98" s="118" t="s">
        <v>112</v>
      </c>
      <c r="T98" s="118" t="s">
        <v>112</v>
      </c>
      <c r="U98" s="119" t="s">
        <v>112</v>
      </c>
      <c r="V98" s="90"/>
      <c r="W98" s="90"/>
    </row>
    <row r="99" spans="1:23" ht="14.25" hidden="1">
      <c r="A99" s="115"/>
      <c r="B99" s="90"/>
      <c r="C99" s="90"/>
      <c r="D99" s="90"/>
      <c r="E99" s="116">
        <v>0</v>
      </c>
      <c r="F99" s="90"/>
      <c r="G99" s="90"/>
      <c r="H99" s="90"/>
      <c r="I99" s="90"/>
      <c r="J99" s="90"/>
      <c r="K99" s="90"/>
      <c r="L99" s="90"/>
      <c r="M99" s="117"/>
      <c r="N99" s="90"/>
      <c r="O99" s="117"/>
      <c r="P99" s="90"/>
      <c r="Q99" s="117"/>
      <c r="R99" s="118" t="s">
        <v>112</v>
      </c>
      <c r="S99" s="118" t="s">
        <v>112</v>
      </c>
      <c r="T99" s="118" t="s">
        <v>112</v>
      </c>
      <c r="U99" s="119" t="s">
        <v>112</v>
      </c>
      <c r="V99" s="90"/>
      <c r="W99" s="90"/>
    </row>
    <row r="100" spans="1:23" ht="14.25" hidden="1">
      <c r="A100" s="115"/>
      <c r="B100" s="90"/>
      <c r="C100" s="90"/>
      <c r="D100" s="90"/>
      <c r="E100" s="116">
        <v>0</v>
      </c>
      <c r="F100" s="90"/>
      <c r="G100" s="90"/>
      <c r="H100" s="90"/>
      <c r="I100" s="90"/>
      <c r="J100" s="90"/>
      <c r="K100" s="90"/>
      <c r="L100" s="90"/>
      <c r="M100" s="117"/>
      <c r="N100" s="90"/>
      <c r="O100" s="117"/>
      <c r="P100" s="90"/>
      <c r="Q100" s="117"/>
      <c r="R100" s="118" t="s">
        <v>112</v>
      </c>
      <c r="S100" s="118" t="s">
        <v>112</v>
      </c>
      <c r="T100" s="118" t="s">
        <v>112</v>
      </c>
      <c r="U100" s="119" t="s">
        <v>112</v>
      </c>
      <c r="V100" s="90"/>
      <c r="W100" s="90"/>
    </row>
    <row r="101" spans="1:23" ht="14.25" hidden="1">
      <c r="A101" s="115"/>
      <c r="B101" s="90"/>
      <c r="C101" s="90"/>
      <c r="D101" s="90"/>
      <c r="E101" s="116">
        <v>0</v>
      </c>
      <c r="F101" s="90"/>
      <c r="G101" s="90"/>
      <c r="H101" s="90"/>
      <c r="I101" s="90"/>
      <c r="J101" s="90"/>
      <c r="K101" s="90"/>
      <c r="L101" s="90"/>
      <c r="M101" s="117"/>
      <c r="N101" s="90"/>
      <c r="O101" s="117"/>
      <c r="P101" s="90"/>
      <c r="Q101" s="117"/>
      <c r="R101" s="118" t="s">
        <v>112</v>
      </c>
      <c r="S101" s="118" t="s">
        <v>112</v>
      </c>
      <c r="T101" s="118" t="s">
        <v>112</v>
      </c>
      <c r="U101" s="119" t="s">
        <v>112</v>
      </c>
      <c r="V101" s="90"/>
      <c r="W101" s="90"/>
    </row>
    <row r="102" spans="1:23" ht="14.25" hidden="1">
      <c r="A102" s="115"/>
      <c r="B102" s="90"/>
      <c r="C102" s="90"/>
      <c r="D102" s="90"/>
      <c r="E102" s="116">
        <v>0</v>
      </c>
      <c r="F102" s="90"/>
      <c r="G102" s="90"/>
      <c r="H102" s="90"/>
      <c r="I102" s="90"/>
      <c r="J102" s="90"/>
      <c r="K102" s="90"/>
      <c r="L102" s="90"/>
      <c r="M102" s="117"/>
      <c r="N102" s="90"/>
      <c r="O102" s="117"/>
      <c r="P102" s="90"/>
      <c r="Q102" s="117"/>
      <c r="R102" s="118" t="s">
        <v>112</v>
      </c>
      <c r="S102" s="118" t="s">
        <v>112</v>
      </c>
      <c r="T102" s="118" t="s">
        <v>112</v>
      </c>
      <c r="U102" s="119" t="s">
        <v>112</v>
      </c>
      <c r="V102" s="90"/>
      <c r="W102" s="90"/>
    </row>
    <row r="103" spans="1:23" ht="14.25" hidden="1">
      <c r="A103" s="115"/>
      <c r="B103" s="90"/>
      <c r="C103" s="90"/>
      <c r="D103" s="90"/>
      <c r="E103" s="116">
        <v>0</v>
      </c>
      <c r="F103" s="90"/>
      <c r="G103" s="90"/>
      <c r="H103" s="90"/>
      <c r="I103" s="90"/>
      <c r="J103" s="90"/>
      <c r="K103" s="90"/>
      <c r="L103" s="90"/>
      <c r="M103" s="117"/>
      <c r="N103" s="90"/>
      <c r="O103" s="117"/>
      <c r="P103" s="90"/>
      <c r="Q103" s="117"/>
      <c r="R103" s="118" t="s">
        <v>112</v>
      </c>
      <c r="S103" s="118" t="s">
        <v>112</v>
      </c>
      <c r="T103" s="118" t="s">
        <v>112</v>
      </c>
      <c r="U103" s="119" t="s">
        <v>112</v>
      </c>
      <c r="V103" s="90"/>
      <c r="W103" s="90"/>
    </row>
    <row r="104" spans="1:23" ht="14.25" hidden="1">
      <c r="A104" s="115"/>
      <c r="B104" s="90"/>
      <c r="C104" s="90"/>
      <c r="D104" s="90"/>
      <c r="E104" s="116">
        <v>0</v>
      </c>
      <c r="F104" s="90"/>
      <c r="G104" s="90"/>
      <c r="H104" s="90"/>
      <c r="I104" s="90"/>
      <c r="J104" s="90"/>
      <c r="K104" s="90"/>
      <c r="L104" s="90"/>
      <c r="M104" s="117"/>
      <c r="N104" s="90"/>
      <c r="O104" s="117"/>
      <c r="P104" s="90"/>
      <c r="Q104" s="117"/>
      <c r="R104" s="118" t="s">
        <v>112</v>
      </c>
      <c r="S104" s="118" t="s">
        <v>112</v>
      </c>
      <c r="T104" s="118" t="s">
        <v>112</v>
      </c>
      <c r="U104" s="119" t="s">
        <v>112</v>
      </c>
      <c r="V104" s="90"/>
      <c r="W104" s="90"/>
    </row>
    <row r="105" spans="1:23" ht="14.25" hidden="1">
      <c r="A105" s="115"/>
      <c r="B105" s="90"/>
      <c r="C105" s="90"/>
      <c r="D105" s="90"/>
      <c r="E105" s="116">
        <v>0</v>
      </c>
      <c r="F105" s="90"/>
      <c r="G105" s="90"/>
      <c r="H105" s="90"/>
      <c r="I105" s="90"/>
      <c r="J105" s="90"/>
      <c r="K105" s="90"/>
      <c r="L105" s="90"/>
      <c r="M105" s="117"/>
      <c r="N105" s="90"/>
      <c r="O105" s="117"/>
      <c r="P105" s="90"/>
      <c r="Q105" s="117"/>
      <c r="R105" s="118" t="s">
        <v>112</v>
      </c>
      <c r="S105" s="118" t="s">
        <v>112</v>
      </c>
      <c r="T105" s="118" t="s">
        <v>112</v>
      </c>
      <c r="U105" s="119" t="s">
        <v>112</v>
      </c>
      <c r="V105" s="90"/>
      <c r="W105" s="90"/>
    </row>
    <row r="106" spans="1:23" ht="14.25" hidden="1">
      <c r="A106" s="115"/>
      <c r="B106" s="90"/>
      <c r="C106" s="90"/>
      <c r="D106" s="90"/>
      <c r="E106" s="116">
        <v>0</v>
      </c>
      <c r="F106" s="90"/>
      <c r="G106" s="90"/>
      <c r="H106" s="90"/>
      <c r="I106" s="90"/>
      <c r="J106" s="90"/>
      <c r="K106" s="90"/>
      <c r="L106" s="90"/>
      <c r="M106" s="117"/>
      <c r="N106" s="90"/>
      <c r="O106" s="117"/>
      <c r="P106" s="90"/>
      <c r="Q106" s="117"/>
      <c r="R106" s="118" t="s">
        <v>112</v>
      </c>
      <c r="S106" s="118" t="s">
        <v>112</v>
      </c>
      <c r="T106" s="118" t="s">
        <v>112</v>
      </c>
      <c r="U106" s="119" t="s">
        <v>112</v>
      </c>
      <c r="V106" s="90"/>
      <c r="W106" s="90"/>
    </row>
    <row r="107" spans="1:23" ht="14.25" hidden="1">
      <c r="A107" s="115"/>
      <c r="B107" s="90"/>
      <c r="C107" s="90"/>
      <c r="D107" s="90"/>
      <c r="E107" s="116">
        <v>0</v>
      </c>
      <c r="F107" s="90"/>
      <c r="G107" s="90"/>
      <c r="H107" s="90"/>
      <c r="I107" s="90"/>
      <c r="J107" s="90"/>
      <c r="K107" s="90"/>
      <c r="L107" s="90"/>
      <c r="M107" s="117"/>
      <c r="N107" s="90"/>
      <c r="O107" s="117"/>
      <c r="P107" s="90"/>
      <c r="Q107" s="117"/>
      <c r="R107" s="118" t="s">
        <v>112</v>
      </c>
      <c r="S107" s="118" t="s">
        <v>112</v>
      </c>
      <c r="T107" s="118" t="s">
        <v>112</v>
      </c>
      <c r="U107" s="119" t="s">
        <v>112</v>
      </c>
      <c r="V107" s="90"/>
      <c r="W107" s="90"/>
    </row>
    <row r="108" spans="1:23" ht="14.25" hidden="1">
      <c r="A108" s="115"/>
      <c r="B108" s="90"/>
      <c r="C108" s="90"/>
      <c r="D108" s="90"/>
      <c r="E108" s="116">
        <v>0</v>
      </c>
      <c r="F108" s="90"/>
      <c r="G108" s="90"/>
      <c r="H108" s="117"/>
      <c r="I108" s="90"/>
      <c r="J108" s="117"/>
      <c r="K108" s="90"/>
      <c r="L108" s="117"/>
      <c r="M108" s="117"/>
      <c r="N108" s="117"/>
      <c r="O108" s="117"/>
      <c r="P108" s="117"/>
      <c r="Q108" s="117"/>
      <c r="R108" s="118" t="s">
        <v>112</v>
      </c>
      <c r="S108" s="118" t="s">
        <v>112</v>
      </c>
      <c r="T108" s="118" t="s">
        <v>112</v>
      </c>
      <c r="U108" s="119" t="s">
        <v>112</v>
      </c>
      <c r="V108" s="90"/>
      <c r="W108" s="90"/>
    </row>
    <row r="109" spans="1:23" ht="14.25" hidden="1">
      <c r="A109" s="115"/>
      <c r="B109" s="90"/>
      <c r="C109" s="90"/>
      <c r="D109" s="90"/>
      <c r="E109" s="116">
        <v>0</v>
      </c>
      <c r="F109" s="90"/>
      <c r="G109" s="90"/>
      <c r="H109" s="117"/>
      <c r="I109" s="90"/>
      <c r="J109" s="117"/>
      <c r="K109" s="90"/>
      <c r="L109" s="117"/>
      <c r="M109" s="117"/>
      <c r="N109" s="117"/>
      <c r="O109" s="117"/>
      <c r="P109" s="117"/>
      <c r="Q109" s="117"/>
      <c r="R109" s="118" t="s">
        <v>112</v>
      </c>
      <c r="S109" s="118" t="s">
        <v>112</v>
      </c>
      <c r="T109" s="118" t="s">
        <v>112</v>
      </c>
      <c r="U109" s="119" t="s">
        <v>112</v>
      </c>
      <c r="V109" s="90"/>
      <c r="W109" s="90"/>
    </row>
    <row r="110" spans="1:23" ht="14.25" hidden="1">
      <c r="A110" s="115"/>
      <c r="B110" s="90"/>
      <c r="C110" s="90"/>
      <c r="D110" s="90"/>
      <c r="E110" s="116">
        <v>0</v>
      </c>
      <c r="F110" s="90"/>
      <c r="G110" s="90"/>
      <c r="H110" s="117"/>
      <c r="I110" s="90"/>
      <c r="J110" s="117"/>
      <c r="K110" s="90"/>
      <c r="L110" s="117"/>
      <c r="M110" s="117"/>
      <c r="N110" s="117"/>
      <c r="O110" s="117"/>
      <c r="P110" s="117"/>
      <c r="Q110" s="117"/>
      <c r="R110" s="118" t="s">
        <v>112</v>
      </c>
      <c r="S110" s="118" t="s">
        <v>112</v>
      </c>
      <c r="T110" s="118" t="s">
        <v>112</v>
      </c>
      <c r="U110" s="119" t="s">
        <v>112</v>
      </c>
      <c r="V110" s="90"/>
      <c r="W110" s="90"/>
    </row>
    <row r="111" spans="1:23" ht="14.25" hidden="1">
      <c r="A111" s="120"/>
      <c r="B111" s="121"/>
      <c r="C111" s="122"/>
      <c r="D111" s="122"/>
      <c r="E111" s="122"/>
      <c r="F111" s="121"/>
      <c r="G111" s="122"/>
      <c r="H111" s="121"/>
      <c r="I111" s="122"/>
      <c r="J111" s="121"/>
      <c r="K111" s="122"/>
      <c r="L111" s="121"/>
      <c r="M111" s="121"/>
      <c r="N111" s="121"/>
      <c r="O111" s="121"/>
      <c r="P111" s="121"/>
      <c r="Q111" s="121"/>
      <c r="R111" s="113" t="s">
        <v>112</v>
      </c>
      <c r="S111" s="114" t="s">
        <v>112</v>
      </c>
      <c r="T111" s="113" t="s">
        <v>112</v>
      </c>
      <c r="U111" s="114" t="s">
        <v>112</v>
      </c>
      <c r="V111" s="121"/>
      <c r="W111" s="122"/>
    </row>
    <row r="112" spans="1:23" ht="14.25" hidden="1">
      <c r="A112" s="120" t="s">
        <v>82</v>
      </c>
      <c r="B112" s="121">
        <v>0</v>
      </c>
      <c r="C112" s="121">
        <v>0</v>
      </c>
      <c r="D112" s="121">
        <v>0</v>
      </c>
      <c r="E112" s="121">
        <v>0</v>
      </c>
      <c r="F112" s="121">
        <v>0</v>
      </c>
      <c r="G112" s="121">
        <v>0</v>
      </c>
      <c r="H112" s="121">
        <v>0</v>
      </c>
      <c r="I112" s="121">
        <v>0</v>
      </c>
      <c r="J112" s="121">
        <v>0</v>
      </c>
      <c r="K112" s="121">
        <v>0</v>
      </c>
      <c r="L112" s="121">
        <v>0</v>
      </c>
      <c r="M112" s="121">
        <v>0</v>
      </c>
      <c r="N112" s="121">
        <v>0</v>
      </c>
      <c r="O112" s="121">
        <v>0</v>
      </c>
      <c r="P112" s="121">
        <v>0</v>
      </c>
      <c r="Q112" s="121">
        <v>0</v>
      </c>
      <c r="R112" s="113" t="s">
        <v>112</v>
      </c>
      <c r="S112" s="114" t="s">
        <v>112</v>
      </c>
      <c r="T112" s="113" t="s">
        <v>112</v>
      </c>
      <c r="U112" s="114" t="s">
        <v>112</v>
      </c>
      <c r="V112" s="121">
        <v>0</v>
      </c>
      <c r="W112" s="121">
        <v>0</v>
      </c>
    </row>
    <row r="113" spans="1:23" ht="14.25" hidden="1">
      <c r="A113" s="123" t="s">
        <v>113</v>
      </c>
      <c r="B113" s="124">
        <v>0</v>
      </c>
      <c r="C113" s="124">
        <v>0</v>
      </c>
      <c r="D113" s="124">
        <v>0</v>
      </c>
      <c r="E113" s="124">
        <v>0</v>
      </c>
      <c r="F113" s="124">
        <v>0</v>
      </c>
      <c r="G113" s="124">
        <v>0</v>
      </c>
      <c r="H113" s="124">
        <v>0</v>
      </c>
      <c r="I113" s="124">
        <v>0</v>
      </c>
      <c r="J113" s="124">
        <v>0</v>
      </c>
      <c r="K113" s="124">
        <v>0</v>
      </c>
      <c r="L113" s="124">
        <v>0</v>
      </c>
      <c r="M113" s="124">
        <v>0</v>
      </c>
      <c r="N113" s="124">
        <v>0</v>
      </c>
      <c r="O113" s="124">
        <v>0</v>
      </c>
      <c r="P113" s="124">
        <v>0</v>
      </c>
      <c r="Q113" s="124">
        <v>0</v>
      </c>
      <c r="R113" s="113" t="s">
        <v>112</v>
      </c>
      <c r="S113" s="114" t="s">
        <v>112</v>
      </c>
      <c r="T113" s="113" t="s">
        <v>112</v>
      </c>
      <c r="U113" s="114" t="s">
        <v>112</v>
      </c>
      <c r="V113" s="124">
        <v>0</v>
      </c>
      <c r="W113" s="124">
        <v>0</v>
      </c>
    </row>
    <row r="114" spans="1:23" ht="14.25">
      <c r="A114" s="125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7"/>
      <c r="S114" s="127"/>
      <c r="T114" s="127"/>
      <c r="U114" s="127"/>
      <c r="V114" s="126"/>
      <c r="W114" s="126"/>
    </row>
    <row r="115" ht="14.25">
      <c r="A115" s="128" t="s">
        <v>114</v>
      </c>
    </row>
    <row r="116" ht="14.25">
      <c r="A116" s="128" t="s">
        <v>115</v>
      </c>
    </row>
    <row r="117" spans="1:22" ht="14.25">
      <c r="A117" s="128" t="s">
        <v>116</v>
      </c>
      <c r="B117" s="129"/>
      <c r="C117" s="129"/>
      <c r="D117" s="129"/>
      <c r="E117" s="129"/>
      <c r="F117" s="129"/>
      <c r="H117" s="129"/>
      <c r="I117" s="129"/>
      <c r="J117" s="129"/>
      <c r="K117" s="129"/>
      <c r="V117" s="129"/>
    </row>
    <row r="118" spans="1:22" ht="14.25">
      <c r="A118" s="128" t="s">
        <v>117</v>
      </c>
      <c r="B118" s="129"/>
      <c r="C118" s="129"/>
      <c r="D118" s="129"/>
      <c r="E118" s="129"/>
      <c r="F118" s="129"/>
      <c r="H118" s="129"/>
      <c r="I118" s="129"/>
      <c r="J118" s="129"/>
      <c r="K118" s="129"/>
      <c r="V118" s="129"/>
    </row>
    <row r="119" spans="1:22" ht="14.25">
      <c r="A119" s="128" t="s">
        <v>118</v>
      </c>
      <c r="B119" s="129"/>
      <c r="C119" s="129"/>
      <c r="D119" s="129"/>
      <c r="E119" s="129"/>
      <c r="F119" s="129"/>
      <c r="H119" s="129"/>
      <c r="I119" s="129"/>
      <c r="J119" s="129"/>
      <c r="K119" s="129"/>
      <c r="V119" s="129"/>
    </row>
    <row r="120" ht="14.25">
      <c r="A120" s="128" t="s">
        <v>119</v>
      </c>
    </row>
    <row r="123" spans="1:23" ht="14.25">
      <c r="A123" s="129"/>
      <c r="G123" s="129"/>
      <c r="W123" s="129"/>
    </row>
    <row r="124" spans="1:23" ht="14.25">
      <c r="A124" s="129"/>
      <c r="G124" s="129"/>
      <c r="W124" s="129"/>
    </row>
    <row r="125" spans="1:23" ht="14.25">
      <c r="A125" s="129"/>
      <c r="G125" s="129"/>
      <c r="W125" s="129"/>
    </row>
  </sheetData>
  <sheetProtection/>
  <mergeCells count="18">
    <mergeCell ref="P6:Q6"/>
    <mergeCell ref="R6:S6"/>
    <mergeCell ref="T6:U6"/>
    <mergeCell ref="V6:W6"/>
    <mergeCell ref="P74:Q74"/>
    <mergeCell ref="R74:S74"/>
    <mergeCell ref="T74:U74"/>
    <mergeCell ref="V74:W74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5"/>
  <sheetViews>
    <sheetView tabSelected="1" zoomScalePageLayoutView="0" workbookViewId="0" topLeftCell="A1">
      <selection activeCell="A3" sqref="A3:U120"/>
    </sheetView>
  </sheetViews>
  <sheetFormatPr defaultColWidth="9.140625" defaultRowHeight="15"/>
  <cols>
    <col min="1" max="1" width="52.7109375" style="2" customWidth="1"/>
    <col min="2" max="23" width="13.7109375" style="2" customWidth="1"/>
    <col min="24" max="24" width="2.7109375" style="2" customWidth="1"/>
    <col min="25" max="16384" width="9.140625" style="2" customWidth="1"/>
  </cols>
  <sheetData>
    <row r="1" spans="1:23" ht="14.2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"/>
      <c r="W1" s="1"/>
    </row>
    <row r="2" spans="1:23" ht="17.2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"/>
      <c r="W2" s="3"/>
    </row>
    <row r="3" spans="1:23" ht="18" customHeight="1">
      <c r="A3" s="131" t="s">
        <v>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"/>
      <c r="W3" s="3"/>
    </row>
    <row r="4" spans="1:23" ht="18" customHeight="1">
      <c r="A4" s="131" t="s">
        <v>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"/>
      <c r="W4" s="3"/>
    </row>
    <row r="5" spans="1:23" ht="15" customHeight="1">
      <c r="A5" s="132" t="s">
        <v>126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4"/>
      <c r="W5" s="4"/>
    </row>
    <row r="6" spans="1:23" ht="12.75" customHeight="1">
      <c r="A6" s="5"/>
      <c r="B6" s="5"/>
      <c r="C6" s="5"/>
      <c r="D6" s="5"/>
      <c r="E6" s="6"/>
      <c r="F6" s="133" t="s">
        <v>3</v>
      </c>
      <c r="G6" s="134"/>
      <c r="H6" s="133" t="s">
        <v>4</v>
      </c>
      <c r="I6" s="134"/>
      <c r="J6" s="133" t="s">
        <v>5</v>
      </c>
      <c r="K6" s="134"/>
      <c r="L6" s="133" t="s">
        <v>6</v>
      </c>
      <c r="M6" s="134"/>
      <c r="N6" s="133" t="s">
        <v>7</v>
      </c>
      <c r="O6" s="134"/>
      <c r="P6" s="133" t="s">
        <v>8</v>
      </c>
      <c r="Q6" s="134"/>
      <c r="R6" s="133" t="s">
        <v>9</v>
      </c>
      <c r="S6" s="134"/>
      <c r="T6" s="133" t="s">
        <v>10</v>
      </c>
      <c r="U6" s="134"/>
      <c r="V6" s="133" t="s">
        <v>11</v>
      </c>
      <c r="W6" s="134"/>
    </row>
    <row r="7" spans="1:23" ht="82.5">
      <c r="A7" s="7" t="s">
        <v>12</v>
      </c>
      <c r="B7" s="8" t="s">
        <v>13</v>
      </c>
      <c r="C7" s="8" t="s">
        <v>14</v>
      </c>
      <c r="D7" s="8" t="s">
        <v>15</v>
      </c>
      <c r="E7" s="8" t="s">
        <v>16</v>
      </c>
      <c r="F7" s="9" t="s">
        <v>17</v>
      </c>
      <c r="G7" s="10" t="s">
        <v>18</v>
      </c>
      <c r="H7" s="9" t="s">
        <v>19</v>
      </c>
      <c r="I7" s="10" t="s">
        <v>20</v>
      </c>
      <c r="J7" s="9" t="s">
        <v>21</v>
      </c>
      <c r="K7" s="10" t="s">
        <v>22</v>
      </c>
      <c r="L7" s="9" t="s">
        <v>23</v>
      </c>
      <c r="M7" s="10" t="s">
        <v>24</v>
      </c>
      <c r="N7" s="9" t="s">
        <v>25</v>
      </c>
      <c r="O7" s="10" t="s">
        <v>26</v>
      </c>
      <c r="P7" s="9" t="s">
        <v>27</v>
      </c>
      <c r="Q7" s="10" t="s">
        <v>28</v>
      </c>
      <c r="R7" s="9" t="s">
        <v>27</v>
      </c>
      <c r="S7" s="10" t="s">
        <v>28</v>
      </c>
      <c r="T7" s="9" t="s">
        <v>29</v>
      </c>
      <c r="U7" s="10" t="s">
        <v>30</v>
      </c>
      <c r="V7" s="9" t="s">
        <v>16</v>
      </c>
      <c r="W7" s="10" t="s">
        <v>31</v>
      </c>
    </row>
    <row r="8" spans="1:23" ht="12.75" customHeight="1">
      <c r="A8" s="11" t="s">
        <v>32</v>
      </c>
      <c r="B8" s="12"/>
      <c r="C8" s="12"/>
      <c r="D8" s="12"/>
      <c r="E8" s="12"/>
      <c r="F8" s="13"/>
      <c r="G8" s="14"/>
      <c r="H8" s="13"/>
      <c r="I8" s="14"/>
      <c r="J8" s="13"/>
      <c r="K8" s="14"/>
      <c r="L8" s="13"/>
      <c r="M8" s="14"/>
      <c r="N8" s="13"/>
      <c r="O8" s="14"/>
      <c r="P8" s="13"/>
      <c r="Q8" s="14"/>
      <c r="R8" s="15"/>
      <c r="S8" s="16"/>
      <c r="T8" s="15"/>
      <c r="U8" s="17"/>
      <c r="V8" s="13"/>
      <c r="W8" s="14"/>
    </row>
    <row r="9" spans="1:23" ht="12.75" customHeight="1" hidden="1">
      <c r="A9" s="18" t="s">
        <v>33</v>
      </c>
      <c r="B9" s="19">
        <v>0</v>
      </c>
      <c r="C9" s="19">
        <v>0</v>
      </c>
      <c r="D9" s="19"/>
      <c r="E9" s="19">
        <f>$B9+$C9+$D9</f>
        <v>0</v>
      </c>
      <c r="F9" s="20">
        <v>0</v>
      </c>
      <c r="G9" s="21">
        <v>0</v>
      </c>
      <c r="H9" s="20">
        <v>0</v>
      </c>
      <c r="I9" s="21">
        <v>0</v>
      </c>
      <c r="J9" s="20">
        <v>0</v>
      </c>
      <c r="K9" s="21">
        <v>0</v>
      </c>
      <c r="L9" s="20">
        <v>0</v>
      </c>
      <c r="M9" s="21">
        <v>0</v>
      </c>
      <c r="N9" s="20">
        <v>0</v>
      </c>
      <c r="O9" s="21">
        <v>0</v>
      </c>
      <c r="P9" s="20">
        <f>$H9+$J9+$L9+$N9</f>
        <v>0</v>
      </c>
      <c r="Q9" s="21">
        <f>$I9+$K9+$M9+$O9</f>
        <v>0</v>
      </c>
      <c r="R9" s="22">
        <f>IF($L9=0,0,(($N9-$L9)/$L9)*100)</f>
        <v>0</v>
      </c>
      <c r="S9" s="23">
        <f>IF($M9=0,0,(($O9-$M9)/$M9)*100)</f>
        <v>0</v>
      </c>
      <c r="T9" s="22">
        <f>IF($E9=0,0,($P9/$E9)*100)</f>
        <v>0</v>
      </c>
      <c r="U9" s="24">
        <f>IF($E9=0,0,($Q9/$E9)*100)</f>
        <v>0</v>
      </c>
      <c r="V9" s="20"/>
      <c r="W9" s="21"/>
    </row>
    <row r="10" spans="1:23" ht="12.75" customHeight="1">
      <c r="A10" s="18" t="s">
        <v>34</v>
      </c>
      <c r="B10" s="19">
        <v>37525000</v>
      </c>
      <c r="C10" s="19">
        <v>0</v>
      </c>
      <c r="D10" s="19"/>
      <c r="E10" s="19">
        <f aca="true" t="shared" si="0" ref="E10:E16">$B10+$C10+$D10</f>
        <v>37525000</v>
      </c>
      <c r="F10" s="20">
        <v>37525000</v>
      </c>
      <c r="G10" s="21">
        <v>37525000</v>
      </c>
      <c r="H10" s="20">
        <v>6415000</v>
      </c>
      <c r="I10" s="21">
        <v>6345042</v>
      </c>
      <c r="J10" s="20">
        <v>13414000</v>
      </c>
      <c r="K10" s="21">
        <v>12275767</v>
      </c>
      <c r="L10" s="20">
        <v>5905000</v>
      </c>
      <c r="M10" s="21">
        <v>5983750</v>
      </c>
      <c r="N10" s="20">
        <v>9723000</v>
      </c>
      <c r="O10" s="21">
        <v>11655661</v>
      </c>
      <c r="P10" s="20">
        <f aca="true" t="shared" si="1" ref="P10:P16">$H10+$J10+$L10+$N10</f>
        <v>35457000</v>
      </c>
      <c r="Q10" s="21">
        <f aca="true" t="shared" si="2" ref="Q10:Q16">$I10+$K10+$M10+$O10</f>
        <v>36260220</v>
      </c>
      <c r="R10" s="22">
        <f aca="true" t="shared" si="3" ref="R10:R16">IF($L10=0,0,(($N10-$L10)/$L10)*100)</f>
        <v>64.65707027942422</v>
      </c>
      <c r="S10" s="23">
        <f aca="true" t="shared" si="4" ref="S10:S16">IF($M10=0,0,(($O10-$M10)/$M10)*100)</f>
        <v>94.78856904115312</v>
      </c>
      <c r="T10" s="22">
        <f aca="true" t="shared" si="5" ref="T10:T15">IF($E10=0,0,($P10/$E10)*100)</f>
        <v>94.4890073284477</v>
      </c>
      <c r="U10" s="24">
        <f aca="true" t="shared" si="6" ref="U10:U15">IF($E10=0,0,($Q10/$E10)*100)</f>
        <v>96.62950033311127</v>
      </c>
      <c r="V10" s="20"/>
      <c r="W10" s="21"/>
    </row>
    <row r="11" spans="1:23" ht="12.75" customHeight="1">
      <c r="A11" s="18" t="s">
        <v>35</v>
      </c>
      <c r="B11" s="19">
        <v>28053000</v>
      </c>
      <c r="C11" s="19">
        <v>0</v>
      </c>
      <c r="D11" s="19"/>
      <c r="E11" s="19">
        <f t="shared" si="0"/>
        <v>28053000</v>
      </c>
      <c r="F11" s="20">
        <v>28053000</v>
      </c>
      <c r="G11" s="21">
        <v>28053000</v>
      </c>
      <c r="H11" s="20">
        <v>5753000</v>
      </c>
      <c r="I11" s="21">
        <v>1303692</v>
      </c>
      <c r="J11" s="20">
        <v>7728000</v>
      </c>
      <c r="K11" s="21">
        <v>12396308</v>
      </c>
      <c r="L11" s="20">
        <v>7913000</v>
      </c>
      <c r="M11" s="21">
        <v>12503341</v>
      </c>
      <c r="N11" s="20">
        <v>6659000</v>
      </c>
      <c r="O11" s="21">
        <v>1849659</v>
      </c>
      <c r="P11" s="20">
        <f t="shared" si="1"/>
        <v>28053000</v>
      </c>
      <c r="Q11" s="21">
        <f t="shared" si="2"/>
        <v>28053000</v>
      </c>
      <c r="R11" s="22">
        <f t="shared" si="3"/>
        <v>-15.847339820548465</v>
      </c>
      <c r="S11" s="23">
        <f t="shared" si="4"/>
        <v>-85.20668195804625</v>
      </c>
      <c r="T11" s="22">
        <f t="shared" si="5"/>
        <v>100</v>
      </c>
      <c r="U11" s="24">
        <f t="shared" si="6"/>
        <v>100</v>
      </c>
      <c r="V11" s="20"/>
      <c r="W11" s="21"/>
    </row>
    <row r="12" spans="1:23" ht="12.75" customHeight="1">
      <c r="A12" s="18" t="s">
        <v>36</v>
      </c>
      <c r="B12" s="19">
        <v>0</v>
      </c>
      <c r="C12" s="19">
        <v>0</v>
      </c>
      <c r="D12" s="19"/>
      <c r="E12" s="19">
        <f t="shared" si="0"/>
        <v>0</v>
      </c>
      <c r="F12" s="20">
        <v>0</v>
      </c>
      <c r="G12" s="21">
        <v>0</v>
      </c>
      <c r="H12" s="20">
        <v>0</v>
      </c>
      <c r="I12" s="21">
        <v>0</v>
      </c>
      <c r="J12" s="20">
        <v>0</v>
      </c>
      <c r="K12" s="21">
        <v>0</v>
      </c>
      <c r="L12" s="20">
        <v>0</v>
      </c>
      <c r="M12" s="21">
        <v>0</v>
      </c>
      <c r="N12" s="20">
        <v>0</v>
      </c>
      <c r="O12" s="21">
        <v>0</v>
      </c>
      <c r="P12" s="20">
        <f t="shared" si="1"/>
        <v>0</v>
      </c>
      <c r="Q12" s="21">
        <f t="shared" si="2"/>
        <v>0</v>
      </c>
      <c r="R12" s="22">
        <f t="shared" si="3"/>
        <v>0</v>
      </c>
      <c r="S12" s="23">
        <f t="shared" si="4"/>
        <v>0</v>
      </c>
      <c r="T12" s="22">
        <f t="shared" si="5"/>
        <v>0</v>
      </c>
      <c r="U12" s="24">
        <f t="shared" si="6"/>
        <v>0</v>
      </c>
      <c r="V12" s="20"/>
      <c r="W12" s="21"/>
    </row>
    <row r="13" spans="1:23" ht="12.75" customHeight="1">
      <c r="A13" s="18" t="s">
        <v>37</v>
      </c>
      <c r="B13" s="19">
        <v>44140000</v>
      </c>
      <c r="C13" s="19">
        <v>0</v>
      </c>
      <c r="D13" s="19"/>
      <c r="E13" s="19">
        <f t="shared" si="0"/>
        <v>44140000</v>
      </c>
      <c r="F13" s="20">
        <v>44140000</v>
      </c>
      <c r="G13" s="21">
        <v>44140000</v>
      </c>
      <c r="H13" s="20">
        <v>13000000</v>
      </c>
      <c r="I13" s="21">
        <v>18520008</v>
      </c>
      <c r="J13" s="20">
        <v>10128000</v>
      </c>
      <c r="K13" s="21">
        <v>25619993</v>
      </c>
      <c r="L13" s="20">
        <v>10535000</v>
      </c>
      <c r="M13" s="21">
        <v>0</v>
      </c>
      <c r="N13" s="20">
        <v>0</v>
      </c>
      <c r="O13" s="21">
        <v>0</v>
      </c>
      <c r="P13" s="20">
        <f t="shared" si="1"/>
        <v>33663000</v>
      </c>
      <c r="Q13" s="21">
        <f t="shared" si="2"/>
        <v>44140001</v>
      </c>
      <c r="R13" s="22">
        <f t="shared" si="3"/>
        <v>-100</v>
      </c>
      <c r="S13" s="23">
        <f t="shared" si="4"/>
        <v>0</v>
      </c>
      <c r="T13" s="22">
        <f t="shared" si="5"/>
        <v>76.26415949252379</v>
      </c>
      <c r="U13" s="24">
        <f t="shared" si="6"/>
        <v>100.00000226551879</v>
      </c>
      <c r="V13" s="20"/>
      <c r="W13" s="21"/>
    </row>
    <row r="14" spans="1:23" ht="12.75" customHeight="1">
      <c r="A14" s="18" t="s">
        <v>38</v>
      </c>
      <c r="B14" s="19">
        <v>400000</v>
      </c>
      <c r="C14" s="19">
        <v>-400000</v>
      </c>
      <c r="D14" s="19"/>
      <c r="E14" s="19">
        <f t="shared" si="0"/>
        <v>0</v>
      </c>
      <c r="F14" s="20">
        <v>0</v>
      </c>
      <c r="G14" s="21">
        <v>0</v>
      </c>
      <c r="H14" s="20">
        <v>0</v>
      </c>
      <c r="I14" s="21">
        <v>0</v>
      </c>
      <c r="J14" s="20">
        <v>0</v>
      </c>
      <c r="K14" s="21">
        <v>0</v>
      </c>
      <c r="L14" s="20">
        <v>0</v>
      </c>
      <c r="M14" s="21">
        <v>0</v>
      </c>
      <c r="N14" s="20">
        <v>0</v>
      </c>
      <c r="O14" s="21">
        <v>0</v>
      </c>
      <c r="P14" s="20">
        <f t="shared" si="1"/>
        <v>0</v>
      </c>
      <c r="Q14" s="21">
        <f t="shared" si="2"/>
        <v>0</v>
      </c>
      <c r="R14" s="22">
        <f t="shared" si="3"/>
        <v>0</v>
      </c>
      <c r="S14" s="23">
        <f t="shared" si="4"/>
        <v>0</v>
      </c>
      <c r="T14" s="22">
        <f t="shared" si="5"/>
        <v>0</v>
      </c>
      <c r="U14" s="24">
        <f t="shared" si="6"/>
        <v>0</v>
      </c>
      <c r="V14" s="20"/>
      <c r="W14" s="21"/>
    </row>
    <row r="15" spans="1:23" ht="12.75" customHeight="1">
      <c r="A15" s="18"/>
      <c r="B15" s="19">
        <v>0</v>
      </c>
      <c r="C15" s="19">
        <v>0</v>
      </c>
      <c r="D15" s="19"/>
      <c r="E15" s="19">
        <f t="shared" si="0"/>
        <v>0</v>
      </c>
      <c r="F15" s="20">
        <v>0</v>
      </c>
      <c r="G15" s="21">
        <v>0</v>
      </c>
      <c r="H15" s="20">
        <v>0</v>
      </c>
      <c r="I15" s="21">
        <v>0</v>
      </c>
      <c r="J15" s="20">
        <v>0</v>
      </c>
      <c r="K15" s="21">
        <v>0</v>
      </c>
      <c r="L15" s="20">
        <v>0</v>
      </c>
      <c r="M15" s="21">
        <v>0</v>
      </c>
      <c r="N15" s="20">
        <v>0</v>
      </c>
      <c r="O15" s="21">
        <v>0</v>
      </c>
      <c r="P15" s="20">
        <f t="shared" si="1"/>
        <v>0</v>
      </c>
      <c r="Q15" s="21">
        <f t="shared" si="2"/>
        <v>0</v>
      </c>
      <c r="R15" s="22">
        <f t="shared" si="3"/>
        <v>0</v>
      </c>
      <c r="S15" s="23">
        <f t="shared" si="4"/>
        <v>0</v>
      </c>
      <c r="T15" s="22">
        <f t="shared" si="5"/>
        <v>0</v>
      </c>
      <c r="U15" s="24">
        <f t="shared" si="6"/>
        <v>0</v>
      </c>
      <c r="V15" s="20"/>
      <c r="W15" s="21"/>
    </row>
    <row r="16" spans="1:23" ht="12.75" customHeight="1">
      <c r="A16" s="25" t="s">
        <v>39</v>
      </c>
      <c r="B16" s="26">
        <f>SUM(B9:B15)</f>
        <v>110118000</v>
      </c>
      <c r="C16" s="26">
        <f>SUM(C9:C15)</f>
        <v>-400000</v>
      </c>
      <c r="D16" s="26"/>
      <c r="E16" s="26">
        <f t="shared" si="0"/>
        <v>109718000</v>
      </c>
      <c r="F16" s="27">
        <f aca="true" t="shared" si="7" ref="F16:O16">SUM(F9:F15)</f>
        <v>109718000</v>
      </c>
      <c r="G16" s="28">
        <f t="shared" si="7"/>
        <v>109718000</v>
      </c>
      <c r="H16" s="27">
        <f t="shared" si="7"/>
        <v>25168000</v>
      </c>
      <c r="I16" s="28">
        <f t="shared" si="7"/>
        <v>26168742</v>
      </c>
      <c r="J16" s="27">
        <f t="shared" si="7"/>
        <v>31270000</v>
      </c>
      <c r="K16" s="28">
        <f t="shared" si="7"/>
        <v>50292068</v>
      </c>
      <c r="L16" s="27">
        <f t="shared" si="7"/>
        <v>24353000</v>
      </c>
      <c r="M16" s="28">
        <f t="shared" si="7"/>
        <v>18487091</v>
      </c>
      <c r="N16" s="27">
        <f t="shared" si="7"/>
        <v>16382000</v>
      </c>
      <c r="O16" s="28">
        <f t="shared" si="7"/>
        <v>13505320</v>
      </c>
      <c r="P16" s="27">
        <f t="shared" si="1"/>
        <v>97173000</v>
      </c>
      <c r="Q16" s="28">
        <f t="shared" si="2"/>
        <v>108453221</v>
      </c>
      <c r="R16" s="29">
        <f t="shared" si="3"/>
        <v>-32.731080359709274</v>
      </c>
      <c r="S16" s="30">
        <f t="shared" si="4"/>
        <v>-26.9472952775534</v>
      </c>
      <c r="T16" s="29">
        <f>IF((SUM($E9:$E13)+$E15)=0,0,(P16/(SUM($E9:$E13)+$E15)*100))</f>
        <v>88.56614229205782</v>
      </c>
      <c r="U16" s="31">
        <f>IF((SUM($E9:$E13)+$E15)=0,0,(Q16/(SUM($E9:$E13)+$E15)*100))</f>
        <v>98.84724566616234</v>
      </c>
      <c r="V16" s="27">
        <f>SUM(V9:V15)</f>
        <v>0</v>
      </c>
      <c r="W16" s="28">
        <f>SUM(W9:W15)</f>
        <v>0</v>
      </c>
    </row>
    <row r="17" spans="1:23" ht="12.75" customHeight="1">
      <c r="A17" s="11" t="s">
        <v>40</v>
      </c>
      <c r="B17" s="32"/>
      <c r="C17" s="32"/>
      <c r="D17" s="32"/>
      <c r="E17" s="32"/>
      <c r="F17" s="33"/>
      <c r="G17" s="34"/>
      <c r="H17" s="33"/>
      <c r="I17" s="34"/>
      <c r="J17" s="33"/>
      <c r="K17" s="34"/>
      <c r="L17" s="33"/>
      <c r="M17" s="34"/>
      <c r="N17" s="33"/>
      <c r="O17" s="34"/>
      <c r="P17" s="33"/>
      <c r="Q17" s="34"/>
      <c r="R17" s="15"/>
      <c r="S17" s="16"/>
      <c r="T17" s="15"/>
      <c r="U17" s="17"/>
      <c r="V17" s="33"/>
      <c r="W17" s="34"/>
    </row>
    <row r="18" spans="1:23" ht="12.75" customHeight="1">
      <c r="A18" s="18" t="s">
        <v>41</v>
      </c>
      <c r="B18" s="19">
        <v>0</v>
      </c>
      <c r="C18" s="19">
        <v>1055000</v>
      </c>
      <c r="D18" s="19"/>
      <c r="E18" s="19">
        <f aca="true" t="shared" si="8" ref="E18:E24">$B18+$C18+$D18</f>
        <v>1055000</v>
      </c>
      <c r="F18" s="20">
        <v>1055000</v>
      </c>
      <c r="G18" s="21">
        <v>1055000</v>
      </c>
      <c r="H18" s="20">
        <v>0</v>
      </c>
      <c r="I18" s="21">
        <v>0</v>
      </c>
      <c r="J18" s="20">
        <v>0</v>
      </c>
      <c r="K18" s="21">
        <v>0</v>
      </c>
      <c r="L18" s="20">
        <v>0</v>
      </c>
      <c r="M18" s="21">
        <v>605600</v>
      </c>
      <c r="N18" s="20">
        <v>1055000</v>
      </c>
      <c r="O18" s="21">
        <v>427380</v>
      </c>
      <c r="P18" s="20">
        <f aca="true" t="shared" si="9" ref="P18:P24">$H18+$J18+$L18+$N18</f>
        <v>1055000</v>
      </c>
      <c r="Q18" s="21">
        <f aca="true" t="shared" si="10" ref="Q18:Q24">$I18+$K18+$M18+$O18</f>
        <v>1032980</v>
      </c>
      <c r="R18" s="22">
        <f aca="true" t="shared" si="11" ref="R18:R24">IF($L18=0,0,(($N18-$L18)/$L18)*100)</f>
        <v>0</v>
      </c>
      <c r="S18" s="23">
        <f aca="true" t="shared" si="12" ref="S18:S24">IF($M18=0,0,(($O18-$M18)/$M18)*100)</f>
        <v>-29.42866578599736</v>
      </c>
      <c r="T18" s="22">
        <f aca="true" t="shared" si="13" ref="T18:T23">IF($E18=0,0,($P18/$E18)*100)</f>
        <v>100</v>
      </c>
      <c r="U18" s="24">
        <f aca="true" t="shared" si="14" ref="U18:U23">IF($E18=0,0,($Q18/$E18)*100)</f>
        <v>97.9127962085308</v>
      </c>
      <c r="V18" s="20"/>
      <c r="W18" s="21"/>
    </row>
    <row r="19" spans="1:23" ht="12.75" customHeight="1">
      <c r="A19" s="18" t="s">
        <v>42</v>
      </c>
      <c r="B19" s="19">
        <v>10605000</v>
      </c>
      <c r="C19" s="19">
        <v>-1055000</v>
      </c>
      <c r="D19" s="19"/>
      <c r="E19" s="19">
        <f t="shared" si="8"/>
        <v>9550000</v>
      </c>
      <c r="F19" s="20">
        <v>9550000</v>
      </c>
      <c r="G19" s="21">
        <v>0</v>
      </c>
      <c r="H19" s="20">
        <v>0</v>
      </c>
      <c r="I19" s="21">
        <v>0</v>
      </c>
      <c r="J19" s="20">
        <v>0</v>
      </c>
      <c r="K19" s="21">
        <v>0</v>
      </c>
      <c r="L19" s="20">
        <v>0</v>
      </c>
      <c r="M19" s="21">
        <v>0</v>
      </c>
      <c r="N19" s="20">
        <v>0</v>
      </c>
      <c r="O19" s="21">
        <v>0</v>
      </c>
      <c r="P19" s="20">
        <f t="shared" si="9"/>
        <v>0</v>
      </c>
      <c r="Q19" s="21">
        <f t="shared" si="10"/>
        <v>0</v>
      </c>
      <c r="R19" s="22">
        <f t="shared" si="11"/>
        <v>0</v>
      </c>
      <c r="S19" s="23">
        <f t="shared" si="12"/>
        <v>0</v>
      </c>
      <c r="T19" s="22">
        <f t="shared" si="13"/>
        <v>0</v>
      </c>
      <c r="U19" s="24">
        <f t="shared" si="14"/>
        <v>0</v>
      </c>
      <c r="V19" s="20"/>
      <c r="W19" s="21"/>
    </row>
    <row r="20" spans="1:23" ht="12.75" customHeight="1">
      <c r="A20" s="18" t="s">
        <v>43</v>
      </c>
      <c r="B20" s="19">
        <v>0</v>
      </c>
      <c r="C20" s="19">
        <v>0</v>
      </c>
      <c r="D20" s="19"/>
      <c r="E20" s="19">
        <f t="shared" si="8"/>
        <v>0</v>
      </c>
      <c r="F20" s="20">
        <v>0</v>
      </c>
      <c r="G20" s="21">
        <v>0</v>
      </c>
      <c r="H20" s="20">
        <v>0</v>
      </c>
      <c r="I20" s="21">
        <v>0</v>
      </c>
      <c r="J20" s="20">
        <v>0</v>
      </c>
      <c r="K20" s="21">
        <v>0</v>
      </c>
      <c r="L20" s="20">
        <v>0</v>
      </c>
      <c r="M20" s="21">
        <v>0</v>
      </c>
      <c r="N20" s="20">
        <v>0</v>
      </c>
      <c r="O20" s="21">
        <v>0</v>
      </c>
      <c r="P20" s="20">
        <f t="shared" si="9"/>
        <v>0</v>
      </c>
      <c r="Q20" s="21">
        <f t="shared" si="10"/>
        <v>0</v>
      </c>
      <c r="R20" s="22">
        <f t="shared" si="11"/>
        <v>0</v>
      </c>
      <c r="S20" s="23">
        <f t="shared" si="12"/>
        <v>0</v>
      </c>
      <c r="T20" s="22">
        <f t="shared" si="13"/>
        <v>0</v>
      </c>
      <c r="U20" s="24">
        <f t="shared" si="14"/>
        <v>0</v>
      </c>
      <c r="V20" s="20"/>
      <c r="W20" s="21"/>
    </row>
    <row r="21" spans="1:23" ht="12.75" customHeight="1">
      <c r="A21" s="18" t="s">
        <v>44</v>
      </c>
      <c r="B21" s="19">
        <v>0</v>
      </c>
      <c r="C21" s="19">
        <v>0</v>
      </c>
      <c r="D21" s="19"/>
      <c r="E21" s="19">
        <f t="shared" si="8"/>
        <v>0</v>
      </c>
      <c r="F21" s="20">
        <v>0</v>
      </c>
      <c r="G21" s="21">
        <v>0</v>
      </c>
      <c r="H21" s="20">
        <v>0</v>
      </c>
      <c r="I21" s="21">
        <v>0</v>
      </c>
      <c r="J21" s="20">
        <v>0</v>
      </c>
      <c r="K21" s="21">
        <v>0</v>
      </c>
      <c r="L21" s="20">
        <v>0</v>
      </c>
      <c r="M21" s="21">
        <v>0</v>
      </c>
      <c r="N21" s="20">
        <v>0</v>
      </c>
      <c r="O21" s="21">
        <v>0</v>
      </c>
      <c r="P21" s="20">
        <f t="shared" si="9"/>
        <v>0</v>
      </c>
      <c r="Q21" s="21">
        <f t="shared" si="10"/>
        <v>0</v>
      </c>
      <c r="R21" s="22">
        <f t="shared" si="11"/>
        <v>0</v>
      </c>
      <c r="S21" s="23">
        <f t="shared" si="12"/>
        <v>0</v>
      </c>
      <c r="T21" s="22">
        <f t="shared" si="13"/>
        <v>0</v>
      </c>
      <c r="U21" s="24">
        <f t="shared" si="14"/>
        <v>0</v>
      </c>
      <c r="V21" s="20"/>
      <c r="W21" s="21"/>
    </row>
    <row r="22" spans="1:23" ht="12.75" customHeight="1">
      <c r="A22" s="18" t="s">
        <v>45</v>
      </c>
      <c r="B22" s="19">
        <v>0</v>
      </c>
      <c r="C22" s="19">
        <v>0</v>
      </c>
      <c r="D22" s="19"/>
      <c r="E22" s="19">
        <f t="shared" si="8"/>
        <v>0</v>
      </c>
      <c r="F22" s="20">
        <v>0</v>
      </c>
      <c r="G22" s="21">
        <v>0</v>
      </c>
      <c r="H22" s="20">
        <v>0</v>
      </c>
      <c r="I22" s="21">
        <v>0</v>
      </c>
      <c r="J22" s="20">
        <v>0</v>
      </c>
      <c r="K22" s="21">
        <v>0</v>
      </c>
      <c r="L22" s="20">
        <v>0</v>
      </c>
      <c r="M22" s="21">
        <v>0</v>
      </c>
      <c r="N22" s="20">
        <v>0</v>
      </c>
      <c r="O22" s="21">
        <v>0</v>
      </c>
      <c r="P22" s="20">
        <f t="shared" si="9"/>
        <v>0</v>
      </c>
      <c r="Q22" s="21">
        <f t="shared" si="10"/>
        <v>0</v>
      </c>
      <c r="R22" s="22">
        <f t="shared" si="11"/>
        <v>0</v>
      </c>
      <c r="S22" s="23">
        <f t="shared" si="12"/>
        <v>0</v>
      </c>
      <c r="T22" s="22">
        <f t="shared" si="13"/>
        <v>0</v>
      </c>
      <c r="U22" s="24">
        <f t="shared" si="14"/>
        <v>0</v>
      </c>
      <c r="V22" s="20"/>
      <c r="W22" s="21"/>
    </row>
    <row r="23" spans="1:23" ht="12.75" customHeight="1">
      <c r="A23" s="18" t="s">
        <v>46</v>
      </c>
      <c r="B23" s="19">
        <v>0</v>
      </c>
      <c r="C23" s="19">
        <v>0</v>
      </c>
      <c r="D23" s="19"/>
      <c r="E23" s="19">
        <f t="shared" si="8"/>
        <v>0</v>
      </c>
      <c r="F23" s="20">
        <v>0</v>
      </c>
      <c r="G23" s="21">
        <v>0</v>
      </c>
      <c r="H23" s="20">
        <v>0</v>
      </c>
      <c r="I23" s="21">
        <v>0</v>
      </c>
      <c r="J23" s="20">
        <v>0</v>
      </c>
      <c r="K23" s="21">
        <v>0</v>
      </c>
      <c r="L23" s="20">
        <v>0</v>
      </c>
      <c r="M23" s="21">
        <v>0</v>
      </c>
      <c r="N23" s="20">
        <v>0</v>
      </c>
      <c r="O23" s="21">
        <v>0</v>
      </c>
      <c r="P23" s="20">
        <f t="shared" si="9"/>
        <v>0</v>
      </c>
      <c r="Q23" s="21">
        <f t="shared" si="10"/>
        <v>0</v>
      </c>
      <c r="R23" s="22">
        <f t="shared" si="11"/>
        <v>0</v>
      </c>
      <c r="S23" s="23">
        <f t="shared" si="12"/>
        <v>0</v>
      </c>
      <c r="T23" s="22">
        <f t="shared" si="13"/>
        <v>0</v>
      </c>
      <c r="U23" s="24">
        <f t="shared" si="14"/>
        <v>0</v>
      </c>
      <c r="V23" s="20"/>
      <c r="W23" s="21"/>
    </row>
    <row r="24" spans="1:23" ht="12.75" customHeight="1">
      <c r="A24" s="25" t="s">
        <v>39</v>
      </c>
      <c r="B24" s="26">
        <f>SUM(B18:B23)</f>
        <v>10605000</v>
      </c>
      <c r="C24" s="26">
        <f>SUM(C18:C23)</f>
        <v>0</v>
      </c>
      <c r="D24" s="26"/>
      <c r="E24" s="26">
        <f t="shared" si="8"/>
        <v>10605000</v>
      </c>
      <c r="F24" s="27">
        <f aca="true" t="shared" si="15" ref="F24:O24">SUM(F18:F23)</f>
        <v>10605000</v>
      </c>
      <c r="G24" s="28">
        <f t="shared" si="15"/>
        <v>1055000</v>
      </c>
      <c r="H24" s="27">
        <f t="shared" si="15"/>
        <v>0</v>
      </c>
      <c r="I24" s="28">
        <f t="shared" si="15"/>
        <v>0</v>
      </c>
      <c r="J24" s="27">
        <f t="shared" si="15"/>
        <v>0</v>
      </c>
      <c r="K24" s="28">
        <f t="shared" si="15"/>
        <v>0</v>
      </c>
      <c r="L24" s="27">
        <f t="shared" si="15"/>
        <v>0</v>
      </c>
      <c r="M24" s="28">
        <f t="shared" si="15"/>
        <v>605600</v>
      </c>
      <c r="N24" s="27">
        <f t="shared" si="15"/>
        <v>1055000</v>
      </c>
      <c r="O24" s="28">
        <f t="shared" si="15"/>
        <v>427380</v>
      </c>
      <c r="P24" s="27">
        <f t="shared" si="9"/>
        <v>1055000</v>
      </c>
      <c r="Q24" s="28">
        <f t="shared" si="10"/>
        <v>1032980</v>
      </c>
      <c r="R24" s="29">
        <f t="shared" si="11"/>
        <v>0</v>
      </c>
      <c r="S24" s="30">
        <f t="shared" si="12"/>
        <v>-29.42866578599736</v>
      </c>
      <c r="T24" s="29">
        <f>IF(($E24-$E19-$E23)=0,0,($P24/($E24-$E19-$E23))*100)</f>
        <v>100</v>
      </c>
      <c r="U24" s="31">
        <f>IF(($E24-$E19-$E23)=0,0,($Q24/($E24-$E19-$E23))*100)</f>
        <v>97.9127962085308</v>
      </c>
      <c r="V24" s="27">
        <f>SUM(V18:V23)</f>
        <v>0</v>
      </c>
      <c r="W24" s="28">
        <f>SUM(W18:W23)</f>
        <v>0</v>
      </c>
    </row>
    <row r="25" spans="1:23" ht="12.75" customHeight="1">
      <c r="A25" s="11" t="s">
        <v>47</v>
      </c>
      <c r="B25" s="32"/>
      <c r="C25" s="32"/>
      <c r="D25" s="32"/>
      <c r="E25" s="32"/>
      <c r="F25" s="33"/>
      <c r="G25" s="34"/>
      <c r="H25" s="33"/>
      <c r="I25" s="34"/>
      <c r="J25" s="33"/>
      <c r="K25" s="34"/>
      <c r="L25" s="33"/>
      <c r="M25" s="34"/>
      <c r="N25" s="33"/>
      <c r="O25" s="34"/>
      <c r="P25" s="33"/>
      <c r="Q25" s="34"/>
      <c r="R25" s="15"/>
      <c r="S25" s="16"/>
      <c r="T25" s="15"/>
      <c r="U25" s="17"/>
      <c r="V25" s="33"/>
      <c r="W25" s="34"/>
    </row>
    <row r="26" spans="1:23" ht="12.75" customHeight="1">
      <c r="A26" s="18" t="s">
        <v>48</v>
      </c>
      <c r="B26" s="19">
        <v>0</v>
      </c>
      <c r="C26" s="19">
        <v>0</v>
      </c>
      <c r="D26" s="19"/>
      <c r="E26" s="19">
        <f>$B26+$C26+$D26</f>
        <v>0</v>
      </c>
      <c r="F26" s="20">
        <v>0</v>
      </c>
      <c r="G26" s="21">
        <v>0</v>
      </c>
      <c r="H26" s="20">
        <v>0</v>
      </c>
      <c r="I26" s="21">
        <v>0</v>
      </c>
      <c r="J26" s="20">
        <v>0</v>
      </c>
      <c r="K26" s="21">
        <v>0</v>
      </c>
      <c r="L26" s="20">
        <v>0</v>
      </c>
      <c r="M26" s="21">
        <v>0</v>
      </c>
      <c r="N26" s="20">
        <v>0</v>
      </c>
      <c r="O26" s="21">
        <v>0</v>
      </c>
      <c r="P26" s="20">
        <f>$H26+$J26+$L26+$N26</f>
        <v>0</v>
      </c>
      <c r="Q26" s="21">
        <f>$I26+$K26+$M26+$O26</f>
        <v>0</v>
      </c>
      <c r="R26" s="22">
        <f>IF($L26=0,0,(($N26-$L26)/$L26)*100)</f>
        <v>0</v>
      </c>
      <c r="S26" s="23">
        <f>IF($M26=0,0,(($O26-$M26)/$M26)*100)</f>
        <v>0</v>
      </c>
      <c r="T26" s="22">
        <f>IF($E26=0,0,($P26/$E26)*100)</f>
        <v>0</v>
      </c>
      <c r="U26" s="24">
        <f>IF($E26=0,0,($Q26/$E26)*100)</f>
        <v>0</v>
      </c>
      <c r="V26" s="20"/>
      <c r="W26" s="21"/>
    </row>
    <row r="27" spans="1:23" ht="12.75" customHeight="1">
      <c r="A27" s="18" t="s">
        <v>49</v>
      </c>
      <c r="B27" s="19">
        <v>0</v>
      </c>
      <c r="C27" s="19">
        <v>0</v>
      </c>
      <c r="D27" s="19"/>
      <c r="E27" s="19">
        <f>$B27+$C27+$D27</f>
        <v>0</v>
      </c>
      <c r="F27" s="20">
        <v>0</v>
      </c>
      <c r="G27" s="21">
        <v>0</v>
      </c>
      <c r="H27" s="20">
        <v>0</v>
      </c>
      <c r="I27" s="21">
        <v>0</v>
      </c>
      <c r="J27" s="20">
        <v>0</v>
      </c>
      <c r="K27" s="21">
        <v>0</v>
      </c>
      <c r="L27" s="20">
        <v>0</v>
      </c>
      <c r="M27" s="21">
        <v>0</v>
      </c>
      <c r="N27" s="20">
        <v>0</v>
      </c>
      <c r="O27" s="21">
        <v>0</v>
      </c>
      <c r="P27" s="20">
        <f>$H27+$J27+$L27+$N27</f>
        <v>0</v>
      </c>
      <c r="Q27" s="21">
        <f>$I27+$K27+$M27+$O27</f>
        <v>0</v>
      </c>
      <c r="R27" s="22">
        <f>IF($L27=0,0,(($N27-$L27)/$L27)*100)</f>
        <v>0</v>
      </c>
      <c r="S27" s="23">
        <f>IF($M27=0,0,(($O27-$M27)/$M27)*100)</f>
        <v>0</v>
      </c>
      <c r="T27" s="22">
        <f>IF($E27=0,0,($P27/$E27)*100)</f>
        <v>0</v>
      </c>
      <c r="U27" s="24">
        <f>IF($E27=0,0,($Q27/$E27)*100)</f>
        <v>0</v>
      </c>
      <c r="V27" s="20"/>
      <c r="W27" s="21"/>
    </row>
    <row r="28" spans="1:23" ht="12.75" customHeight="1">
      <c r="A28" s="18" t="s">
        <v>50</v>
      </c>
      <c r="B28" s="19">
        <v>203454000</v>
      </c>
      <c r="C28" s="19">
        <v>0</v>
      </c>
      <c r="D28" s="19"/>
      <c r="E28" s="19">
        <f>$B28+$C28+$D28</f>
        <v>203454000</v>
      </c>
      <c r="F28" s="20">
        <v>203454000</v>
      </c>
      <c r="G28" s="21">
        <v>203454000</v>
      </c>
      <c r="H28" s="20">
        <v>11426000</v>
      </c>
      <c r="I28" s="21">
        <v>11426111</v>
      </c>
      <c r="J28" s="20">
        <v>33422000</v>
      </c>
      <c r="K28" s="21">
        <v>36900451</v>
      </c>
      <c r="L28" s="20">
        <v>27517000</v>
      </c>
      <c r="M28" s="21">
        <v>28346643</v>
      </c>
      <c r="N28" s="20">
        <v>61042000</v>
      </c>
      <c r="O28" s="21">
        <v>72798097</v>
      </c>
      <c r="P28" s="20">
        <f>$H28+$J28+$L28+$N28</f>
        <v>133407000</v>
      </c>
      <c r="Q28" s="21">
        <f>$I28+$K28+$M28+$O28</f>
        <v>149471302</v>
      </c>
      <c r="R28" s="22">
        <f>IF($L28=0,0,(($N28-$L28)/$L28)*100)</f>
        <v>121.8337754842461</v>
      </c>
      <c r="S28" s="23">
        <f>IF($M28=0,0,(($O28-$M28)/$M28)*100)</f>
        <v>156.8138209522729</v>
      </c>
      <c r="T28" s="22">
        <f>IF($E28=0,0,($P28/$E28)*100)</f>
        <v>65.57108732194993</v>
      </c>
      <c r="U28" s="24">
        <f>IF($E28=0,0,($Q28/$E28)*100)</f>
        <v>73.46687801665242</v>
      </c>
      <c r="V28" s="20">
        <v>57456000</v>
      </c>
      <c r="W28" s="21"/>
    </row>
    <row r="29" spans="1:23" ht="12.75" customHeight="1">
      <c r="A29" s="18" t="s">
        <v>51</v>
      </c>
      <c r="B29" s="19">
        <v>6846000</v>
      </c>
      <c r="C29" s="19">
        <v>0</v>
      </c>
      <c r="D29" s="19"/>
      <c r="E29" s="19">
        <f>$B29+$C29+$D29</f>
        <v>6846000</v>
      </c>
      <c r="F29" s="20">
        <v>6846000</v>
      </c>
      <c r="G29" s="21">
        <v>6846000</v>
      </c>
      <c r="H29" s="20">
        <v>2641000</v>
      </c>
      <c r="I29" s="21">
        <v>10210</v>
      </c>
      <c r="J29" s="20">
        <v>1503000</v>
      </c>
      <c r="K29" s="21">
        <v>3484319</v>
      </c>
      <c r="L29" s="20">
        <v>731000</v>
      </c>
      <c r="M29" s="21">
        <v>1141090</v>
      </c>
      <c r="N29" s="20">
        <v>1064000</v>
      </c>
      <c r="O29" s="21">
        <v>1897008</v>
      </c>
      <c r="P29" s="20">
        <f>$H29+$J29+$L29+$N29</f>
        <v>5939000</v>
      </c>
      <c r="Q29" s="21">
        <f>$I29+$K29+$M29+$O29</f>
        <v>6532627</v>
      </c>
      <c r="R29" s="22">
        <f>IF($L29=0,0,(($N29-$L29)/$L29)*100)</f>
        <v>45.55403556771546</v>
      </c>
      <c r="S29" s="23">
        <f>IF($M29=0,0,(($O29-$M29)/$M29)*100)</f>
        <v>66.245256728216</v>
      </c>
      <c r="T29" s="22">
        <f>IF($E29=0,0,($P29/$E29)*100)</f>
        <v>86.75138767163307</v>
      </c>
      <c r="U29" s="24">
        <f>IF($E29=0,0,($Q29/$E29)*100)</f>
        <v>95.42253870873503</v>
      </c>
      <c r="V29" s="20"/>
      <c r="W29" s="21"/>
    </row>
    <row r="30" spans="1:23" ht="12.75" customHeight="1">
      <c r="A30" s="25" t="s">
        <v>39</v>
      </c>
      <c r="B30" s="26">
        <f>SUM(B26:B29)</f>
        <v>210300000</v>
      </c>
      <c r="C30" s="26">
        <f>SUM(C26:C29)</f>
        <v>0</v>
      </c>
      <c r="D30" s="26"/>
      <c r="E30" s="26">
        <f>$B30+$C30+$D30</f>
        <v>210300000</v>
      </c>
      <c r="F30" s="27">
        <f aca="true" t="shared" si="16" ref="F30:O30">SUM(F26:F29)</f>
        <v>210300000</v>
      </c>
      <c r="G30" s="28">
        <f t="shared" si="16"/>
        <v>210300000</v>
      </c>
      <c r="H30" s="27">
        <f t="shared" si="16"/>
        <v>14067000</v>
      </c>
      <c r="I30" s="28">
        <f t="shared" si="16"/>
        <v>11436321</v>
      </c>
      <c r="J30" s="27">
        <f t="shared" si="16"/>
        <v>34925000</v>
      </c>
      <c r="K30" s="28">
        <f t="shared" si="16"/>
        <v>40384770</v>
      </c>
      <c r="L30" s="27">
        <f t="shared" si="16"/>
        <v>28248000</v>
      </c>
      <c r="M30" s="28">
        <f t="shared" si="16"/>
        <v>29487733</v>
      </c>
      <c r="N30" s="27">
        <f t="shared" si="16"/>
        <v>62106000</v>
      </c>
      <c r="O30" s="28">
        <f t="shared" si="16"/>
        <v>74695105</v>
      </c>
      <c r="P30" s="27">
        <f>$H30+$J30+$L30+$N30</f>
        <v>139346000</v>
      </c>
      <c r="Q30" s="28">
        <f>$I30+$K30+$M30+$O30</f>
        <v>156003929</v>
      </c>
      <c r="R30" s="29">
        <f>IF($L30=0,0,(($N30-$L30)/$L30)*100)</f>
        <v>119.85981308411215</v>
      </c>
      <c r="S30" s="30">
        <f>IF($M30=0,0,(($O30-$M30)/$M30)*100)</f>
        <v>153.3090794060025</v>
      </c>
      <c r="T30" s="29">
        <f>IF($E30=0,0,($P30/$E30)*100)</f>
        <v>66.2605801236329</v>
      </c>
      <c r="U30" s="31">
        <f>IF($E30=0,0,($Q30/$E30)*100)</f>
        <v>74.18161150737042</v>
      </c>
      <c r="V30" s="27">
        <f>SUM(V26:V29)</f>
        <v>57456000</v>
      </c>
      <c r="W30" s="28">
        <f>SUM(W26:W29)</f>
        <v>0</v>
      </c>
    </row>
    <row r="31" spans="1:23" ht="12.75" customHeight="1">
      <c r="A31" s="11" t="s">
        <v>52</v>
      </c>
      <c r="B31" s="32"/>
      <c r="C31" s="32"/>
      <c r="D31" s="32"/>
      <c r="E31" s="32"/>
      <c r="F31" s="33"/>
      <c r="G31" s="34"/>
      <c r="H31" s="33"/>
      <c r="I31" s="34"/>
      <c r="J31" s="33"/>
      <c r="K31" s="34"/>
      <c r="L31" s="33"/>
      <c r="M31" s="34"/>
      <c r="N31" s="33"/>
      <c r="O31" s="34"/>
      <c r="P31" s="33"/>
      <c r="Q31" s="34"/>
      <c r="R31" s="15"/>
      <c r="S31" s="16"/>
      <c r="T31" s="15"/>
      <c r="U31" s="17"/>
      <c r="V31" s="33"/>
      <c r="W31" s="34"/>
    </row>
    <row r="32" spans="1:23" ht="12.75" customHeight="1">
      <c r="A32" s="18" t="s">
        <v>53</v>
      </c>
      <c r="B32" s="19">
        <v>60311000</v>
      </c>
      <c r="C32" s="19">
        <v>0</v>
      </c>
      <c r="D32" s="19"/>
      <c r="E32" s="19">
        <f>$B32+$C32+$D32</f>
        <v>60311000</v>
      </c>
      <c r="F32" s="20">
        <v>60311000</v>
      </c>
      <c r="G32" s="21">
        <v>60311000</v>
      </c>
      <c r="H32" s="20">
        <v>12494000</v>
      </c>
      <c r="I32" s="21">
        <v>17720329</v>
      </c>
      <c r="J32" s="20">
        <v>21656000</v>
      </c>
      <c r="K32" s="21">
        <v>25640512</v>
      </c>
      <c r="L32" s="20">
        <v>16032000</v>
      </c>
      <c r="M32" s="21">
        <v>15783130</v>
      </c>
      <c r="N32" s="20">
        <v>5736000</v>
      </c>
      <c r="O32" s="21">
        <v>7846120</v>
      </c>
      <c r="P32" s="20">
        <f>$H32+$J32+$L32+$N32</f>
        <v>55918000</v>
      </c>
      <c r="Q32" s="21">
        <f>$I32+$K32+$M32+$O32</f>
        <v>66990091</v>
      </c>
      <c r="R32" s="22">
        <f>IF($L32=0,0,(($N32-$L32)/$L32)*100)</f>
        <v>-64.22155688622755</v>
      </c>
      <c r="S32" s="23">
        <f>IF($M32=0,0,(($O32-$M32)/$M32)*100)</f>
        <v>-50.287934015623016</v>
      </c>
      <c r="T32" s="22">
        <f>IF($E32=0,0,($P32/$E32)*100)</f>
        <v>92.71608827577059</v>
      </c>
      <c r="U32" s="24">
        <f>IF($E32=0,0,($Q32/$E32)*100)</f>
        <v>111.07441594402347</v>
      </c>
      <c r="V32" s="20">
        <v>56000</v>
      </c>
      <c r="W32" s="21"/>
    </row>
    <row r="33" spans="1:23" ht="12.75" customHeight="1">
      <c r="A33" s="25" t="s">
        <v>39</v>
      </c>
      <c r="B33" s="26">
        <f>B32</f>
        <v>60311000</v>
      </c>
      <c r="C33" s="26">
        <f>C32</f>
        <v>0</v>
      </c>
      <c r="D33" s="26"/>
      <c r="E33" s="26">
        <f>$B33+$C33+$D33</f>
        <v>60311000</v>
      </c>
      <c r="F33" s="27">
        <f aca="true" t="shared" si="17" ref="F33:O33">F32</f>
        <v>60311000</v>
      </c>
      <c r="G33" s="28">
        <f t="shared" si="17"/>
        <v>60311000</v>
      </c>
      <c r="H33" s="27">
        <f t="shared" si="17"/>
        <v>12494000</v>
      </c>
      <c r="I33" s="28">
        <f t="shared" si="17"/>
        <v>17720329</v>
      </c>
      <c r="J33" s="27">
        <f t="shared" si="17"/>
        <v>21656000</v>
      </c>
      <c r="K33" s="28">
        <f t="shared" si="17"/>
        <v>25640512</v>
      </c>
      <c r="L33" s="27">
        <f t="shared" si="17"/>
        <v>16032000</v>
      </c>
      <c r="M33" s="28">
        <f t="shared" si="17"/>
        <v>15783130</v>
      </c>
      <c r="N33" s="27">
        <f t="shared" si="17"/>
        <v>5736000</v>
      </c>
      <c r="O33" s="28">
        <f t="shared" si="17"/>
        <v>7846120</v>
      </c>
      <c r="P33" s="27">
        <f>$H33+$J33+$L33+$N33</f>
        <v>55918000</v>
      </c>
      <c r="Q33" s="28">
        <f>$I33+$K33+$M33+$O33</f>
        <v>66990091</v>
      </c>
      <c r="R33" s="29">
        <f>IF($L33=0,0,(($N33-$L33)/$L33)*100)</f>
        <v>-64.22155688622755</v>
      </c>
      <c r="S33" s="30">
        <f>IF($M33=0,0,(($O33-$M33)/$M33)*100)</f>
        <v>-50.287934015623016</v>
      </c>
      <c r="T33" s="29">
        <f>IF($E33=0,0,($P33/$E33)*100)</f>
        <v>92.71608827577059</v>
      </c>
      <c r="U33" s="31">
        <f>IF($E33=0,0,($Q33/$E33)*100)</f>
        <v>111.07441594402347</v>
      </c>
      <c r="V33" s="27">
        <f>V32</f>
        <v>56000</v>
      </c>
      <c r="W33" s="28">
        <f>W32</f>
        <v>0</v>
      </c>
    </row>
    <row r="34" spans="1:23" ht="12.75" customHeight="1">
      <c r="A34" s="11" t="s">
        <v>54</v>
      </c>
      <c r="B34" s="32"/>
      <c r="C34" s="32"/>
      <c r="D34" s="32"/>
      <c r="E34" s="32"/>
      <c r="F34" s="33"/>
      <c r="G34" s="34"/>
      <c r="H34" s="33"/>
      <c r="I34" s="34"/>
      <c r="J34" s="33"/>
      <c r="K34" s="34"/>
      <c r="L34" s="33"/>
      <c r="M34" s="34"/>
      <c r="N34" s="33"/>
      <c r="O34" s="34"/>
      <c r="P34" s="33"/>
      <c r="Q34" s="34"/>
      <c r="R34" s="15"/>
      <c r="S34" s="16"/>
      <c r="T34" s="15"/>
      <c r="U34" s="17"/>
      <c r="V34" s="33"/>
      <c r="W34" s="34"/>
    </row>
    <row r="35" spans="1:23" ht="12.75" customHeight="1">
      <c r="A35" s="18" t="s">
        <v>55</v>
      </c>
      <c r="B35" s="19">
        <v>169258000</v>
      </c>
      <c r="C35" s="19">
        <v>12000000</v>
      </c>
      <c r="D35" s="19"/>
      <c r="E35" s="19">
        <f aca="true" t="shared" si="18" ref="E35:E40">$B35+$C35+$D35</f>
        <v>181258000</v>
      </c>
      <c r="F35" s="20">
        <v>181258000</v>
      </c>
      <c r="G35" s="21">
        <v>181258000</v>
      </c>
      <c r="H35" s="20">
        <v>21549000</v>
      </c>
      <c r="I35" s="21">
        <v>30798230</v>
      </c>
      <c r="J35" s="20">
        <v>38129000</v>
      </c>
      <c r="K35" s="21">
        <v>53527901</v>
      </c>
      <c r="L35" s="20">
        <v>0</v>
      </c>
      <c r="M35" s="21">
        <v>35478634</v>
      </c>
      <c r="N35" s="20">
        <v>33565000</v>
      </c>
      <c r="O35" s="21">
        <v>52382728</v>
      </c>
      <c r="P35" s="20">
        <f aca="true" t="shared" si="19" ref="P35:P40">$H35+$J35+$L35+$N35</f>
        <v>93243000</v>
      </c>
      <c r="Q35" s="21">
        <f aca="true" t="shared" si="20" ref="Q35:Q40">$I35+$K35+$M35+$O35</f>
        <v>172187493</v>
      </c>
      <c r="R35" s="22">
        <f aca="true" t="shared" si="21" ref="R35:R40">IF($L35=0,0,(($N35-$L35)/$L35)*100)</f>
        <v>0</v>
      </c>
      <c r="S35" s="23">
        <f aca="true" t="shared" si="22" ref="S35:S40">IF($M35=0,0,(($O35-$M35)/$M35)*100)</f>
        <v>47.64584228355579</v>
      </c>
      <c r="T35" s="22">
        <f>IF($E35=0,0,($P35/$E35)*100)</f>
        <v>51.44214324333271</v>
      </c>
      <c r="U35" s="24">
        <f>IF($E35=0,0,($Q35/$E35)*100)</f>
        <v>94.99580321971996</v>
      </c>
      <c r="V35" s="20">
        <v>3745000</v>
      </c>
      <c r="W35" s="21">
        <v>3745000</v>
      </c>
    </row>
    <row r="36" spans="1:23" ht="12.75" customHeight="1">
      <c r="A36" s="18" t="s">
        <v>56</v>
      </c>
      <c r="B36" s="19">
        <v>272777000</v>
      </c>
      <c r="C36" s="19">
        <v>1373000</v>
      </c>
      <c r="D36" s="19"/>
      <c r="E36" s="19">
        <f t="shared" si="18"/>
        <v>274150000</v>
      </c>
      <c r="F36" s="20">
        <v>274150000</v>
      </c>
      <c r="G36" s="21">
        <v>0</v>
      </c>
      <c r="H36" s="20">
        <v>0</v>
      </c>
      <c r="I36" s="21">
        <v>0</v>
      </c>
      <c r="J36" s="20">
        <v>0</v>
      </c>
      <c r="K36" s="21">
        <v>0</v>
      </c>
      <c r="L36" s="20">
        <v>0</v>
      </c>
      <c r="M36" s="21">
        <v>0</v>
      </c>
      <c r="N36" s="20">
        <v>0</v>
      </c>
      <c r="O36" s="21">
        <v>0</v>
      </c>
      <c r="P36" s="20">
        <f t="shared" si="19"/>
        <v>0</v>
      </c>
      <c r="Q36" s="21">
        <f t="shared" si="20"/>
        <v>0</v>
      </c>
      <c r="R36" s="22">
        <f t="shared" si="21"/>
        <v>0</v>
      </c>
      <c r="S36" s="23">
        <f t="shared" si="22"/>
        <v>0</v>
      </c>
      <c r="T36" s="22">
        <f>IF($E36=0,0,($P36/$E36)*100)</f>
        <v>0</v>
      </c>
      <c r="U36" s="24">
        <f>IF($E36=0,0,($Q36/$E36)*100)</f>
        <v>0</v>
      </c>
      <c r="V36" s="20"/>
      <c r="W36" s="21"/>
    </row>
    <row r="37" spans="1:23" ht="12.75" customHeight="1">
      <c r="A37" s="18" t="s">
        <v>57</v>
      </c>
      <c r="B37" s="19">
        <v>0</v>
      </c>
      <c r="C37" s="19">
        <v>0</v>
      </c>
      <c r="D37" s="19"/>
      <c r="E37" s="19">
        <f t="shared" si="18"/>
        <v>0</v>
      </c>
      <c r="F37" s="20">
        <v>0</v>
      </c>
      <c r="G37" s="21">
        <v>0</v>
      </c>
      <c r="H37" s="20">
        <v>0</v>
      </c>
      <c r="I37" s="21">
        <v>0</v>
      </c>
      <c r="J37" s="20">
        <v>0</v>
      </c>
      <c r="K37" s="21">
        <v>0</v>
      </c>
      <c r="L37" s="20">
        <v>0</v>
      </c>
      <c r="M37" s="21">
        <v>0</v>
      </c>
      <c r="N37" s="20">
        <v>0</v>
      </c>
      <c r="O37" s="21">
        <v>0</v>
      </c>
      <c r="P37" s="20">
        <f t="shared" si="19"/>
        <v>0</v>
      </c>
      <c r="Q37" s="21">
        <f t="shared" si="20"/>
        <v>0</v>
      </c>
      <c r="R37" s="22">
        <f t="shared" si="21"/>
        <v>0</v>
      </c>
      <c r="S37" s="23">
        <f t="shared" si="22"/>
        <v>0</v>
      </c>
      <c r="T37" s="22">
        <f>IF($E37=0,0,($P37/$E37)*100)</f>
        <v>0</v>
      </c>
      <c r="U37" s="24">
        <f>IF($E37=0,0,($Q37/$E37)*100)</f>
        <v>0</v>
      </c>
      <c r="V37" s="20"/>
      <c r="W37" s="21"/>
    </row>
    <row r="38" spans="1:23" ht="12.75" customHeight="1">
      <c r="A38" s="18" t="s">
        <v>58</v>
      </c>
      <c r="B38" s="19">
        <v>18000000</v>
      </c>
      <c r="C38" s="19">
        <v>0</v>
      </c>
      <c r="D38" s="19"/>
      <c r="E38" s="19">
        <f t="shared" si="18"/>
        <v>18000000</v>
      </c>
      <c r="F38" s="20">
        <v>18000000</v>
      </c>
      <c r="G38" s="21">
        <v>18000000</v>
      </c>
      <c r="H38" s="20">
        <v>0</v>
      </c>
      <c r="I38" s="21">
        <v>0</v>
      </c>
      <c r="J38" s="20">
        <v>545000</v>
      </c>
      <c r="K38" s="21">
        <v>0</v>
      </c>
      <c r="L38" s="20">
        <v>3452000</v>
      </c>
      <c r="M38" s="21">
        <v>3926575</v>
      </c>
      <c r="N38" s="20">
        <v>11528000</v>
      </c>
      <c r="O38" s="21">
        <v>12604589</v>
      </c>
      <c r="P38" s="20">
        <f t="shared" si="19"/>
        <v>15525000</v>
      </c>
      <c r="Q38" s="21">
        <f t="shared" si="20"/>
        <v>16531164</v>
      </c>
      <c r="R38" s="22">
        <f t="shared" si="21"/>
        <v>233.95133256083432</v>
      </c>
      <c r="S38" s="23">
        <f t="shared" si="22"/>
        <v>221.0072136658538</v>
      </c>
      <c r="T38" s="22">
        <f>IF($E38=0,0,($P38/$E38)*100)</f>
        <v>86.25</v>
      </c>
      <c r="U38" s="24">
        <f>IF($E38=0,0,($Q38/$E38)*100)</f>
        <v>91.83980000000001</v>
      </c>
      <c r="V38" s="20"/>
      <c r="W38" s="21"/>
    </row>
    <row r="39" spans="1:23" ht="12.75" customHeight="1">
      <c r="A39" s="18" t="s">
        <v>59</v>
      </c>
      <c r="B39" s="19">
        <v>0</v>
      </c>
      <c r="C39" s="19">
        <v>0</v>
      </c>
      <c r="D39" s="19"/>
      <c r="E39" s="19">
        <f t="shared" si="18"/>
        <v>0</v>
      </c>
      <c r="F39" s="20">
        <v>0</v>
      </c>
      <c r="G39" s="21">
        <v>0</v>
      </c>
      <c r="H39" s="20">
        <v>0</v>
      </c>
      <c r="I39" s="21">
        <v>0</v>
      </c>
      <c r="J39" s="20">
        <v>0</v>
      </c>
      <c r="K39" s="21">
        <v>0</v>
      </c>
      <c r="L39" s="20">
        <v>0</v>
      </c>
      <c r="M39" s="21">
        <v>0</v>
      </c>
      <c r="N39" s="20">
        <v>0</v>
      </c>
      <c r="O39" s="21">
        <v>0</v>
      </c>
      <c r="P39" s="20">
        <f t="shared" si="19"/>
        <v>0</v>
      </c>
      <c r="Q39" s="21">
        <f t="shared" si="20"/>
        <v>0</v>
      </c>
      <c r="R39" s="22">
        <f t="shared" si="21"/>
        <v>0</v>
      </c>
      <c r="S39" s="23">
        <f t="shared" si="22"/>
        <v>0</v>
      </c>
      <c r="T39" s="22">
        <f>IF($E39=0,0,($P39/$E39)*100)</f>
        <v>0</v>
      </c>
      <c r="U39" s="24">
        <f>IF($E39=0,0,($Q39/$E39)*100)</f>
        <v>0</v>
      </c>
      <c r="V39" s="20"/>
      <c r="W39" s="21"/>
    </row>
    <row r="40" spans="1:23" ht="12.75" customHeight="1">
      <c r="A40" s="25" t="s">
        <v>39</v>
      </c>
      <c r="B40" s="26">
        <f>SUM(B35:B39)</f>
        <v>460035000</v>
      </c>
      <c r="C40" s="26">
        <f>SUM(C35:C39)</f>
        <v>13373000</v>
      </c>
      <c r="D40" s="26"/>
      <c r="E40" s="26">
        <f t="shared" si="18"/>
        <v>473408000</v>
      </c>
      <c r="F40" s="27">
        <f aca="true" t="shared" si="23" ref="F40:O40">SUM(F35:F39)</f>
        <v>473408000</v>
      </c>
      <c r="G40" s="28">
        <f t="shared" si="23"/>
        <v>199258000</v>
      </c>
      <c r="H40" s="27">
        <f t="shared" si="23"/>
        <v>21549000</v>
      </c>
      <c r="I40" s="28">
        <f t="shared" si="23"/>
        <v>30798230</v>
      </c>
      <c r="J40" s="27">
        <f t="shared" si="23"/>
        <v>38674000</v>
      </c>
      <c r="K40" s="28">
        <f t="shared" si="23"/>
        <v>53527901</v>
      </c>
      <c r="L40" s="27">
        <f t="shared" si="23"/>
        <v>3452000</v>
      </c>
      <c r="M40" s="28">
        <f t="shared" si="23"/>
        <v>39405209</v>
      </c>
      <c r="N40" s="27">
        <f t="shared" si="23"/>
        <v>45093000</v>
      </c>
      <c r="O40" s="28">
        <f t="shared" si="23"/>
        <v>64987317</v>
      </c>
      <c r="P40" s="27">
        <f t="shared" si="19"/>
        <v>108768000</v>
      </c>
      <c r="Q40" s="28">
        <f t="shared" si="20"/>
        <v>188718657</v>
      </c>
      <c r="R40" s="29">
        <f t="shared" si="21"/>
        <v>1206.2862108922363</v>
      </c>
      <c r="S40" s="30">
        <f t="shared" si="22"/>
        <v>64.92062508791668</v>
      </c>
      <c r="T40" s="29">
        <f>IF((+$E35+$E38)=0,0,(P40/(+$E35+$E38))*100)</f>
        <v>54.58651597426453</v>
      </c>
      <c r="U40" s="31">
        <f>IF((+$E35+$E38)=0,0,(Q40/(+$E35+$E38))*100)</f>
        <v>94.71070521635266</v>
      </c>
      <c r="V40" s="27">
        <f>SUM(V35:V39)</f>
        <v>3745000</v>
      </c>
      <c r="W40" s="28">
        <f>SUM(W35:W39)</f>
        <v>3745000</v>
      </c>
    </row>
    <row r="41" spans="1:23" ht="12.75" customHeight="1">
      <c r="A41" s="11" t="s">
        <v>60</v>
      </c>
      <c r="B41" s="32"/>
      <c r="C41" s="32"/>
      <c r="D41" s="32"/>
      <c r="E41" s="32"/>
      <c r="F41" s="33"/>
      <c r="G41" s="34"/>
      <c r="H41" s="33"/>
      <c r="I41" s="34"/>
      <c r="J41" s="33"/>
      <c r="K41" s="34"/>
      <c r="L41" s="33"/>
      <c r="M41" s="34"/>
      <c r="N41" s="33"/>
      <c r="O41" s="34"/>
      <c r="P41" s="33"/>
      <c r="Q41" s="34"/>
      <c r="R41" s="15"/>
      <c r="S41" s="16"/>
      <c r="T41" s="15"/>
      <c r="U41" s="17"/>
      <c r="V41" s="33"/>
      <c r="W41" s="34"/>
    </row>
    <row r="42" spans="1:23" ht="12.75" customHeight="1">
      <c r="A42" s="18" t="s">
        <v>61</v>
      </c>
      <c r="B42" s="19">
        <v>0</v>
      </c>
      <c r="C42" s="19">
        <v>0</v>
      </c>
      <c r="D42" s="19"/>
      <c r="E42" s="19">
        <f aca="true" t="shared" si="24" ref="E42:E53">$B42+$C42+$D42</f>
        <v>0</v>
      </c>
      <c r="F42" s="20">
        <v>0</v>
      </c>
      <c r="G42" s="21">
        <v>0</v>
      </c>
      <c r="H42" s="20">
        <v>0</v>
      </c>
      <c r="I42" s="21">
        <v>0</v>
      </c>
      <c r="J42" s="20">
        <v>0</v>
      </c>
      <c r="K42" s="21">
        <v>0</v>
      </c>
      <c r="L42" s="20">
        <v>0</v>
      </c>
      <c r="M42" s="21">
        <v>0</v>
      </c>
      <c r="N42" s="20">
        <v>0</v>
      </c>
      <c r="O42" s="21">
        <v>0</v>
      </c>
      <c r="P42" s="20">
        <f aca="true" t="shared" si="25" ref="P42:P53">$H42+$J42+$L42+$N42</f>
        <v>0</v>
      </c>
      <c r="Q42" s="21">
        <f aca="true" t="shared" si="26" ref="Q42:Q53">$I42+$K42+$M42+$O42</f>
        <v>0</v>
      </c>
      <c r="R42" s="22">
        <f aca="true" t="shared" si="27" ref="R42:R53">IF($L42=0,0,(($N42-$L42)/$L42)*100)</f>
        <v>0</v>
      </c>
      <c r="S42" s="23">
        <f aca="true" t="shared" si="28" ref="S42:S53">IF($M42=0,0,(($O42-$M42)/$M42)*100)</f>
        <v>0</v>
      </c>
      <c r="T42" s="22">
        <f aca="true" t="shared" si="29" ref="T42:T52">IF($E42=0,0,($P42/$E42)*100)</f>
        <v>0</v>
      </c>
      <c r="U42" s="24">
        <f aca="true" t="shared" si="30" ref="U42:U52">IF($E42=0,0,($Q42/$E42)*100)</f>
        <v>0</v>
      </c>
      <c r="V42" s="20"/>
      <c r="W42" s="21"/>
    </row>
    <row r="43" spans="1:23" ht="12.75" customHeight="1">
      <c r="A43" s="18" t="s">
        <v>62</v>
      </c>
      <c r="B43" s="19">
        <v>174440000</v>
      </c>
      <c r="C43" s="19">
        <v>39000000</v>
      </c>
      <c r="D43" s="19"/>
      <c r="E43" s="19">
        <f t="shared" si="24"/>
        <v>213440000</v>
      </c>
      <c r="F43" s="20">
        <v>213440000</v>
      </c>
      <c r="G43" s="21">
        <v>213440000</v>
      </c>
      <c r="H43" s="20">
        <v>0</v>
      </c>
      <c r="I43" s="21">
        <v>21453231</v>
      </c>
      <c r="J43" s="20">
        <v>36964000</v>
      </c>
      <c r="K43" s="21">
        <v>34007704</v>
      </c>
      <c r="L43" s="20">
        <v>63511000</v>
      </c>
      <c r="M43" s="21">
        <v>47565790</v>
      </c>
      <c r="N43" s="20">
        <v>106680000</v>
      </c>
      <c r="O43" s="21">
        <v>116430204</v>
      </c>
      <c r="P43" s="20">
        <f t="shared" si="25"/>
        <v>207155000</v>
      </c>
      <c r="Q43" s="21">
        <f t="shared" si="26"/>
        <v>219456929</v>
      </c>
      <c r="R43" s="22">
        <f t="shared" si="27"/>
        <v>67.9709026782762</v>
      </c>
      <c r="S43" s="23">
        <f t="shared" si="28"/>
        <v>144.77718965668393</v>
      </c>
      <c r="T43" s="22">
        <f t="shared" si="29"/>
        <v>97.05537856071965</v>
      </c>
      <c r="U43" s="24">
        <f t="shared" si="30"/>
        <v>102.8190259557721</v>
      </c>
      <c r="V43" s="20">
        <v>3882000</v>
      </c>
      <c r="W43" s="21">
        <v>3882000</v>
      </c>
    </row>
    <row r="44" spans="1:23" ht="12.75" customHeight="1">
      <c r="A44" s="18" t="s">
        <v>63</v>
      </c>
      <c r="B44" s="19">
        <v>142955000</v>
      </c>
      <c r="C44" s="19">
        <v>-71188000</v>
      </c>
      <c r="D44" s="19"/>
      <c r="E44" s="19">
        <f t="shared" si="24"/>
        <v>71767000</v>
      </c>
      <c r="F44" s="20">
        <v>71767000</v>
      </c>
      <c r="G44" s="21">
        <v>0</v>
      </c>
      <c r="H44" s="20">
        <v>0</v>
      </c>
      <c r="I44" s="21">
        <v>0</v>
      </c>
      <c r="J44" s="20">
        <v>0</v>
      </c>
      <c r="K44" s="21">
        <v>0</v>
      </c>
      <c r="L44" s="20">
        <v>0</v>
      </c>
      <c r="M44" s="21">
        <v>0</v>
      </c>
      <c r="N44" s="20">
        <v>0</v>
      </c>
      <c r="O44" s="21">
        <v>0</v>
      </c>
      <c r="P44" s="20">
        <f t="shared" si="25"/>
        <v>0</v>
      </c>
      <c r="Q44" s="21">
        <f t="shared" si="26"/>
        <v>0</v>
      </c>
      <c r="R44" s="22">
        <f t="shared" si="27"/>
        <v>0</v>
      </c>
      <c r="S44" s="23">
        <f t="shared" si="28"/>
        <v>0</v>
      </c>
      <c r="T44" s="22">
        <f t="shared" si="29"/>
        <v>0</v>
      </c>
      <c r="U44" s="24">
        <f t="shared" si="30"/>
        <v>0</v>
      </c>
      <c r="V44" s="20"/>
      <c r="W44" s="21"/>
    </row>
    <row r="45" spans="1:23" ht="12.75" customHeight="1">
      <c r="A45" s="18" t="s">
        <v>64</v>
      </c>
      <c r="B45" s="19">
        <v>0</v>
      </c>
      <c r="C45" s="19">
        <v>0</v>
      </c>
      <c r="D45" s="19"/>
      <c r="E45" s="19">
        <f t="shared" si="24"/>
        <v>0</v>
      </c>
      <c r="F45" s="20">
        <v>0</v>
      </c>
      <c r="G45" s="21">
        <v>0</v>
      </c>
      <c r="H45" s="20">
        <v>0</v>
      </c>
      <c r="I45" s="21">
        <v>0</v>
      </c>
      <c r="J45" s="20">
        <v>0</v>
      </c>
      <c r="K45" s="21">
        <v>0</v>
      </c>
      <c r="L45" s="20">
        <v>0</v>
      </c>
      <c r="M45" s="21">
        <v>0</v>
      </c>
      <c r="N45" s="20">
        <v>0</v>
      </c>
      <c r="O45" s="21">
        <v>0</v>
      </c>
      <c r="P45" s="20">
        <f t="shared" si="25"/>
        <v>0</v>
      </c>
      <c r="Q45" s="21">
        <f t="shared" si="26"/>
        <v>0</v>
      </c>
      <c r="R45" s="22">
        <f t="shared" si="27"/>
        <v>0</v>
      </c>
      <c r="S45" s="23">
        <f t="shared" si="28"/>
        <v>0</v>
      </c>
      <c r="T45" s="22">
        <f t="shared" si="29"/>
        <v>0</v>
      </c>
      <c r="U45" s="24">
        <f t="shared" si="30"/>
        <v>0</v>
      </c>
      <c r="V45" s="20"/>
      <c r="W45" s="21"/>
    </row>
    <row r="46" spans="1:23" ht="12.75" customHeight="1">
      <c r="A46" s="18" t="s">
        <v>65</v>
      </c>
      <c r="B46" s="19">
        <v>0</v>
      </c>
      <c r="C46" s="19">
        <v>0</v>
      </c>
      <c r="D46" s="19"/>
      <c r="E46" s="19">
        <f t="shared" si="24"/>
        <v>0</v>
      </c>
      <c r="F46" s="20">
        <v>0</v>
      </c>
      <c r="G46" s="21">
        <v>0</v>
      </c>
      <c r="H46" s="20">
        <v>0</v>
      </c>
      <c r="I46" s="21">
        <v>0</v>
      </c>
      <c r="J46" s="20">
        <v>0</v>
      </c>
      <c r="K46" s="21">
        <v>0</v>
      </c>
      <c r="L46" s="20">
        <v>0</v>
      </c>
      <c r="M46" s="21">
        <v>0</v>
      </c>
      <c r="N46" s="20">
        <v>0</v>
      </c>
      <c r="O46" s="21">
        <v>0</v>
      </c>
      <c r="P46" s="20">
        <f t="shared" si="25"/>
        <v>0</v>
      </c>
      <c r="Q46" s="21">
        <f t="shared" si="26"/>
        <v>0</v>
      </c>
      <c r="R46" s="22">
        <f t="shared" si="27"/>
        <v>0</v>
      </c>
      <c r="S46" s="23">
        <f t="shared" si="28"/>
        <v>0</v>
      </c>
      <c r="T46" s="22">
        <f t="shared" si="29"/>
        <v>0</v>
      </c>
      <c r="U46" s="24">
        <f t="shared" si="30"/>
        <v>0</v>
      </c>
      <c r="V46" s="20"/>
      <c r="W46" s="21"/>
    </row>
    <row r="47" spans="1:23" ht="12.75" customHeight="1" hidden="1">
      <c r="A47" s="18" t="s">
        <v>66</v>
      </c>
      <c r="B47" s="19">
        <v>0</v>
      </c>
      <c r="C47" s="19">
        <v>0</v>
      </c>
      <c r="D47" s="19"/>
      <c r="E47" s="19">
        <f t="shared" si="24"/>
        <v>0</v>
      </c>
      <c r="F47" s="20">
        <v>0</v>
      </c>
      <c r="G47" s="21">
        <v>0</v>
      </c>
      <c r="H47" s="20">
        <v>0</v>
      </c>
      <c r="I47" s="21">
        <v>0</v>
      </c>
      <c r="J47" s="20">
        <v>0</v>
      </c>
      <c r="K47" s="21">
        <v>0</v>
      </c>
      <c r="L47" s="20">
        <v>0</v>
      </c>
      <c r="M47" s="21">
        <v>0</v>
      </c>
      <c r="N47" s="20">
        <v>0</v>
      </c>
      <c r="O47" s="21">
        <v>0</v>
      </c>
      <c r="P47" s="20">
        <f t="shared" si="25"/>
        <v>0</v>
      </c>
      <c r="Q47" s="21">
        <f t="shared" si="26"/>
        <v>0</v>
      </c>
      <c r="R47" s="22">
        <f t="shared" si="27"/>
        <v>0</v>
      </c>
      <c r="S47" s="23">
        <f t="shared" si="28"/>
        <v>0</v>
      </c>
      <c r="T47" s="22">
        <f t="shared" si="29"/>
        <v>0</v>
      </c>
      <c r="U47" s="24">
        <f t="shared" si="30"/>
        <v>0</v>
      </c>
      <c r="V47" s="20"/>
      <c r="W47" s="21"/>
    </row>
    <row r="48" spans="1:23" ht="12.75" customHeight="1">
      <c r="A48" s="18" t="s">
        <v>67</v>
      </c>
      <c r="B48" s="19">
        <v>0</v>
      </c>
      <c r="C48" s="19">
        <v>0</v>
      </c>
      <c r="D48" s="19"/>
      <c r="E48" s="19">
        <f t="shared" si="24"/>
        <v>0</v>
      </c>
      <c r="F48" s="20">
        <v>0</v>
      </c>
      <c r="G48" s="21">
        <v>0</v>
      </c>
      <c r="H48" s="20">
        <v>0</v>
      </c>
      <c r="I48" s="21">
        <v>0</v>
      </c>
      <c r="J48" s="20">
        <v>0</v>
      </c>
      <c r="K48" s="21">
        <v>0</v>
      </c>
      <c r="L48" s="20">
        <v>0</v>
      </c>
      <c r="M48" s="21">
        <v>0</v>
      </c>
      <c r="N48" s="20">
        <v>0</v>
      </c>
      <c r="O48" s="21">
        <v>0</v>
      </c>
      <c r="P48" s="20">
        <f t="shared" si="25"/>
        <v>0</v>
      </c>
      <c r="Q48" s="21">
        <f t="shared" si="26"/>
        <v>0</v>
      </c>
      <c r="R48" s="22">
        <f t="shared" si="27"/>
        <v>0</v>
      </c>
      <c r="S48" s="23">
        <f t="shared" si="28"/>
        <v>0</v>
      </c>
      <c r="T48" s="22">
        <f t="shared" si="29"/>
        <v>0</v>
      </c>
      <c r="U48" s="24">
        <f t="shared" si="30"/>
        <v>0</v>
      </c>
      <c r="V48" s="20"/>
      <c r="W48" s="21"/>
    </row>
    <row r="49" spans="1:23" ht="12.75" customHeight="1">
      <c r="A49" s="18" t="s">
        <v>68</v>
      </c>
      <c r="B49" s="19">
        <v>0</v>
      </c>
      <c r="C49" s="19">
        <v>0</v>
      </c>
      <c r="D49" s="19"/>
      <c r="E49" s="19">
        <f t="shared" si="24"/>
        <v>0</v>
      </c>
      <c r="F49" s="20">
        <v>0</v>
      </c>
      <c r="G49" s="21">
        <v>0</v>
      </c>
      <c r="H49" s="20">
        <v>0</v>
      </c>
      <c r="I49" s="21">
        <v>0</v>
      </c>
      <c r="J49" s="20">
        <v>0</v>
      </c>
      <c r="K49" s="21">
        <v>0</v>
      </c>
      <c r="L49" s="20">
        <v>0</v>
      </c>
      <c r="M49" s="21">
        <v>0</v>
      </c>
      <c r="N49" s="20">
        <v>0</v>
      </c>
      <c r="O49" s="21">
        <v>0</v>
      </c>
      <c r="P49" s="20">
        <f t="shared" si="25"/>
        <v>0</v>
      </c>
      <c r="Q49" s="21">
        <f t="shared" si="26"/>
        <v>0</v>
      </c>
      <c r="R49" s="22">
        <f t="shared" si="27"/>
        <v>0</v>
      </c>
      <c r="S49" s="23">
        <f t="shared" si="28"/>
        <v>0</v>
      </c>
      <c r="T49" s="22">
        <f t="shared" si="29"/>
        <v>0</v>
      </c>
      <c r="U49" s="24">
        <f t="shared" si="30"/>
        <v>0</v>
      </c>
      <c r="V49" s="20"/>
      <c r="W49" s="21"/>
    </row>
    <row r="50" spans="1:23" ht="12.75" customHeight="1">
      <c r="A50" s="18" t="s">
        <v>69</v>
      </c>
      <c r="B50" s="19">
        <v>0</v>
      </c>
      <c r="C50" s="19">
        <v>0</v>
      </c>
      <c r="D50" s="19"/>
      <c r="E50" s="19">
        <f t="shared" si="24"/>
        <v>0</v>
      </c>
      <c r="F50" s="20">
        <v>0</v>
      </c>
      <c r="G50" s="21">
        <v>0</v>
      </c>
      <c r="H50" s="20">
        <v>0</v>
      </c>
      <c r="I50" s="21">
        <v>0</v>
      </c>
      <c r="J50" s="20">
        <v>0</v>
      </c>
      <c r="K50" s="21">
        <v>0</v>
      </c>
      <c r="L50" s="20">
        <v>0</v>
      </c>
      <c r="M50" s="21">
        <v>0</v>
      </c>
      <c r="N50" s="20">
        <v>0</v>
      </c>
      <c r="O50" s="21">
        <v>0</v>
      </c>
      <c r="P50" s="20">
        <f t="shared" si="25"/>
        <v>0</v>
      </c>
      <c r="Q50" s="21">
        <f t="shared" si="26"/>
        <v>0</v>
      </c>
      <c r="R50" s="22">
        <f t="shared" si="27"/>
        <v>0</v>
      </c>
      <c r="S50" s="23">
        <f t="shared" si="28"/>
        <v>0</v>
      </c>
      <c r="T50" s="22">
        <f t="shared" si="29"/>
        <v>0</v>
      </c>
      <c r="U50" s="24">
        <f t="shared" si="30"/>
        <v>0</v>
      </c>
      <c r="V50" s="20"/>
      <c r="W50" s="21"/>
    </row>
    <row r="51" spans="1:23" ht="12.75" customHeight="1">
      <c r="A51" s="18" t="s">
        <v>70</v>
      </c>
      <c r="B51" s="19">
        <v>466474000</v>
      </c>
      <c r="C51" s="19">
        <v>16227000</v>
      </c>
      <c r="D51" s="19"/>
      <c r="E51" s="19">
        <f t="shared" si="24"/>
        <v>482701000</v>
      </c>
      <c r="F51" s="20">
        <v>482701000</v>
      </c>
      <c r="G51" s="21">
        <v>482701000</v>
      </c>
      <c r="H51" s="20">
        <v>57259000</v>
      </c>
      <c r="I51" s="21">
        <v>61409534</v>
      </c>
      <c r="J51" s="20">
        <v>68979000</v>
      </c>
      <c r="K51" s="21">
        <v>80571157</v>
      </c>
      <c r="L51" s="20">
        <v>83390000</v>
      </c>
      <c r="M51" s="21">
        <v>86242108</v>
      </c>
      <c r="N51" s="20">
        <v>181322000</v>
      </c>
      <c r="O51" s="21">
        <v>203256764</v>
      </c>
      <c r="P51" s="20">
        <f t="shared" si="25"/>
        <v>390950000</v>
      </c>
      <c r="Q51" s="21">
        <f t="shared" si="26"/>
        <v>431479563</v>
      </c>
      <c r="R51" s="22">
        <f t="shared" si="27"/>
        <v>117.43854179158173</v>
      </c>
      <c r="S51" s="23">
        <f t="shared" si="28"/>
        <v>135.68158143815316</v>
      </c>
      <c r="T51" s="22">
        <f t="shared" si="29"/>
        <v>80.99216699364618</v>
      </c>
      <c r="U51" s="24">
        <f t="shared" si="30"/>
        <v>89.38857864392243</v>
      </c>
      <c r="V51" s="20">
        <v>30722000</v>
      </c>
      <c r="W51" s="21">
        <v>28954000</v>
      </c>
    </row>
    <row r="52" spans="1:23" ht="12.75" customHeight="1">
      <c r="A52" s="18" t="s">
        <v>71</v>
      </c>
      <c r="B52" s="19">
        <v>0</v>
      </c>
      <c r="C52" s="19">
        <v>0</v>
      </c>
      <c r="D52" s="19"/>
      <c r="E52" s="19">
        <f t="shared" si="24"/>
        <v>0</v>
      </c>
      <c r="F52" s="20">
        <v>0</v>
      </c>
      <c r="G52" s="21">
        <v>0</v>
      </c>
      <c r="H52" s="20">
        <v>0</v>
      </c>
      <c r="I52" s="21">
        <v>0</v>
      </c>
      <c r="J52" s="20">
        <v>0</v>
      </c>
      <c r="K52" s="21">
        <v>0</v>
      </c>
      <c r="L52" s="20">
        <v>0</v>
      </c>
      <c r="M52" s="21">
        <v>0</v>
      </c>
      <c r="N52" s="20">
        <v>0</v>
      </c>
      <c r="O52" s="21">
        <v>0</v>
      </c>
      <c r="P52" s="20">
        <f t="shared" si="25"/>
        <v>0</v>
      </c>
      <c r="Q52" s="21">
        <f t="shared" si="26"/>
        <v>0</v>
      </c>
      <c r="R52" s="22">
        <f t="shared" si="27"/>
        <v>0</v>
      </c>
      <c r="S52" s="23">
        <f t="shared" si="28"/>
        <v>0</v>
      </c>
      <c r="T52" s="22">
        <f t="shared" si="29"/>
        <v>0</v>
      </c>
      <c r="U52" s="24">
        <f t="shared" si="30"/>
        <v>0</v>
      </c>
      <c r="V52" s="20"/>
      <c r="W52" s="21"/>
    </row>
    <row r="53" spans="1:23" ht="12.75" customHeight="1">
      <c r="A53" s="25" t="s">
        <v>39</v>
      </c>
      <c r="B53" s="26">
        <f>SUM(B42:B52)</f>
        <v>783869000</v>
      </c>
      <c r="C53" s="26">
        <f>SUM(C42:C52)</f>
        <v>-15961000</v>
      </c>
      <c r="D53" s="26"/>
      <c r="E53" s="26">
        <f t="shared" si="24"/>
        <v>767908000</v>
      </c>
      <c r="F53" s="27">
        <f aca="true" t="shared" si="31" ref="F53:O53">SUM(F42:F52)</f>
        <v>767908000</v>
      </c>
      <c r="G53" s="28">
        <f t="shared" si="31"/>
        <v>696141000</v>
      </c>
      <c r="H53" s="27">
        <f t="shared" si="31"/>
        <v>57259000</v>
      </c>
      <c r="I53" s="28">
        <f t="shared" si="31"/>
        <v>82862765</v>
      </c>
      <c r="J53" s="27">
        <f t="shared" si="31"/>
        <v>105943000</v>
      </c>
      <c r="K53" s="28">
        <f t="shared" si="31"/>
        <v>114578861</v>
      </c>
      <c r="L53" s="27">
        <f t="shared" si="31"/>
        <v>146901000</v>
      </c>
      <c r="M53" s="28">
        <f t="shared" si="31"/>
        <v>133807898</v>
      </c>
      <c r="N53" s="27">
        <f t="shared" si="31"/>
        <v>288002000</v>
      </c>
      <c r="O53" s="28">
        <f t="shared" si="31"/>
        <v>319686968</v>
      </c>
      <c r="P53" s="27">
        <f t="shared" si="25"/>
        <v>598105000</v>
      </c>
      <c r="Q53" s="28">
        <f t="shared" si="26"/>
        <v>650936492</v>
      </c>
      <c r="R53" s="29">
        <f t="shared" si="27"/>
        <v>96.05176275178522</v>
      </c>
      <c r="S53" s="30">
        <f t="shared" si="28"/>
        <v>138.91487182617576</v>
      </c>
      <c r="T53" s="29">
        <f>IF((+$E43+$E45+$E47+$E48+$E51)=0,0,(P53/(+$E43+$E45+$E47+$E48+$E51))*100)</f>
        <v>85.91722079291408</v>
      </c>
      <c r="U53" s="31">
        <f>IF((+$E43+$E45+$E47+$E48+$E51)=0,0,(Q53/(+$E43+$E45+$E47+$E48+$E51))*100)</f>
        <v>93.50641493605461</v>
      </c>
      <c r="V53" s="27">
        <f>SUM(V42:V52)</f>
        <v>34604000</v>
      </c>
      <c r="W53" s="28">
        <f>SUM(W42:W52)</f>
        <v>32836000</v>
      </c>
    </row>
    <row r="54" spans="1:23" ht="12.75" customHeight="1">
      <c r="A54" s="11" t="s">
        <v>72</v>
      </c>
      <c r="B54" s="32"/>
      <c r="C54" s="32"/>
      <c r="D54" s="32"/>
      <c r="E54" s="32"/>
      <c r="F54" s="33"/>
      <c r="G54" s="34"/>
      <c r="H54" s="33"/>
      <c r="I54" s="34"/>
      <c r="J54" s="33"/>
      <c r="K54" s="34"/>
      <c r="L54" s="33"/>
      <c r="M54" s="34"/>
      <c r="N54" s="33"/>
      <c r="O54" s="34"/>
      <c r="P54" s="33"/>
      <c r="Q54" s="34"/>
      <c r="R54" s="15"/>
      <c r="S54" s="16"/>
      <c r="T54" s="15"/>
      <c r="U54" s="17"/>
      <c r="V54" s="33"/>
      <c r="W54" s="34"/>
    </row>
    <row r="55" spans="1:23" ht="12.75" customHeight="1">
      <c r="A55" s="35" t="s">
        <v>73</v>
      </c>
      <c r="B55" s="19">
        <v>0</v>
      </c>
      <c r="C55" s="19">
        <v>0</v>
      </c>
      <c r="D55" s="19"/>
      <c r="E55" s="19">
        <f>$B55+$C55+$D55</f>
        <v>0</v>
      </c>
      <c r="F55" s="20">
        <v>0</v>
      </c>
      <c r="G55" s="21">
        <v>0</v>
      </c>
      <c r="H55" s="20">
        <v>0</v>
      </c>
      <c r="I55" s="21">
        <v>0</v>
      </c>
      <c r="J55" s="20">
        <v>0</v>
      </c>
      <c r="K55" s="21">
        <v>0</v>
      </c>
      <c r="L55" s="20">
        <v>0</v>
      </c>
      <c r="M55" s="21">
        <v>0</v>
      </c>
      <c r="N55" s="20">
        <v>0</v>
      </c>
      <c r="O55" s="21">
        <v>0</v>
      </c>
      <c r="P55" s="20">
        <f>$H55+$J55+$L55+$N55</f>
        <v>0</v>
      </c>
      <c r="Q55" s="21">
        <f>$I55+$K55+$M55+$O55</f>
        <v>0</v>
      </c>
      <c r="R55" s="22">
        <f>IF($L55=0,0,(($N55-$L55)/$L55)*100)</f>
        <v>0</v>
      </c>
      <c r="S55" s="23">
        <f>IF($M55=0,0,(($O55-$M55)/$M55)*100)</f>
        <v>0</v>
      </c>
      <c r="T55" s="22">
        <f>IF($E55=0,0,($P55/$E55)*100)</f>
        <v>0</v>
      </c>
      <c r="U55" s="24">
        <f>IF($E55=0,0,($Q55/$E55)*100)</f>
        <v>0</v>
      </c>
      <c r="V55" s="20"/>
      <c r="W55" s="21"/>
    </row>
    <row r="56" spans="1:23" ht="12.75" customHeight="1">
      <c r="A56" s="35" t="s">
        <v>74</v>
      </c>
      <c r="B56" s="19">
        <v>0</v>
      </c>
      <c r="C56" s="19">
        <v>0</v>
      </c>
      <c r="D56" s="19"/>
      <c r="E56" s="19">
        <f>$B56+$C56+$D56</f>
        <v>0</v>
      </c>
      <c r="F56" s="20">
        <v>0</v>
      </c>
      <c r="G56" s="21">
        <v>0</v>
      </c>
      <c r="H56" s="20">
        <v>0</v>
      </c>
      <c r="I56" s="21">
        <v>0</v>
      </c>
      <c r="J56" s="20">
        <v>0</v>
      </c>
      <c r="K56" s="21">
        <v>0</v>
      </c>
      <c r="L56" s="20">
        <v>0</v>
      </c>
      <c r="M56" s="21">
        <v>0</v>
      </c>
      <c r="N56" s="20">
        <v>0</v>
      </c>
      <c r="O56" s="21">
        <v>0</v>
      </c>
      <c r="P56" s="20">
        <f>$H56+$J56+$L56+$N56</f>
        <v>0</v>
      </c>
      <c r="Q56" s="21">
        <f>$I56+$K56+$M56+$O56</f>
        <v>0</v>
      </c>
      <c r="R56" s="22">
        <f>IF($L56=0,0,(($N56-$L56)/$L56)*100)</f>
        <v>0</v>
      </c>
      <c r="S56" s="23">
        <f>IF($M56=0,0,(($O56-$M56)/$M56)*100)</f>
        <v>0</v>
      </c>
      <c r="T56" s="22">
        <f>IF($E56=0,0,($P56/$E56)*100)</f>
        <v>0</v>
      </c>
      <c r="U56" s="24">
        <f>IF($E56=0,0,($Q56/$E56)*100)</f>
        <v>0</v>
      </c>
      <c r="V56" s="20"/>
      <c r="W56" s="21"/>
    </row>
    <row r="57" spans="1:23" ht="12.75" customHeight="1" hidden="1">
      <c r="A57" s="35" t="s">
        <v>75</v>
      </c>
      <c r="B57" s="19">
        <v>0</v>
      </c>
      <c r="C57" s="19">
        <v>0</v>
      </c>
      <c r="D57" s="19"/>
      <c r="E57" s="19">
        <f>$B57+$C57+$D57</f>
        <v>0</v>
      </c>
      <c r="F57" s="20">
        <v>0</v>
      </c>
      <c r="G57" s="21">
        <v>0</v>
      </c>
      <c r="H57" s="20">
        <v>0</v>
      </c>
      <c r="I57" s="21">
        <v>0</v>
      </c>
      <c r="J57" s="20">
        <v>0</v>
      </c>
      <c r="K57" s="21">
        <v>0</v>
      </c>
      <c r="L57" s="20">
        <v>0</v>
      </c>
      <c r="M57" s="21">
        <v>0</v>
      </c>
      <c r="N57" s="20">
        <v>0</v>
      </c>
      <c r="O57" s="21">
        <v>0</v>
      </c>
      <c r="P57" s="20">
        <f>$H57+$J57+$L57+$N57</f>
        <v>0</v>
      </c>
      <c r="Q57" s="21">
        <f>$I57+$K57+$M57+$O57</f>
        <v>0</v>
      </c>
      <c r="R57" s="22">
        <f>IF($L57=0,0,(($N57-$L57)/$L57)*100)</f>
        <v>0</v>
      </c>
      <c r="S57" s="23">
        <f>IF($M57=0,0,(($O57-$M57)/$M57)*100)</f>
        <v>0</v>
      </c>
      <c r="T57" s="22">
        <f>IF($E57=0,0,($P57/$E57)*100)</f>
        <v>0</v>
      </c>
      <c r="U57" s="24">
        <f>IF($E57=0,0,($Q57/$E57)*100)</f>
        <v>0</v>
      </c>
      <c r="V57" s="20"/>
      <c r="W57" s="21"/>
    </row>
    <row r="58" spans="1:23" ht="12.75" customHeight="1" hidden="1">
      <c r="A58" s="18" t="s">
        <v>76</v>
      </c>
      <c r="B58" s="19">
        <v>0</v>
      </c>
      <c r="C58" s="19">
        <v>0</v>
      </c>
      <c r="D58" s="19"/>
      <c r="E58" s="19">
        <f>$B58+$C58+$D58</f>
        <v>0</v>
      </c>
      <c r="F58" s="20">
        <v>0</v>
      </c>
      <c r="G58" s="21">
        <v>0</v>
      </c>
      <c r="H58" s="20">
        <v>0</v>
      </c>
      <c r="I58" s="21">
        <v>0</v>
      </c>
      <c r="J58" s="20">
        <v>0</v>
      </c>
      <c r="K58" s="21">
        <v>0</v>
      </c>
      <c r="L58" s="20">
        <v>0</v>
      </c>
      <c r="M58" s="21">
        <v>0</v>
      </c>
      <c r="N58" s="20">
        <v>0</v>
      </c>
      <c r="O58" s="21">
        <v>0</v>
      </c>
      <c r="P58" s="20">
        <f>$H58+$J58+$L58+$N58</f>
        <v>0</v>
      </c>
      <c r="Q58" s="21">
        <f>$I58+$K58+$M58+$O58</f>
        <v>0</v>
      </c>
      <c r="R58" s="22">
        <f>IF($L58=0,0,(($N58-$L58)/$L58)*100)</f>
        <v>0</v>
      </c>
      <c r="S58" s="23">
        <f>IF($M58=0,0,(($O58-$M58)/$M58)*100)</f>
        <v>0</v>
      </c>
      <c r="T58" s="22">
        <f>IF($E58=0,0,($P58/$E58)*100)</f>
        <v>0</v>
      </c>
      <c r="U58" s="24">
        <f>IF($E58=0,0,($Q58/$E58)*100)</f>
        <v>0</v>
      </c>
      <c r="V58" s="20"/>
      <c r="W58" s="21"/>
    </row>
    <row r="59" spans="1:23" ht="12.75" customHeight="1">
      <c r="A59" s="36" t="s">
        <v>39</v>
      </c>
      <c r="B59" s="37">
        <f>SUM(B55:B58)</f>
        <v>0</v>
      </c>
      <c r="C59" s="37">
        <f>SUM(C55:C58)</f>
        <v>0</v>
      </c>
      <c r="D59" s="37"/>
      <c r="E59" s="37">
        <f>$B59+$C59+$D59</f>
        <v>0</v>
      </c>
      <c r="F59" s="38">
        <f aca="true" t="shared" si="32" ref="F59:O59">SUM(F55:F58)</f>
        <v>0</v>
      </c>
      <c r="G59" s="39">
        <f t="shared" si="32"/>
        <v>0</v>
      </c>
      <c r="H59" s="38">
        <f t="shared" si="32"/>
        <v>0</v>
      </c>
      <c r="I59" s="39">
        <f t="shared" si="32"/>
        <v>0</v>
      </c>
      <c r="J59" s="38">
        <f t="shared" si="32"/>
        <v>0</v>
      </c>
      <c r="K59" s="39">
        <f t="shared" si="32"/>
        <v>0</v>
      </c>
      <c r="L59" s="38">
        <f t="shared" si="32"/>
        <v>0</v>
      </c>
      <c r="M59" s="39">
        <f t="shared" si="32"/>
        <v>0</v>
      </c>
      <c r="N59" s="38">
        <f t="shared" si="32"/>
        <v>0</v>
      </c>
      <c r="O59" s="39">
        <f t="shared" si="32"/>
        <v>0</v>
      </c>
      <c r="P59" s="38">
        <f>$H59+$J59+$L59+$N59</f>
        <v>0</v>
      </c>
      <c r="Q59" s="39">
        <f>$I59+$K59+$M59+$O59</f>
        <v>0</v>
      </c>
      <c r="R59" s="40">
        <f>IF($L59=0,0,(($N59-$L59)/$L59)*100)</f>
        <v>0</v>
      </c>
      <c r="S59" s="41">
        <f>IF($M59=0,0,(($O59-$M59)/$M59)*100)</f>
        <v>0</v>
      </c>
      <c r="T59" s="40">
        <f>IF($E59=0,0,($P59/$E59)*100)</f>
        <v>0</v>
      </c>
      <c r="U59" s="42">
        <f>IF($E59=0,0,($Q59/$E59)*100)</f>
        <v>0</v>
      </c>
      <c r="V59" s="38">
        <f>SUM(V55:V58)</f>
        <v>0</v>
      </c>
      <c r="W59" s="39">
        <f>SUM(W55:W58)</f>
        <v>0</v>
      </c>
    </row>
    <row r="60" spans="1:23" ht="12.75" customHeight="1">
      <c r="A60" s="11" t="s">
        <v>77</v>
      </c>
      <c r="B60" s="32"/>
      <c r="C60" s="32"/>
      <c r="D60" s="32"/>
      <c r="E60" s="32"/>
      <c r="F60" s="33"/>
      <c r="G60" s="34"/>
      <c r="H60" s="33"/>
      <c r="I60" s="34"/>
      <c r="J60" s="33"/>
      <c r="K60" s="34"/>
      <c r="L60" s="33"/>
      <c r="M60" s="34"/>
      <c r="N60" s="33"/>
      <c r="O60" s="34"/>
      <c r="P60" s="33"/>
      <c r="Q60" s="34"/>
      <c r="R60" s="15"/>
      <c r="S60" s="16"/>
      <c r="T60" s="15"/>
      <c r="U60" s="17"/>
      <c r="V60" s="33"/>
      <c r="W60" s="34"/>
    </row>
    <row r="61" spans="1:23" ht="12.75" customHeight="1">
      <c r="A61" s="18" t="s">
        <v>78</v>
      </c>
      <c r="B61" s="19">
        <v>0</v>
      </c>
      <c r="C61" s="19">
        <v>0</v>
      </c>
      <c r="D61" s="19"/>
      <c r="E61" s="19">
        <f aca="true" t="shared" si="33" ref="E61:E67">$B61+$C61+$D61</f>
        <v>0</v>
      </c>
      <c r="F61" s="20">
        <v>0</v>
      </c>
      <c r="G61" s="21">
        <v>0</v>
      </c>
      <c r="H61" s="20">
        <v>0</v>
      </c>
      <c r="I61" s="21">
        <v>0</v>
      </c>
      <c r="J61" s="20">
        <v>0</v>
      </c>
      <c r="K61" s="21">
        <v>0</v>
      </c>
      <c r="L61" s="20">
        <v>0</v>
      </c>
      <c r="M61" s="21">
        <v>0</v>
      </c>
      <c r="N61" s="20">
        <v>0</v>
      </c>
      <c r="O61" s="21">
        <v>0</v>
      </c>
      <c r="P61" s="20">
        <f aca="true" t="shared" si="34" ref="P61:P67">$H61+$J61+$L61+$N61</f>
        <v>0</v>
      </c>
      <c r="Q61" s="21">
        <f aca="true" t="shared" si="35" ref="Q61:Q67">$I61+$K61+$M61+$O61</f>
        <v>0</v>
      </c>
      <c r="R61" s="22">
        <f aca="true" t="shared" si="36" ref="R61:R67">IF($L61=0,0,(($N61-$L61)/$L61)*100)</f>
        <v>0</v>
      </c>
      <c r="S61" s="23">
        <f aca="true" t="shared" si="37" ref="S61:S67">IF($M61=0,0,(($O61-$M61)/$M61)*100)</f>
        <v>0</v>
      </c>
      <c r="T61" s="22">
        <f>IF($E61=0,0,($P61/$E61)*100)</f>
        <v>0</v>
      </c>
      <c r="U61" s="24">
        <f>IF($E61=0,0,($Q61/$E61)*100)</f>
        <v>0</v>
      </c>
      <c r="V61" s="20"/>
      <c r="W61" s="21"/>
    </row>
    <row r="62" spans="1:23" ht="12.75" customHeight="1">
      <c r="A62" s="18" t="s">
        <v>79</v>
      </c>
      <c r="B62" s="19">
        <v>0</v>
      </c>
      <c r="C62" s="19">
        <v>0</v>
      </c>
      <c r="D62" s="19"/>
      <c r="E62" s="19">
        <f t="shared" si="33"/>
        <v>0</v>
      </c>
      <c r="F62" s="20">
        <v>0</v>
      </c>
      <c r="G62" s="21">
        <v>0</v>
      </c>
      <c r="H62" s="20">
        <v>0</v>
      </c>
      <c r="I62" s="21">
        <v>0</v>
      </c>
      <c r="J62" s="20">
        <v>0</v>
      </c>
      <c r="K62" s="21">
        <v>0</v>
      </c>
      <c r="L62" s="20">
        <v>0</v>
      </c>
      <c r="M62" s="21">
        <v>0</v>
      </c>
      <c r="N62" s="20">
        <v>0</v>
      </c>
      <c r="O62" s="21">
        <v>0</v>
      </c>
      <c r="P62" s="20">
        <f t="shared" si="34"/>
        <v>0</v>
      </c>
      <c r="Q62" s="21">
        <f t="shared" si="35"/>
        <v>0</v>
      </c>
      <c r="R62" s="22">
        <f t="shared" si="36"/>
        <v>0</v>
      </c>
      <c r="S62" s="23">
        <f t="shared" si="37"/>
        <v>0</v>
      </c>
      <c r="T62" s="22">
        <f>IF($E62=0,0,($P62/$E62)*100)</f>
        <v>0</v>
      </c>
      <c r="U62" s="24">
        <f>IF($E62=0,0,($Q62/$E62)*100)</f>
        <v>0</v>
      </c>
      <c r="V62" s="20"/>
      <c r="W62" s="21"/>
    </row>
    <row r="63" spans="1:23" ht="12.75" customHeight="1">
      <c r="A63" s="18" t="s">
        <v>80</v>
      </c>
      <c r="B63" s="19">
        <v>0</v>
      </c>
      <c r="C63" s="19">
        <v>0</v>
      </c>
      <c r="D63" s="19"/>
      <c r="E63" s="19">
        <f t="shared" si="33"/>
        <v>0</v>
      </c>
      <c r="F63" s="20">
        <v>0</v>
      </c>
      <c r="G63" s="21">
        <v>0</v>
      </c>
      <c r="H63" s="20">
        <v>0</v>
      </c>
      <c r="I63" s="21">
        <v>0</v>
      </c>
      <c r="J63" s="20">
        <v>0</v>
      </c>
      <c r="K63" s="21">
        <v>0</v>
      </c>
      <c r="L63" s="20">
        <v>0</v>
      </c>
      <c r="M63" s="21">
        <v>0</v>
      </c>
      <c r="N63" s="20">
        <v>0</v>
      </c>
      <c r="O63" s="21">
        <v>0</v>
      </c>
      <c r="P63" s="20">
        <f t="shared" si="34"/>
        <v>0</v>
      </c>
      <c r="Q63" s="21">
        <f t="shared" si="35"/>
        <v>0</v>
      </c>
      <c r="R63" s="22">
        <f t="shared" si="36"/>
        <v>0</v>
      </c>
      <c r="S63" s="23">
        <f t="shared" si="37"/>
        <v>0</v>
      </c>
      <c r="T63" s="22">
        <f>IF($E63=0,0,($P63/$E63)*100)</f>
        <v>0</v>
      </c>
      <c r="U63" s="24">
        <f>IF($E63=0,0,($Q63/$E63)*100)</f>
        <v>0</v>
      </c>
      <c r="V63" s="20"/>
      <c r="W63" s="21"/>
    </row>
    <row r="64" spans="1:23" ht="12.75" customHeight="1">
      <c r="A64" s="18" t="s">
        <v>81</v>
      </c>
      <c r="B64" s="19">
        <v>0</v>
      </c>
      <c r="C64" s="19">
        <v>0</v>
      </c>
      <c r="D64" s="19"/>
      <c r="E64" s="19">
        <f t="shared" si="33"/>
        <v>0</v>
      </c>
      <c r="F64" s="20">
        <v>0</v>
      </c>
      <c r="G64" s="21">
        <v>0</v>
      </c>
      <c r="H64" s="20">
        <v>0</v>
      </c>
      <c r="I64" s="21">
        <v>0</v>
      </c>
      <c r="J64" s="20">
        <v>0</v>
      </c>
      <c r="K64" s="21">
        <v>0</v>
      </c>
      <c r="L64" s="20">
        <v>0</v>
      </c>
      <c r="M64" s="21">
        <v>0</v>
      </c>
      <c r="N64" s="20">
        <v>0</v>
      </c>
      <c r="O64" s="21">
        <v>0</v>
      </c>
      <c r="P64" s="20">
        <f t="shared" si="34"/>
        <v>0</v>
      </c>
      <c r="Q64" s="21">
        <f t="shared" si="35"/>
        <v>0</v>
      </c>
      <c r="R64" s="22">
        <f t="shared" si="36"/>
        <v>0</v>
      </c>
      <c r="S64" s="23">
        <f t="shared" si="37"/>
        <v>0</v>
      </c>
      <c r="T64" s="22">
        <f>IF($E64=0,0,($P64/$E64)*100)</f>
        <v>0</v>
      </c>
      <c r="U64" s="24">
        <f>IF($E64=0,0,($Q64/$E64)*100)</f>
        <v>0</v>
      </c>
      <c r="V64" s="20"/>
      <c r="W64" s="21"/>
    </row>
    <row r="65" spans="1:23" ht="12.75" customHeight="1">
      <c r="A65" s="18"/>
      <c r="B65" s="19">
        <v>0</v>
      </c>
      <c r="C65" s="19">
        <v>0</v>
      </c>
      <c r="D65" s="19"/>
      <c r="E65" s="19">
        <f t="shared" si="33"/>
        <v>0</v>
      </c>
      <c r="F65" s="20">
        <v>0</v>
      </c>
      <c r="G65" s="21">
        <v>0</v>
      </c>
      <c r="H65" s="20">
        <v>0</v>
      </c>
      <c r="I65" s="21">
        <v>0</v>
      </c>
      <c r="J65" s="20">
        <v>0</v>
      </c>
      <c r="K65" s="21">
        <v>0</v>
      </c>
      <c r="L65" s="20">
        <v>0</v>
      </c>
      <c r="M65" s="21">
        <v>0</v>
      </c>
      <c r="N65" s="20">
        <v>0</v>
      </c>
      <c r="O65" s="21">
        <v>0</v>
      </c>
      <c r="P65" s="20">
        <f t="shared" si="34"/>
        <v>0</v>
      </c>
      <c r="Q65" s="21">
        <f t="shared" si="35"/>
        <v>0</v>
      </c>
      <c r="R65" s="22">
        <f t="shared" si="36"/>
        <v>0</v>
      </c>
      <c r="S65" s="23">
        <f t="shared" si="37"/>
        <v>0</v>
      </c>
      <c r="T65" s="22">
        <f>IF($E65=0,0,($P65/$E65)*100)</f>
        <v>0</v>
      </c>
      <c r="U65" s="24">
        <f>IF($E65=0,0,($Q65/$E65)*100)</f>
        <v>0</v>
      </c>
      <c r="V65" s="20"/>
      <c r="W65" s="21"/>
    </row>
    <row r="66" spans="1:23" ht="12.75" customHeight="1">
      <c r="A66" s="25" t="s">
        <v>39</v>
      </c>
      <c r="B66" s="26">
        <f>SUM(B61:B65)</f>
        <v>0</v>
      </c>
      <c r="C66" s="26">
        <f>SUM(C61:C65)</f>
        <v>0</v>
      </c>
      <c r="D66" s="26"/>
      <c r="E66" s="26">
        <f t="shared" si="33"/>
        <v>0</v>
      </c>
      <c r="F66" s="27">
        <f aca="true" t="shared" si="38" ref="F66:O66">SUM(F61:F65)</f>
        <v>0</v>
      </c>
      <c r="G66" s="28">
        <f t="shared" si="38"/>
        <v>0</v>
      </c>
      <c r="H66" s="27">
        <f t="shared" si="38"/>
        <v>0</v>
      </c>
      <c r="I66" s="28">
        <f t="shared" si="38"/>
        <v>0</v>
      </c>
      <c r="J66" s="27">
        <f t="shared" si="38"/>
        <v>0</v>
      </c>
      <c r="K66" s="28">
        <f t="shared" si="38"/>
        <v>0</v>
      </c>
      <c r="L66" s="27">
        <f t="shared" si="38"/>
        <v>0</v>
      </c>
      <c r="M66" s="28">
        <f t="shared" si="38"/>
        <v>0</v>
      </c>
      <c r="N66" s="27">
        <f t="shared" si="38"/>
        <v>0</v>
      </c>
      <c r="O66" s="28">
        <f t="shared" si="38"/>
        <v>0</v>
      </c>
      <c r="P66" s="27">
        <f t="shared" si="34"/>
        <v>0</v>
      </c>
      <c r="Q66" s="28">
        <f t="shared" si="35"/>
        <v>0</v>
      </c>
      <c r="R66" s="29">
        <f t="shared" si="36"/>
        <v>0</v>
      </c>
      <c r="S66" s="30">
        <f t="shared" si="37"/>
        <v>0</v>
      </c>
      <c r="T66" s="29">
        <f>IF((+$E61+$E63+$E64++$E65)=0,0,(P66/(+$E61+$E63+$E64+$E65))*100)</f>
        <v>0</v>
      </c>
      <c r="U66" s="31">
        <f>IF((+$E61+$E63+$E65)=0,0,(Q66/(+$E61+$E63+$E65))*100)</f>
        <v>0</v>
      </c>
      <c r="V66" s="27">
        <f>SUM(V61:V65)</f>
        <v>0</v>
      </c>
      <c r="W66" s="28">
        <f>SUM(W61:W65)</f>
        <v>0</v>
      </c>
    </row>
    <row r="67" spans="1:23" ht="12.75" customHeight="1">
      <c r="A67" s="43" t="s">
        <v>82</v>
      </c>
      <c r="B67" s="44">
        <f>SUM(B9:B15,B18:B23,B26:B29,B32,B35:B39,B42:B52,B55:B58,B61:B65)</f>
        <v>1635238000</v>
      </c>
      <c r="C67" s="44">
        <f>SUM(C9:C15,C18:C23,C26:C29,C32,C35:C39,C42:C52,C55:C58,C61:C65)</f>
        <v>-2988000</v>
      </c>
      <c r="D67" s="44"/>
      <c r="E67" s="44">
        <f t="shared" si="33"/>
        <v>1632250000</v>
      </c>
      <c r="F67" s="45">
        <f aca="true" t="shared" si="39" ref="F67:O67">SUM(F9:F15,F18:F23,F26:F29,F32,F35:F39,F42:F52,F55:F58,F61:F65)</f>
        <v>1632250000</v>
      </c>
      <c r="G67" s="46">
        <f t="shared" si="39"/>
        <v>1276783000</v>
      </c>
      <c r="H67" s="45">
        <f t="shared" si="39"/>
        <v>130537000</v>
      </c>
      <c r="I67" s="46">
        <f t="shared" si="39"/>
        <v>168986387</v>
      </c>
      <c r="J67" s="45">
        <f t="shared" si="39"/>
        <v>232468000</v>
      </c>
      <c r="K67" s="46">
        <f t="shared" si="39"/>
        <v>284424112</v>
      </c>
      <c r="L67" s="45">
        <f t="shared" si="39"/>
        <v>218986000</v>
      </c>
      <c r="M67" s="46">
        <f t="shared" si="39"/>
        <v>237576661</v>
      </c>
      <c r="N67" s="45">
        <f t="shared" si="39"/>
        <v>418374000</v>
      </c>
      <c r="O67" s="46">
        <f t="shared" si="39"/>
        <v>481148210</v>
      </c>
      <c r="P67" s="45">
        <f t="shared" si="34"/>
        <v>1000365000</v>
      </c>
      <c r="Q67" s="46">
        <f t="shared" si="35"/>
        <v>1172135370</v>
      </c>
      <c r="R67" s="47">
        <f t="shared" si="36"/>
        <v>91.05056944279542</v>
      </c>
      <c r="S67" s="48">
        <f t="shared" si="37"/>
        <v>102.52334887390306</v>
      </c>
      <c r="T67" s="47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78.3504322974225</v>
      </c>
      <c r="U67" s="47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91.80380456193417</v>
      </c>
      <c r="V67" s="45">
        <f>SUM(V9:V15,V18:V23,V26:V29,V32,V35:V39,V42:V52,V55:V58,V61:V65)</f>
        <v>95861000</v>
      </c>
      <c r="W67" s="46">
        <f>SUM(W9:W15,W18:W23,W26:W29,W32,W35:W39,W42:W52,W55:W58,W61:W65)</f>
        <v>36581000</v>
      </c>
    </row>
    <row r="68" spans="1:23" ht="12.75" customHeight="1">
      <c r="A68" s="11" t="s">
        <v>40</v>
      </c>
      <c r="B68" s="32"/>
      <c r="C68" s="32"/>
      <c r="D68" s="32"/>
      <c r="E68" s="32"/>
      <c r="F68" s="33"/>
      <c r="G68" s="34"/>
      <c r="H68" s="33"/>
      <c r="I68" s="34"/>
      <c r="J68" s="33"/>
      <c r="K68" s="34"/>
      <c r="L68" s="33"/>
      <c r="M68" s="34"/>
      <c r="N68" s="33"/>
      <c r="O68" s="34"/>
      <c r="P68" s="33"/>
      <c r="Q68" s="34"/>
      <c r="R68" s="15"/>
      <c r="S68" s="16"/>
      <c r="T68" s="15"/>
      <c r="U68" s="17"/>
      <c r="V68" s="33"/>
      <c r="W68" s="34"/>
    </row>
    <row r="69" spans="1:23" s="50" customFormat="1" ht="12.75" customHeight="1">
      <c r="A69" s="49" t="s">
        <v>83</v>
      </c>
      <c r="B69" s="19">
        <v>1789358000</v>
      </c>
      <c r="C69" s="19">
        <v>1994000</v>
      </c>
      <c r="D69" s="19"/>
      <c r="E69" s="19">
        <f>$B69+$C69+$D69</f>
        <v>1791352000</v>
      </c>
      <c r="F69" s="20">
        <v>1791352000</v>
      </c>
      <c r="G69" s="21">
        <v>1791352000</v>
      </c>
      <c r="H69" s="20">
        <v>347716000</v>
      </c>
      <c r="I69" s="21">
        <v>391377125</v>
      </c>
      <c r="J69" s="20">
        <v>462419000</v>
      </c>
      <c r="K69" s="21">
        <v>481548914</v>
      </c>
      <c r="L69" s="20">
        <v>444766000</v>
      </c>
      <c r="M69" s="21">
        <v>440223342</v>
      </c>
      <c r="N69" s="20">
        <v>499655000</v>
      </c>
      <c r="O69" s="21">
        <v>529138326</v>
      </c>
      <c r="P69" s="20">
        <f>$H69+$J69+$L69+$N69</f>
        <v>1754556000</v>
      </c>
      <c r="Q69" s="21">
        <f>$I69+$K69+$M69+$O69</f>
        <v>1842287707</v>
      </c>
      <c r="R69" s="22">
        <f>IF($L69=0,0,(($N69-$L69)/$L69)*100)</f>
        <v>12.341096216887081</v>
      </c>
      <c r="S69" s="23">
        <f>IF($M69=0,0,(($O69-$M69)/$M69)*100)</f>
        <v>20.197698649064368</v>
      </c>
      <c r="T69" s="22">
        <f>IF($E69=0,0,($P69/$E69)*100)</f>
        <v>97.94590901174085</v>
      </c>
      <c r="U69" s="24">
        <f>IF($E69=0,0,($Q69/$E69)*100)</f>
        <v>102.84342256574924</v>
      </c>
      <c r="V69" s="20">
        <v>15482000</v>
      </c>
      <c r="W69" s="21">
        <v>14772352</v>
      </c>
    </row>
    <row r="70" spans="1:23" ht="12.75" customHeight="1">
      <c r="A70" s="36" t="s">
        <v>39</v>
      </c>
      <c r="B70" s="37">
        <f>B69</f>
        <v>1789358000</v>
      </c>
      <c r="C70" s="37">
        <f>C69</f>
        <v>1994000</v>
      </c>
      <c r="D70" s="37"/>
      <c r="E70" s="37">
        <f>$B70+$C70+$D70</f>
        <v>1791352000</v>
      </c>
      <c r="F70" s="38">
        <f aca="true" t="shared" si="40" ref="F70:O70">F69</f>
        <v>1791352000</v>
      </c>
      <c r="G70" s="39">
        <f t="shared" si="40"/>
        <v>1791352000</v>
      </c>
      <c r="H70" s="38">
        <f t="shared" si="40"/>
        <v>347716000</v>
      </c>
      <c r="I70" s="39">
        <f t="shared" si="40"/>
        <v>391377125</v>
      </c>
      <c r="J70" s="38">
        <f t="shared" si="40"/>
        <v>462419000</v>
      </c>
      <c r="K70" s="39">
        <f t="shared" si="40"/>
        <v>481548914</v>
      </c>
      <c r="L70" s="38">
        <f t="shared" si="40"/>
        <v>444766000</v>
      </c>
      <c r="M70" s="39">
        <f t="shared" si="40"/>
        <v>440223342</v>
      </c>
      <c r="N70" s="38">
        <f t="shared" si="40"/>
        <v>499655000</v>
      </c>
      <c r="O70" s="39">
        <f t="shared" si="40"/>
        <v>529138326</v>
      </c>
      <c r="P70" s="38">
        <f>$H70+$J70+$L70+$N70</f>
        <v>1754556000</v>
      </c>
      <c r="Q70" s="39">
        <f>$I70+$K70+$M70+$O70</f>
        <v>1842287707</v>
      </c>
      <c r="R70" s="40">
        <f>IF($L70=0,0,(($N70-$L70)/$L70)*100)</f>
        <v>12.341096216887081</v>
      </c>
      <c r="S70" s="41">
        <f>IF($M70=0,0,(($O70-$M70)/$M70)*100)</f>
        <v>20.197698649064368</v>
      </c>
      <c r="T70" s="40">
        <f>IF($E70=0,0,($P70/$E70)*100)</f>
        <v>97.94590901174085</v>
      </c>
      <c r="U70" s="42">
        <f>IF($E70=0,0,($Q70/$E70)*100)</f>
        <v>102.84342256574924</v>
      </c>
      <c r="V70" s="38">
        <f>V69</f>
        <v>15482000</v>
      </c>
      <c r="W70" s="39">
        <f>W69</f>
        <v>14772352</v>
      </c>
    </row>
    <row r="71" spans="1:23" ht="12.75" customHeight="1">
      <c r="A71" s="43" t="s">
        <v>82</v>
      </c>
      <c r="B71" s="44">
        <f>B69</f>
        <v>1789358000</v>
      </c>
      <c r="C71" s="44">
        <f>C69</f>
        <v>1994000</v>
      </c>
      <c r="D71" s="44"/>
      <c r="E71" s="44">
        <f>$B71+$C71+$D71</f>
        <v>1791352000</v>
      </c>
      <c r="F71" s="45">
        <f aca="true" t="shared" si="41" ref="F71:O71">F69</f>
        <v>1791352000</v>
      </c>
      <c r="G71" s="46">
        <f t="shared" si="41"/>
        <v>1791352000</v>
      </c>
      <c r="H71" s="45">
        <f t="shared" si="41"/>
        <v>347716000</v>
      </c>
      <c r="I71" s="46">
        <f t="shared" si="41"/>
        <v>391377125</v>
      </c>
      <c r="J71" s="45">
        <f t="shared" si="41"/>
        <v>462419000</v>
      </c>
      <c r="K71" s="46">
        <f t="shared" si="41"/>
        <v>481548914</v>
      </c>
      <c r="L71" s="45">
        <f t="shared" si="41"/>
        <v>444766000</v>
      </c>
      <c r="M71" s="46">
        <f t="shared" si="41"/>
        <v>440223342</v>
      </c>
      <c r="N71" s="45">
        <f t="shared" si="41"/>
        <v>499655000</v>
      </c>
      <c r="O71" s="46">
        <f t="shared" si="41"/>
        <v>529138326</v>
      </c>
      <c r="P71" s="45">
        <f>$H71+$J71+$L71+$N71</f>
        <v>1754556000</v>
      </c>
      <c r="Q71" s="46">
        <f>$I71+$K71+$M71+$O71</f>
        <v>1842287707</v>
      </c>
      <c r="R71" s="47">
        <f>IF($L71=0,0,(($N71-$L71)/$L71)*100)</f>
        <v>12.341096216887081</v>
      </c>
      <c r="S71" s="48">
        <f>IF($M71=0,0,(($O71-$M71)/$M71)*100)</f>
        <v>20.197698649064368</v>
      </c>
      <c r="T71" s="47">
        <f>IF($E71=0,0,($P71/$E71)*100)</f>
        <v>97.94590901174085</v>
      </c>
      <c r="U71" s="51">
        <f>IF($E71=0,0,($Q71/$E71)*100)</f>
        <v>102.84342256574924</v>
      </c>
      <c r="V71" s="45">
        <f>V69</f>
        <v>15482000</v>
      </c>
      <c r="W71" s="46">
        <f>W69</f>
        <v>14772352</v>
      </c>
    </row>
    <row r="72" spans="1:23" ht="12.75" customHeight="1" thickBot="1">
      <c r="A72" s="43" t="s">
        <v>84</v>
      </c>
      <c r="B72" s="44">
        <f>SUM(B9:B15,B18:B23,B26:B29,B32,B35:B39,B42:B52,B55:B58,B61:B65,B69)</f>
        <v>3424596000</v>
      </c>
      <c r="C72" s="44">
        <f>SUM(C9:C15,C18:C23,C26:C29,C32,C35:C39,C42:C52,C55:C58,C61:C65,C69)</f>
        <v>-994000</v>
      </c>
      <c r="D72" s="44"/>
      <c r="E72" s="44">
        <f>$B72+$C72+$D72</f>
        <v>3423602000</v>
      </c>
      <c r="F72" s="45">
        <f aca="true" t="shared" si="42" ref="F72:O72">SUM(F9:F15,F18:F23,F26:F29,F32,F35:F39,F42:F52,F55:F58,F61:F65,F69)</f>
        <v>3423602000</v>
      </c>
      <c r="G72" s="46">
        <f t="shared" si="42"/>
        <v>3068135000</v>
      </c>
      <c r="H72" s="45">
        <f t="shared" si="42"/>
        <v>478253000</v>
      </c>
      <c r="I72" s="46">
        <f t="shared" si="42"/>
        <v>560363512</v>
      </c>
      <c r="J72" s="45">
        <f t="shared" si="42"/>
        <v>694887000</v>
      </c>
      <c r="K72" s="46">
        <f t="shared" si="42"/>
        <v>765973026</v>
      </c>
      <c r="L72" s="45">
        <f t="shared" si="42"/>
        <v>663752000</v>
      </c>
      <c r="M72" s="46">
        <f t="shared" si="42"/>
        <v>677800003</v>
      </c>
      <c r="N72" s="45">
        <f t="shared" si="42"/>
        <v>918029000</v>
      </c>
      <c r="O72" s="46">
        <f t="shared" si="42"/>
        <v>1010286536</v>
      </c>
      <c r="P72" s="45">
        <f>$H72+$J72+$L72+$N72</f>
        <v>2754921000</v>
      </c>
      <c r="Q72" s="46">
        <f>$I72+$K72+$M72+$O72</f>
        <v>3014423077</v>
      </c>
      <c r="R72" s="47">
        <f>IF($L72=0,0,(($N72-$L72)/$L72)*100)</f>
        <v>38.309037110245995</v>
      </c>
      <c r="S72" s="48">
        <f>IF($M72=0,0,(($O72-$M72)/$M72)*100)</f>
        <v>49.05378157692336</v>
      </c>
      <c r="T72" s="47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89.79138792784542</v>
      </c>
      <c r="U72" s="51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98.24936246286426</v>
      </c>
      <c r="V72" s="45">
        <f>SUM(V9:V15,V18:V23,V26:V29,V32,V35:V39,V42:V52,V55:V58,V61:V65,V69)</f>
        <v>111343000</v>
      </c>
      <c r="W72" s="46">
        <f>SUM(W9:W15,W18:W23,W26:W29,W32,W35:W39,W42:W52,W55:W58,W61:W65,W69)</f>
        <v>51353352</v>
      </c>
    </row>
    <row r="73" spans="1:23" ht="15" thickTop="1">
      <c r="A73" s="52"/>
      <c r="B73" s="53"/>
      <c r="C73" s="54"/>
      <c r="D73" s="54"/>
      <c r="E73" s="55"/>
      <c r="F73" s="53"/>
      <c r="G73" s="54"/>
      <c r="H73" s="54"/>
      <c r="I73" s="55"/>
      <c r="J73" s="54"/>
      <c r="K73" s="55"/>
      <c r="L73" s="54"/>
      <c r="M73" s="54"/>
      <c r="N73" s="54"/>
      <c r="O73" s="54"/>
      <c r="P73" s="54"/>
      <c r="Q73" s="54"/>
      <c r="R73" s="54"/>
      <c r="S73" s="54"/>
      <c r="T73" s="54"/>
      <c r="U73" s="55"/>
      <c r="V73" s="53"/>
      <c r="W73" s="55"/>
    </row>
    <row r="74" spans="1:23" ht="14.25">
      <c r="A74" s="56"/>
      <c r="B74" s="57"/>
      <c r="C74" s="58"/>
      <c r="D74" s="58"/>
      <c r="E74" s="59"/>
      <c r="F74" s="60" t="s">
        <v>3</v>
      </c>
      <c r="G74" s="61"/>
      <c r="H74" s="60" t="s">
        <v>4</v>
      </c>
      <c r="I74" s="62"/>
      <c r="J74" s="60" t="s">
        <v>5</v>
      </c>
      <c r="K74" s="62"/>
      <c r="L74" s="60" t="s">
        <v>6</v>
      </c>
      <c r="M74" s="60"/>
      <c r="N74" s="63" t="s">
        <v>7</v>
      </c>
      <c r="O74" s="60"/>
      <c r="P74" s="135" t="s">
        <v>8</v>
      </c>
      <c r="Q74" s="136"/>
      <c r="R74" s="137" t="s">
        <v>9</v>
      </c>
      <c r="S74" s="136"/>
      <c r="T74" s="137" t="s">
        <v>10</v>
      </c>
      <c r="U74" s="136"/>
      <c r="V74" s="135"/>
      <c r="W74" s="136"/>
    </row>
    <row r="75" spans="1:23" ht="51">
      <c r="A75" s="64" t="s">
        <v>85</v>
      </c>
      <c r="B75" s="65" t="s">
        <v>86</v>
      </c>
      <c r="C75" s="65" t="s">
        <v>87</v>
      </c>
      <c r="D75" s="66" t="s">
        <v>15</v>
      </c>
      <c r="E75" s="65" t="s">
        <v>16</v>
      </c>
      <c r="F75" s="65" t="s">
        <v>17</v>
      </c>
      <c r="G75" s="65" t="s">
        <v>88</v>
      </c>
      <c r="H75" s="65" t="s">
        <v>89</v>
      </c>
      <c r="I75" s="67" t="s">
        <v>20</v>
      </c>
      <c r="J75" s="65" t="s">
        <v>90</v>
      </c>
      <c r="K75" s="67" t="s">
        <v>22</v>
      </c>
      <c r="L75" s="65" t="s">
        <v>91</v>
      </c>
      <c r="M75" s="67" t="s">
        <v>24</v>
      </c>
      <c r="N75" s="65" t="s">
        <v>92</v>
      </c>
      <c r="O75" s="67" t="s">
        <v>26</v>
      </c>
      <c r="P75" s="67" t="s">
        <v>93</v>
      </c>
      <c r="Q75" s="68" t="s">
        <v>28</v>
      </c>
      <c r="R75" s="69" t="s">
        <v>93</v>
      </c>
      <c r="S75" s="70" t="s">
        <v>28</v>
      </c>
      <c r="T75" s="69" t="s">
        <v>94</v>
      </c>
      <c r="U75" s="66" t="s">
        <v>30</v>
      </c>
      <c r="V75" s="65"/>
      <c r="W75" s="67"/>
    </row>
    <row r="76" spans="1:23" ht="14.25">
      <c r="A76" s="71" t="str">
        <f>+A7</f>
        <v>R thousands</v>
      </c>
      <c r="B76" s="72"/>
      <c r="C76" s="72">
        <v>100</v>
      </c>
      <c r="D76" s="72"/>
      <c r="E76" s="72"/>
      <c r="F76" s="72"/>
      <c r="G76" s="72"/>
      <c r="H76" s="72"/>
      <c r="I76" s="72"/>
      <c r="J76" s="72"/>
      <c r="K76" s="72"/>
      <c r="L76" s="72"/>
      <c r="M76" s="73"/>
      <c r="N76" s="72"/>
      <c r="O76" s="73"/>
      <c r="P76" s="72"/>
      <c r="Q76" s="73"/>
      <c r="R76" s="72"/>
      <c r="S76" s="73"/>
      <c r="T76" s="72"/>
      <c r="U76" s="72"/>
      <c r="V76" s="72"/>
      <c r="W76" s="72"/>
    </row>
    <row r="77" spans="1:23" ht="14.25" hidden="1">
      <c r="A77" s="74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6"/>
      <c r="N77" s="75"/>
      <c r="O77" s="76"/>
      <c r="P77" s="75"/>
      <c r="Q77" s="76"/>
      <c r="R77" s="77"/>
      <c r="S77" s="78"/>
      <c r="T77" s="77"/>
      <c r="U77" s="77"/>
      <c r="V77" s="75"/>
      <c r="W77" s="75"/>
    </row>
    <row r="78" spans="1:23" ht="14.25" hidden="1">
      <c r="A78" s="79" t="s">
        <v>95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1"/>
      <c r="N78" s="80"/>
      <c r="O78" s="81"/>
      <c r="P78" s="80"/>
      <c r="Q78" s="81"/>
      <c r="R78" s="82"/>
      <c r="S78" s="83"/>
      <c r="T78" s="82"/>
      <c r="U78" s="82"/>
      <c r="V78" s="80"/>
      <c r="W78" s="80"/>
    </row>
    <row r="79" spans="1:23" ht="14.25" hidden="1">
      <c r="A79" s="84" t="s">
        <v>96</v>
      </c>
      <c r="B79" s="85">
        <f>SUM(B80:B83)</f>
        <v>0</v>
      </c>
      <c r="C79" s="85">
        <f aca="true" t="shared" si="43" ref="C79:I79">SUM(C80:C83)</f>
        <v>0</v>
      </c>
      <c r="D79" s="85">
        <f t="shared" si="43"/>
        <v>0</v>
      </c>
      <c r="E79" s="85">
        <f t="shared" si="43"/>
        <v>0</v>
      </c>
      <c r="F79" s="85">
        <f t="shared" si="43"/>
        <v>0</v>
      </c>
      <c r="G79" s="85">
        <f t="shared" si="43"/>
        <v>0</v>
      </c>
      <c r="H79" s="85">
        <f t="shared" si="43"/>
        <v>0</v>
      </c>
      <c r="I79" s="85">
        <f t="shared" si="43"/>
        <v>0</v>
      </c>
      <c r="J79" s="85">
        <f>SUM(J80:J83)</f>
        <v>0</v>
      </c>
      <c r="K79" s="85">
        <f>SUM(K80:K83)</f>
        <v>0</v>
      </c>
      <c r="L79" s="85">
        <f>SUM(L80:L83)</f>
        <v>0</v>
      </c>
      <c r="M79" s="86">
        <f>SUM(M80:M83)</f>
        <v>0</v>
      </c>
      <c r="N79" s="85"/>
      <c r="O79" s="86"/>
      <c r="P79" s="85"/>
      <c r="Q79" s="86"/>
      <c r="R79" s="87"/>
      <c r="S79" s="88"/>
      <c r="T79" s="87"/>
      <c r="U79" s="87"/>
      <c r="V79" s="85">
        <f>SUM(V80:V83)</f>
        <v>0</v>
      </c>
      <c r="W79" s="85">
        <f>SUM(W80:W83)</f>
        <v>0</v>
      </c>
    </row>
    <row r="80" spans="1:23" ht="14.25" hidden="1">
      <c r="A80" s="56" t="s">
        <v>97</v>
      </c>
      <c r="B80" s="89"/>
      <c r="C80" s="89"/>
      <c r="D80" s="89"/>
      <c r="E80" s="89">
        <f>SUM(B80:D80)</f>
        <v>0</v>
      </c>
      <c r="F80" s="89"/>
      <c r="G80" s="89"/>
      <c r="H80" s="89"/>
      <c r="I80" s="90"/>
      <c r="J80" s="89"/>
      <c r="K80" s="90"/>
      <c r="L80" s="89"/>
      <c r="M80" s="91"/>
      <c r="N80" s="89"/>
      <c r="O80" s="91"/>
      <c r="P80" s="89"/>
      <c r="Q80" s="91"/>
      <c r="R80" s="92"/>
      <c r="S80" s="93"/>
      <c r="T80" s="92"/>
      <c r="U80" s="92"/>
      <c r="V80" s="89"/>
      <c r="W80" s="89"/>
    </row>
    <row r="81" spans="1:23" ht="14.25" hidden="1">
      <c r="A81" s="56" t="s">
        <v>98</v>
      </c>
      <c r="B81" s="89"/>
      <c r="C81" s="89"/>
      <c r="D81" s="89"/>
      <c r="E81" s="89">
        <f>SUM(B81:D81)</f>
        <v>0</v>
      </c>
      <c r="F81" s="89"/>
      <c r="G81" s="89"/>
      <c r="H81" s="89"/>
      <c r="I81" s="90"/>
      <c r="J81" s="89"/>
      <c r="K81" s="90"/>
      <c r="L81" s="89"/>
      <c r="M81" s="91"/>
      <c r="N81" s="89"/>
      <c r="O81" s="91"/>
      <c r="P81" s="89"/>
      <c r="Q81" s="91"/>
      <c r="R81" s="92"/>
      <c r="S81" s="93"/>
      <c r="T81" s="92"/>
      <c r="U81" s="92"/>
      <c r="V81" s="89"/>
      <c r="W81" s="89"/>
    </row>
    <row r="82" spans="1:23" ht="14.25" hidden="1">
      <c r="A82" s="56" t="s">
        <v>99</v>
      </c>
      <c r="B82" s="89"/>
      <c r="C82" s="89"/>
      <c r="D82" s="89"/>
      <c r="E82" s="89">
        <f>SUM(B82:D82)</f>
        <v>0</v>
      </c>
      <c r="F82" s="89"/>
      <c r="G82" s="89"/>
      <c r="H82" s="89"/>
      <c r="I82" s="90"/>
      <c r="J82" s="89"/>
      <c r="K82" s="90"/>
      <c r="L82" s="89"/>
      <c r="M82" s="91"/>
      <c r="N82" s="89"/>
      <c r="O82" s="91"/>
      <c r="P82" s="89"/>
      <c r="Q82" s="91"/>
      <c r="R82" s="92"/>
      <c r="S82" s="93"/>
      <c r="T82" s="92"/>
      <c r="U82" s="92"/>
      <c r="V82" s="89"/>
      <c r="W82" s="89"/>
    </row>
    <row r="83" spans="1:23" ht="14.25" hidden="1">
      <c r="A83" s="56" t="s">
        <v>100</v>
      </c>
      <c r="B83" s="89"/>
      <c r="C83" s="89"/>
      <c r="D83" s="89"/>
      <c r="E83" s="89">
        <f>SUM(B83:D83)</f>
        <v>0</v>
      </c>
      <c r="F83" s="89"/>
      <c r="G83" s="89"/>
      <c r="H83" s="89"/>
      <c r="I83" s="90"/>
      <c r="J83" s="89"/>
      <c r="K83" s="90"/>
      <c r="L83" s="89"/>
      <c r="M83" s="91"/>
      <c r="N83" s="89"/>
      <c r="O83" s="91"/>
      <c r="P83" s="89"/>
      <c r="Q83" s="91"/>
      <c r="R83" s="92"/>
      <c r="S83" s="93"/>
      <c r="T83" s="92"/>
      <c r="U83" s="92"/>
      <c r="V83" s="89"/>
      <c r="W83" s="89"/>
    </row>
    <row r="84" spans="1:23" ht="14.25" hidden="1">
      <c r="A84" s="56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91"/>
      <c r="N84" s="89"/>
      <c r="O84" s="91"/>
      <c r="P84" s="89"/>
      <c r="Q84" s="91"/>
      <c r="R84" s="92"/>
      <c r="S84" s="93"/>
      <c r="T84" s="92"/>
      <c r="U84" s="92"/>
      <c r="V84" s="89"/>
      <c r="W84" s="89"/>
    </row>
    <row r="85" spans="1:23" ht="14.25">
      <c r="A85" s="94" t="s">
        <v>101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6"/>
      <c r="R85" s="97"/>
      <c r="S85" s="97"/>
      <c r="T85" s="98"/>
      <c r="U85" s="99"/>
      <c r="V85" s="95"/>
      <c r="W85" s="95"/>
    </row>
    <row r="86" spans="1:23" ht="14.25">
      <c r="A86" s="100" t="s">
        <v>102</v>
      </c>
      <c r="B86" s="101">
        <v>473000</v>
      </c>
      <c r="C86" s="101">
        <v>0</v>
      </c>
      <c r="D86" s="101"/>
      <c r="E86" s="101">
        <f aca="true" t="shared" si="44" ref="E86:E93">$B86+$C86+$D86</f>
        <v>473000</v>
      </c>
      <c r="F86" s="101">
        <v>0</v>
      </c>
      <c r="G86" s="101">
        <v>0</v>
      </c>
      <c r="H86" s="101">
        <v>0</v>
      </c>
      <c r="I86" s="101">
        <v>0</v>
      </c>
      <c r="J86" s="101">
        <v>0</v>
      </c>
      <c r="K86" s="101">
        <v>0</v>
      </c>
      <c r="L86" s="101">
        <v>0</v>
      </c>
      <c r="M86" s="101">
        <v>0</v>
      </c>
      <c r="N86" s="101">
        <v>0</v>
      </c>
      <c r="O86" s="101">
        <v>0</v>
      </c>
      <c r="P86" s="101">
        <f aca="true" t="shared" si="45" ref="P86:P93">$H86+$J86+$L86+$N86</f>
        <v>0</v>
      </c>
      <c r="Q86" s="89">
        <f aca="true" t="shared" si="46" ref="Q86:Q93">$I86+$K86+$M86+$O86</f>
        <v>0</v>
      </c>
      <c r="R86" s="102">
        <f aca="true" t="shared" si="47" ref="R86:R93">IF($L86=0,0,(($N86-$L86)/$L86)*100)</f>
        <v>0</v>
      </c>
      <c r="S86" s="103">
        <f aca="true" t="shared" si="48" ref="S86:S93">IF($M86=0,0,(($O86-$M86)/$M86)*100)</f>
        <v>0</v>
      </c>
      <c r="T86" s="102">
        <f aca="true" t="shared" si="49" ref="T86:T93">IF($E86=0,0,($P86/$E86)*100)</f>
        <v>0</v>
      </c>
      <c r="U86" s="103">
        <f aca="true" t="shared" si="50" ref="U86:U93">IF($E86=0,0,($Q86/$E86)*100)</f>
        <v>0</v>
      </c>
      <c r="V86" s="101"/>
      <c r="W86" s="101"/>
    </row>
    <row r="87" spans="1:23" ht="14.25">
      <c r="A87" s="104" t="s">
        <v>103</v>
      </c>
      <c r="B87" s="89">
        <v>0</v>
      </c>
      <c r="C87" s="89">
        <v>0</v>
      </c>
      <c r="D87" s="89"/>
      <c r="E87" s="89">
        <f t="shared" si="44"/>
        <v>0</v>
      </c>
      <c r="F87" s="89">
        <v>0</v>
      </c>
      <c r="G87" s="89">
        <v>0</v>
      </c>
      <c r="H87" s="89">
        <v>0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89">
        <v>0</v>
      </c>
      <c r="O87" s="89">
        <v>0</v>
      </c>
      <c r="P87" s="91">
        <f t="shared" si="45"/>
        <v>0</v>
      </c>
      <c r="Q87" s="91">
        <f t="shared" si="46"/>
        <v>0</v>
      </c>
      <c r="R87" s="102">
        <f t="shared" si="47"/>
        <v>0</v>
      </c>
      <c r="S87" s="103">
        <f t="shared" si="48"/>
        <v>0</v>
      </c>
      <c r="T87" s="102">
        <f t="shared" si="49"/>
        <v>0</v>
      </c>
      <c r="U87" s="103">
        <f t="shared" si="50"/>
        <v>0</v>
      </c>
      <c r="V87" s="89"/>
      <c r="W87" s="89"/>
    </row>
    <row r="88" spans="1:23" ht="14.25">
      <c r="A88" s="104" t="s">
        <v>104</v>
      </c>
      <c r="B88" s="89">
        <v>180000</v>
      </c>
      <c r="C88" s="89">
        <v>-180000</v>
      </c>
      <c r="D88" s="89"/>
      <c r="E88" s="89">
        <f t="shared" si="44"/>
        <v>0</v>
      </c>
      <c r="F88" s="89">
        <v>0</v>
      </c>
      <c r="G88" s="89">
        <v>0</v>
      </c>
      <c r="H88" s="89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91">
        <f t="shared" si="45"/>
        <v>0</v>
      </c>
      <c r="Q88" s="91">
        <f t="shared" si="46"/>
        <v>0</v>
      </c>
      <c r="R88" s="102">
        <f t="shared" si="47"/>
        <v>0</v>
      </c>
      <c r="S88" s="103">
        <f t="shared" si="48"/>
        <v>0</v>
      </c>
      <c r="T88" s="102">
        <f t="shared" si="49"/>
        <v>0</v>
      </c>
      <c r="U88" s="103">
        <f t="shared" si="50"/>
        <v>0</v>
      </c>
      <c r="V88" s="89"/>
      <c r="W88" s="89"/>
    </row>
    <row r="89" spans="1:23" ht="14.25">
      <c r="A89" s="104" t="s">
        <v>105</v>
      </c>
      <c r="B89" s="89">
        <v>183030000</v>
      </c>
      <c r="C89" s="89">
        <v>0</v>
      </c>
      <c r="D89" s="89"/>
      <c r="E89" s="89">
        <f t="shared" si="44"/>
        <v>183030000</v>
      </c>
      <c r="F89" s="89">
        <v>0</v>
      </c>
      <c r="G89" s="89">
        <v>0</v>
      </c>
      <c r="H89" s="89">
        <v>84387000</v>
      </c>
      <c r="I89" s="89">
        <v>0</v>
      </c>
      <c r="J89" s="89">
        <v>110500000</v>
      </c>
      <c r="K89" s="89">
        <v>0</v>
      </c>
      <c r="L89" s="89">
        <v>16673000</v>
      </c>
      <c r="M89" s="89">
        <v>0</v>
      </c>
      <c r="N89" s="89">
        <v>0</v>
      </c>
      <c r="O89" s="89">
        <v>0</v>
      </c>
      <c r="P89" s="91">
        <f t="shared" si="45"/>
        <v>211560000</v>
      </c>
      <c r="Q89" s="91">
        <f t="shared" si="46"/>
        <v>0</v>
      </c>
      <c r="R89" s="102">
        <f t="shared" si="47"/>
        <v>-100</v>
      </c>
      <c r="S89" s="103">
        <f t="shared" si="48"/>
        <v>0</v>
      </c>
      <c r="T89" s="102">
        <f t="shared" si="49"/>
        <v>115.58760858875594</v>
      </c>
      <c r="U89" s="103">
        <f t="shared" si="50"/>
        <v>0</v>
      </c>
      <c r="V89" s="89"/>
      <c r="W89" s="89"/>
    </row>
    <row r="90" spans="1:23" ht="14.25">
      <c r="A90" s="104" t="s">
        <v>106</v>
      </c>
      <c r="B90" s="89">
        <v>169000</v>
      </c>
      <c r="C90" s="89">
        <v>0</v>
      </c>
      <c r="D90" s="89"/>
      <c r="E90" s="89">
        <f t="shared" si="44"/>
        <v>169000</v>
      </c>
      <c r="F90" s="89">
        <v>0</v>
      </c>
      <c r="G90" s="89">
        <v>0</v>
      </c>
      <c r="H90" s="89">
        <v>11000</v>
      </c>
      <c r="I90" s="89">
        <v>0</v>
      </c>
      <c r="J90" s="89">
        <v>0</v>
      </c>
      <c r="K90" s="89">
        <v>0</v>
      </c>
      <c r="L90" s="89">
        <v>169000</v>
      </c>
      <c r="M90" s="89">
        <v>0</v>
      </c>
      <c r="N90" s="89">
        <v>0</v>
      </c>
      <c r="O90" s="89">
        <v>0</v>
      </c>
      <c r="P90" s="91">
        <f t="shared" si="45"/>
        <v>180000</v>
      </c>
      <c r="Q90" s="91">
        <f t="shared" si="46"/>
        <v>0</v>
      </c>
      <c r="R90" s="102">
        <f t="shared" si="47"/>
        <v>-100</v>
      </c>
      <c r="S90" s="103">
        <f t="shared" si="48"/>
        <v>0</v>
      </c>
      <c r="T90" s="102">
        <f t="shared" si="49"/>
        <v>106.50887573964498</v>
      </c>
      <c r="U90" s="103">
        <f t="shared" si="50"/>
        <v>0</v>
      </c>
      <c r="V90" s="89"/>
      <c r="W90" s="89"/>
    </row>
    <row r="91" spans="1:23" ht="14.25">
      <c r="A91" s="104" t="s">
        <v>107</v>
      </c>
      <c r="B91" s="89">
        <v>116000</v>
      </c>
      <c r="C91" s="89">
        <v>0</v>
      </c>
      <c r="D91" s="89"/>
      <c r="E91" s="89">
        <f t="shared" si="44"/>
        <v>116000</v>
      </c>
      <c r="F91" s="89">
        <v>0</v>
      </c>
      <c r="G91" s="89">
        <v>0</v>
      </c>
      <c r="H91" s="89">
        <v>56000</v>
      </c>
      <c r="I91" s="89">
        <v>0</v>
      </c>
      <c r="J91" s="89">
        <v>21000</v>
      </c>
      <c r="K91" s="89">
        <v>0</v>
      </c>
      <c r="L91" s="89">
        <v>39000</v>
      </c>
      <c r="M91" s="89">
        <v>0</v>
      </c>
      <c r="N91" s="89">
        <v>0</v>
      </c>
      <c r="O91" s="89">
        <v>0</v>
      </c>
      <c r="P91" s="91">
        <f t="shared" si="45"/>
        <v>116000</v>
      </c>
      <c r="Q91" s="91">
        <f t="shared" si="46"/>
        <v>0</v>
      </c>
      <c r="R91" s="102">
        <f t="shared" si="47"/>
        <v>-100</v>
      </c>
      <c r="S91" s="103">
        <f t="shared" si="48"/>
        <v>0</v>
      </c>
      <c r="T91" s="102">
        <f t="shared" si="49"/>
        <v>100</v>
      </c>
      <c r="U91" s="103">
        <f t="shared" si="50"/>
        <v>0</v>
      </c>
      <c r="V91" s="89"/>
      <c r="W91" s="89"/>
    </row>
    <row r="92" spans="1:23" ht="14.25">
      <c r="A92" s="104" t="s">
        <v>108</v>
      </c>
      <c r="B92" s="89">
        <v>164000</v>
      </c>
      <c r="C92" s="89">
        <v>-84000</v>
      </c>
      <c r="D92" s="89"/>
      <c r="E92" s="89">
        <f t="shared" si="44"/>
        <v>80000</v>
      </c>
      <c r="F92" s="89">
        <v>0</v>
      </c>
      <c r="G92" s="89">
        <v>0</v>
      </c>
      <c r="H92" s="89">
        <v>0</v>
      </c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89">
        <v>0</v>
      </c>
      <c r="O92" s="89">
        <v>0</v>
      </c>
      <c r="P92" s="91">
        <f t="shared" si="45"/>
        <v>0</v>
      </c>
      <c r="Q92" s="91">
        <f t="shared" si="46"/>
        <v>0</v>
      </c>
      <c r="R92" s="102">
        <f t="shared" si="47"/>
        <v>0</v>
      </c>
      <c r="S92" s="103">
        <f t="shared" si="48"/>
        <v>0</v>
      </c>
      <c r="T92" s="102">
        <f t="shared" si="49"/>
        <v>0</v>
      </c>
      <c r="U92" s="103">
        <f t="shared" si="50"/>
        <v>0</v>
      </c>
      <c r="V92" s="89"/>
      <c r="W92" s="89"/>
    </row>
    <row r="93" spans="1:23" ht="14.25">
      <c r="A93" s="104" t="s">
        <v>109</v>
      </c>
      <c r="B93" s="89">
        <v>26000</v>
      </c>
      <c r="C93" s="89">
        <v>0</v>
      </c>
      <c r="D93" s="89"/>
      <c r="E93" s="89">
        <f t="shared" si="44"/>
        <v>26000</v>
      </c>
      <c r="F93" s="89">
        <v>0</v>
      </c>
      <c r="G93" s="89">
        <v>0</v>
      </c>
      <c r="H93" s="89">
        <v>0</v>
      </c>
      <c r="I93" s="89">
        <v>0</v>
      </c>
      <c r="J93" s="89">
        <v>0</v>
      </c>
      <c r="K93" s="89">
        <v>0</v>
      </c>
      <c r="L93" s="89">
        <v>0</v>
      </c>
      <c r="M93" s="89">
        <v>0</v>
      </c>
      <c r="N93" s="89">
        <v>0</v>
      </c>
      <c r="O93" s="89">
        <v>0</v>
      </c>
      <c r="P93" s="91">
        <f t="shared" si="45"/>
        <v>0</v>
      </c>
      <c r="Q93" s="91">
        <f t="shared" si="46"/>
        <v>0</v>
      </c>
      <c r="R93" s="102">
        <f t="shared" si="47"/>
        <v>0</v>
      </c>
      <c r="S93" s="103">
        <f t="shared" si="48"/>
        <v>0</v>
      </c>
      <c r="T93" s="102">
        <f t="shared" si="49"/>
        <v>0</v>
      </c>
      <c r="U93" s="103">
        <f t="shared" si="50"/>
        <v>0</v>
      </c>
      <c r="V93" s="89"/>
      <c r="W93" s="89"/>
    </row>
    <row r="94" spans="1:23" ht="14.25">
      <c r="A94" s="105" t="s">
        <v>110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7"/>
      <c r="Q94" s="107"/>
      <c r="R94" s="108"/>
      <c r="S94" s="109"/>
      <c r="T94" s="108"/>
      <c r="U94" s="109"/>
      <c r="V94" s="106"/>
      <c r="W94" s="106"/>
    </row>
    <row r="95" spans="1:23" ht="20.25" hidden="1">
      <c r="A95" s="110" t="s">
        <v>111</v>
      </c>
      <c r="B95" s="111">
        <f aca="true" t="shared" si="51" ref="B95:I95">SUM(B96:B110)</f>
        <v>0</v>
      </c>
      <c r="C95" s="111">
        <f t="shared" si="51"/>
        <v>0</v>
      </c>
      <c r="D95" s="111">
        <f t="shared" si="51"/>
        <v>0</v>
      </c>
      <c r="E95" s="111">
        <f t="shared" si="51"/>
        <v>0</v>
      </c>
      <c r="F95" s="111">
        <f t="shared" si="51"/>
        <v>0</v>
      </c>
      <c r="G95" s="111">
        <f t="shared" si="51"/>
        <v>0</v>
      </c>
      <c r="H95" s="111">
        <f t="shared" si="51"/>
        <v>0</v>
      </c>
      <c r="I95" s="111">
        <f t="shared" si="51"/>
        <v>0</v>
      </c>
      <c r="J95" s="111">
        <f>SUM(J96:J110)</f>
        <v>0</v>
      </c>
      <c r="K95" s="111">
        <f>SUM(K96:K110)</f>
        <v>0</v>
      </c>
      <c r="L95" s="111">
        <f>SUM(L96:L110)</f>
        <v>0</v>
      </c>
      <c r="M95" s="112">
        <f>SUM(M96:M110)</f>
        <v>0</v>
      </c>
      <c r="N95" s="111"/>
      <c r="O95" s="112"/>
      <c r="P95" s="111"/>
      <c r="Q95" s="112"/>
      <c r="R95" s="113" t="str">
        <f aca="true" t="shared" si="52" ref="R95:S110">IF(L95=0," ",(N95-L95)/L95)</f>
        <v> </v>
      </c>
      <c r="S95" s="113" t="str">
        <f t="shared" si="52"/>
        <v> </v>
      </c>
      <c r="T95" s="113" t="str">
        <f aca="true" t="shared" si="53" ref="T95:T113">IF(E95=0," ",(P95/E95))</f>
        <v> </v>
      </c>
      <c r="U95" s="114" t="str">
        <f aca="true" t="shared" si="54" ref="U95:U113">IF(E95=0," ",(Q95/E95))</f>
        <v> </v>
      </c>
      <c r="V95" s="111">
        <f>SUM(V96:V110)</f>
        <v>0</v>
      </c>
      <c r="W95" s="111">
        <f>SUM(W96:W110)</f>
        <v>0</v>
      </c>
    </row>
    <row r="96" spans="1:23" ht="14.25" hidden="1">
      <c r="A96" s="115"/>
      <c r="B96" s="90"/>
      <c r="C96" s="90"/>
      <c r="D96" s="90"/>
      <c r="E96" s="116">
        <f>SUM(B96:D96)</f>
        <v>0</v>
      </c>
      <c r="F96" s="90"/>
      <c r="G96" s="90"/>
      <c r="H96" s="90"/>
      <c r="I96" s="90"/>
      <c r="J96" s="90"/>
      <c r="K96" s="90"/>
      <c r="L96" s="90"/>
      <c r="M96" s="117"/>
      <c r="N96" s="90"/>
      <c r="O96" s="117"/>
      <c r="P96" s="90"/>
      <c r="Q96" s="117"/>
      <c r="R96" s="118" t="str">
        <f t="shared" si="52"/>
        <v> </v>
      </c>
      <c r="S96" s="118" t="str">
        <f t="shared" si="52"/>
        <v> </v>
      </c>
      <c r="T96" s="118" t="str">
        <f t="shared" si="53"/>
        <v> </v>
      </c>
      <c r="U96" s="119" t="str">
        <f t="shared" si="54"/>
        <v> </v>
      </c>
      <c r="V96" s="90"/>
      <c r="W96" s="90"/>
    </row>
    <row r="97" spans="1:23" ht="14.25" hidden="1">
      <c r="A97" s="115"/>
      <c r="B97" s="90"/>
      <c r="C97" s="90"/>
      <c r="D97" s="90"/>
      <c r="E97" s="116">
        <f aca="true" t="shared" si="55" ref="E97:E110">SUM(B97:D97)</f>
        <v>0</v>
      </c>
      <c r="F97" s="90"/>
      <c r="G97" s="90"/>
      <c r="H97" s="90"/>
      <c r="I97" s="90"/>
      <c r="J97" s="90"/>
      <c r="K97" s="90"/>
      <c r="L97" s="90"/>
      <c r="M97" s="117"/>
      <c r="N97" s="90"/>
      <c r="O97" s="117"/>
      <c r="P97" s="90"/>
      <c r="Q97" s="117"/>
      <c r="R97" s="118" t="str">
        <f t="shared" si="52"/>
        <v> </v>
      </c>
      <c r="S97" s="118" t="str">
        <f t="shared" si="52"/>
        <v> </v>
      </c>
      <c r="T97" s="118" t="str">
        <f t="shared" si="53"/>
        <v> </v>
      </c>
      <c r="U97" s="119" t="str">
        <f t="shared" si="54"/>
        <v> </v>
      </c>
      <c r="V97" s="90"/>
      <c r="W97" s="90"/>
    </row>
    <row r="98" spans="1:23" ht="14.25" hidden="1">
      <c r="A98" s="115"/>
      <c r="B98" s="90"/>
      <c r="C98" s="90"/>
      <c r="D98" s="90"/>
      <c r="E98" s="116">
        <f t="shared" si="55"/>
        <v>0</v>
      </c>
      <c r="F98" s="90"/>
      <c r="G98" s="90"/>
      <c r="H98" s="90"/>
      <c r="I98" s="90"/>
      <c r="J98" s="90"/>
      <c r="K98" s="90"/>
      <c r="L98" s="90"/>
      <c r="M98" s="117"/>
      <c r="N98" s="90"/>
      <c r="O98" s="117"/>
      <c r="P98" s="90"/>
      <c r="Q98" s="117"/>
      <c r="R98" s="118" t="str">
        <f t="shared" si="52"/>
        <v> </v>
      </c>
      <c r="S98" s="118" t="str">
        <f t="shared" si="52"/>
        <v> </v>
      </c>
      <c r="T98" s="118" t="str">
        <f t="shared" si="53"/>
        <v> </v>
      </c>
      <c r="U98" s="119" t="str">
        <f t="shared" si="54"/>
        <v> </v>
      </c>
      <c r="V98" s="90"/>
      <c r="W98" s="90"/>
    </row>
    <row r="99" spans="1:23" ht="14.25" hidden="1">
      <c r="A99" s="115"/>
      <c r="B99" s="90"/>
      <c r="C99" s="90"/>
      <c r="D99" s="90"/>
      <c r="E99" s="116">
        <f t="shared" si="55"/>
        <v>0</v>
      </c>
      <c r="F99" s="90"/>
      <c r="G99" s="90"/>
      <c r="H99" s="90"/>
      <c r="I99" s="90"/>
      <c r="J99" s="90"/>
      <c r="K99" s="90"/>
      <c r="L99" s="90"/>
      <c r="M99" s="117"/>
      <c r="N99" s="90"/>
      <c r="O99" s="117"/>
      <c r="P99" s="90"/>
      <c r="Q99" s="117"/>
      <c r="R99" s="118" t="str">
        <f t="shared" si="52"/>
        <v> </v>
      </c>
      <c r="S99" s="118" t="str">
        <f t="shared" si="52"/>
        <v> </v>
      </c>
      <c r="T99" s="118" t="str">
        <f t="shared" si="53"/>
        <v> </v>
      </c>
      <c r="U99" s="119" t="str">
        <f t="shared" si="54"/>
        <v> </v>
      </c>
      <c r="V99" s="90"/>
      <c r="W99" s="90"/>
    </row>
    <row r="100" spans="1:23" ht="14.25" hidden="1">
      <c r="A100" s="115"/>
      <c r="B100" s="90"/>
      <c r="C100" s="90"/>
      <c r="D100" s="90"/>
      <c r="E100" s="116">
        <f t="shared" si="55"/>
        <v>0</v>
      </c>
      <c r="F100" s="90"/>
      <c r="G100" s="90"/>
      <c r="H100" s="90"/>
      <c r="I100" s="90"/>
      <c r="J100" s="90"/>
      <c r="K100" s="90"/>
      <c r="L100" s="90"/>
      <c r="M100" s="117"/>
      <c r="N100" s="90"/>
      <c r="O100" s="117"/>
      <c r="P100" s="90"/>
      <c r="Q100" s="117"/>
      <c r="R100" s="118" t="str">
        <f t="shared" si="52"/>
        <v> </v>
      </c>
      <c r="S100" s="118" t="str">
        <f t="shared" si="52"/>
        <v> </v>
      </c>
      <c r="T100" s="118" t="str">
        <f t="shared" si="53"/>
        <v> </v>
      </c>
      <c r="U100" s="119" t="str">
        <f t="shared" si="54"/>
        <v> </v>
      </c>
      <c r="V100" s="90"/>
      <c r="W100" s="90"/>
    </row>
    <row r="101" spans="1:23" ht="14.25" hidden="1">
      <c r="A101" s="115"/>
      <c r="B101" s="90"/>
      <c r="C101" s="90"/>
      <c r="D101" s="90"/>
      <c r="E101" s="116">
        <f t="shared" si="55"/>
        <v>0</v>
      </c>
      <c r="F101" s="90"/>
      <c r="G101" s="90"/>
      <c r="H101" s="90"/>
      <c r="I101" s="90"/>
      <c r="J101" s="90"/>
      <c r="K101" s="90"/>
      <c r="L101" s="90"/>
      <c r="M101" s="117"/>
      <c r="N101" s="90"/>
      <c r="O101" s="117"/>
      <c r="P101" s="90"/>
      <c r="Q101" s="117"/>
      <c r="R101" s="118" t="str">
        <f t="shared" si="52"/>
        <v> </v>
      </c>
      <c r="S101" s="118" t="str">
        <f t="shared" si="52"/>
        <v> </v>
      </c>
      <c r="T101" s="118" t="str">
        <f t="shared" si="53"/>
        <v> </v>
      </c>
      <c r="U101" s="119" t="str">
        <f t="shared" si="54"/>
        <v> </v>
      </c>
      <c r="V101" s="90"/>
      <c r="W101" s="90"/>
    </row>
    <row r="102" spans="1:23" ht="14.25" hidden="1">
      <c r="A102" s="115"/>
      <c r="B102" s="90"/>
      <c r="C102" s="90"/>
      <c r="D102" s="90"/>
      <c r="E102" s="116">
        <f t="shared" si="55"/>
        <v>0</v>
      </c>
      <c r="F102" s="90"/>
      <c r="G102" s="90"/>
      <c r="H102" s="90"/>
      <c r="I102" s="90"/>
      <c r="J102" s="90"/>
      <c r="K102" s="90"/>
      <c r="L102" s="90"/>
      <c r="M102" s="117"/>
      <c r="N102" s="90"/>
      <c r="O102" s="117"/>
      <c r="P102" s="90"/>
      <c r="Q102" s="117"/>
      <c r="R102" s="118" t="str">
        <f t="shared" si="52"/>
        <v> </v>
      </c>
      <c r="S102" s="118" t="str">
        <f t="shared" si="52"/>
        <v> </v>
      </c>
      <c r="T102" s="118" t="str">
        <f t="shared" si="53"/>
        <v> </v>
      </c>
      <c r="U102" s="119" t="str">
        <f t="shared" si="54"/>
        <v> </v>
      </c>
      <c r="V102" s="90"/>
      <c r="W102" s="90"/>
    </row>
    <row r="103" spans="1:23" ht="14.25" hidden="1">
      <c r="A103" s="115"/>
      <c r="B103" s="90"/>
      <c r="C103" s="90"/>
      <c r="D103" s="90"/>
      <c r="E103" s="116">
        <f t="shared" si="55"/>
        <v>0</v>
      </c>
      <c r="F103" s="90"/>
      <c r="G103" s="90"/>
      <c r="H103" s="90"/>
      <c r="I103" s="90"/>
      <c r="J103" s="90"/>
      <c r="K103" s="90"/>
      <c r="L103" s="90"/>
      <c r="M103" s="117"/>
      <c r="N103" s="90"/>
      <c r="O103" s="117"/>
      <c r="P103" s="90"/>
      <c r="Q103" s="117"/>
      <c r="R103" s="118" t="str">
        <f t="shared" si="52"/>
        <v> </v>
      </c>
      <c r="S103" s="118" t="str">
        <f t="shared" si="52"/>
        <v> </v>
      </c>
      <c r="T103" s="118" t="str">
        <f t="shared" si="53"/>
        <v> </v>
      </c>
      <c r="U103" s="119" t="str">
        <f t="shared" si="54"/>
        <v> </v>
      </c>
      <c r="V103" s="90"/>
      <c r="W103" s="90"/>
    </row>
    <row r="104" spans="1:23" ht="14.25" hidden="1">
      <c r="A104" s="115"/>
      <c r="B104" s="90"/>
      <c r="C104" s="90"/>
      <c r="D104" s="90"/>
      <c r="E104" s="116">
        <f t="shared" si="55"/>
        <v>0</v>
      </c>
      <c r="F104" s="90"/>
      <c r="G104" s="90"/>
      <c r="H104" s="90"/>
      <c r="I104" s="90"/>
      <c r="J104" s="90"/>
      <c r="K104" s="90"/>
      <c r="L104" s="90"/>
      <c r="M104" s="117"/>
      <c r="N104" s="90"/>
      <c r="O104" s="117"/>
      <c r="P104" s="90"/>
      <c r="Q104" s="117"/>
      <c r="R104" s="118" t="str">
        <f t="shared" si="52"/>
        <v> </v>
      </c>
      <c r="S104" s="118" t="str">
        <f t="shared" si="52"/>
        <v> </v>
      </c>
      <c r="T104" s="118" t="str">
        <f t="shared" si="53"/>
        <v> </v>
      </c>
      <c r="U104" s="119" t="str">
        <f t="shared" si="54"/>
        <v> </v>
      </c>
      <c r="V104" s="90"/>
      <c r="W104" s="90"/>
    </row>
    <row r="105" spans="1:23" ht="14.25" hidden="1">
      <c r="A105" s="115"/>
      <c r="B105" s="90"/>
      <c r="C105" s="90"/>
      <c r="D105" s="90"/>
      <c r="E105" s="116">
        <f t="shared" si="55"/>
        <v>0</v>
      </c>
      <c r="F105" s="90"/>
      <c r="G105" s="90"/>
      <c r="H105" s="90"/>
      <c r="I105" s="90"/>
      <c r="J105" s="90"/>
      <c r="K105" s="90"/>
      <c r="L105" s="90"/>
      <c r="M105" s="117"/>
      <c r="N105" s="90"/>
      <c r="O105" s="117"/>
      <c r="P105" s="90"/>
      <c r="Q105" s="117"/>
      <c r="R105" s="118" t="str">
        <f t="shared" si="52"/>
        <v> </v>
      </c>
      <c r="S105" s="118" t="str">
        <f t="shared" si="52"/>
        <v> </v>
      </c>
      <c r="T105" s="118" t="str">
        <f t="shared" si="53"/>
        <v> </v>
      </c>
      <c r="U105" s="119" t="str">
        <f t="shared" si="54"/>
        <v> </v>
      </c>
      <c r="V105" s="90"/>
      <c r="W105" s="90"/>
    </row>
    <row r="106" spans="1:23" ht="14.25" hidden="1">
      <c r="A106" s="115"/>
      <c r="B106" s="90"/>
      <c r="C106" s="90"/>
      <c r="D106" s="90"/>
      <c r="E106" s="116">
        <f t="shared" si="55"/>
        <v>0</v>
      </c>
      <c r="F106" s="90"/>
      <c r="G106" s="90"/>
      <c r="H106" s="90"/>
      <c r="I106" s="90"/>
      <c r="J106" s="90"/>
      <c r="K106" s="90"/>
      <c r="L106" s="90"/>
      <c r="M106" s="117"/>
      <c r="N106" s="90"/>
      <c r="O106" s="117"/>
      <c r="P106" s="90"/>
      <c r="Q106" s="117"/>
      <c r="R106" s="118" t="str">
        <f t="shared" si="52"/>
        <v> </v>
      </c>
      <c r="S106" s="118" t="str">
        <f t="shared" si="52"/>
        <v> </v>
      </c>
      <c r="T106" s="118" t="str">
        <f t="shared" si="53"/>
        <v> </v>
      </c>
      <c r="U106" s="119" t="str">
        <f t="shared" si="54"/>
        <v> </v>
      </c>
      <c r="V106" s="90"/>
      <c r="W106" s="90"/>
    </row>
    <row r="107" spans="1:23" ht="14.25" hidden="1">
      <c r="A107" s="115"/>
      <c r="B107" s="90"/>
      <c r="C107" s="90"/>
      <c r="D107" s="90"/>
      <c r="E107" s="116">
        <f t="shared" si="55"/>
        <v>0</v>
      </c>
      <c r="F107" s="90"/>
      <c r="G107" s="90"/>
      <c r="H107" s="90"/>
      <c r="I107" s="90"/>
      <c r="J107" s="90"/>
      <c r="K107" s="90"/>
      <c r="L107" s="90"/>
      <c r="M107" s="117"/>
      <c r="N107" s="90"/>
      <c r="O107" s="117"/>
      <c r="P107" s="90"/>
      <c r="Q107" s="117"/>
      <c r="R107" s="118" t="str">
        <f t="shared" si="52"/>
        <v> </v>
      </c>
      <c r="S107" s="118" t="str">
        <f t="shared" si="52"/>
        <v> </v>
      </c>
      <c r="T107" s="118" t="str">
        <f t="shared" si="53"/>
        <v> </v>
      </c>
      <c r="U107" s="119" t="str">
        <f t="shared" si="54"/>
        <v> </v>
      </c>
      <c r="V107" s="90"/>
      <c r="W107" s="90"/>
    </row>
    <row r="108" spans="1:23" ht="14.25" hidden="1">
      <c r="A108" s="115"/>
      <c r="B108" s="90"/>
      <c r="C108" s="90"/>
      <c r="D108" s="90"/>
      <c r="E108" s="116">
        <f t="shared" si="55"/>
        <v>0</v>
      </c>
      <c r="F108" s="90"/>
      <c r="G108" s="90"/>
      <c r="H108" s="117"/>
      <c r="I108" s="90"/>
      <c r="J108" s="117"/>
      <c r="K108" s="90"/>
      <c r="L108" s="117"/>
      <c r="M108" s="117"/>
      <c r="N108" s="117"/>
      <c r="O108" s="117"/>
      <c r="P108" s="117"/>
      <c r="Q108" s="117"/>
      <c r="R108" s="118" t="str">
        <f t="shared" si="52"/>
        <v> </v>
      </c>
      <c r="S108" s="118" t="str">
        <f t="shared" si="52"/>
        <v> </v>
      </c>
      <c r="T108" s="118" t="str">
        <f t="shared" si="53"/>
        <v> </v>
      </c>
      <c r="U108" s="119" t="str">
        <f t="shared" si="54"/>
        <v> </v>
      </c>
      <c r="V108" s="90"/>
      <c r="W108" s="90"/>
    </row>
    <row r="109" spans="1:23" ht="14.25" hidden="1">
      <c r="A109" s="115"/>
      <c r="B109" s="90"/>
      <c r="C109" s="90"/>
      <c r="D109" s="90"/>
      <c r="E109" s="116">
        <f t="shared" si="55"/>
        <v>0</v>
      </c>
      <c r="F109" s="90"/>
      <c r="G109" s="90"/>
      <c r="H109" s="117"/>
      <c r="I109" s="90"/>
      <c r="J109" s="117"/>
      <c r="K109" s="90"/>
      <c r="L109" s="117"/>
      <c r="M109" s="117"/>
      <c r="N109" s="117"/>
      <c r="O109" s="117"/>
      <c r="P109" s="117"/>
      <c r="Q109" s="117"/>
      <c r="R109" s="118" t="str">
        <f t="shared" si="52"/>
        <v> </v>
      </c>
      <c r="S109" s="118" t="str">
        <f t="shared" si="52"/>
        <v> </v>
      </c>
      <c r="T109" s="118" t="str">
        <f t="shared" si="53"/>
        <v> </v>
      </c>
      <c r="U109" s="119" t="str">
        <f t="shared" si="54"/>
        <v> </v>
      </c>
      <c r="V109" s="90"/>
      <c r="W109" s="90"/>
    </row>
    <row r="110" spans="1:23" ht="14.25" hidden="1">
      <c r="A110" s="115"/>
      <c r="B110" s="90"/>
      <c r="C110" s="90"/>
      <c r="D110" s="90"/>
      <c r="E110" s="116">
        <f t="shared" si="55"/>
        <v>0</v>
      </c>
      <c r="F110" s="90"/>
      <c r="G110" s="90"/>
      <c r="H110" s="117"/>
      <c r="I110" s="90"/>
      <c r="J110" s="117"/>
      <c r="K110" s="90"/>
      <c r="L110" s="117"/>
      <c r="M110" s="117"/>
      <c r="N110" s="117"/>
      <c r="O110" s="117"/>
      <c r="P110" s="117"/>
      <c r="Q110" s="117"/>
      <c r="R110" s="118" t="str">
        <f t="shared" si="52"/>
        <v> </v>
      </c>
      <c r="S110" s="118" t="str">
        <f t="shared" si="52"/>
        <v> </v>
      </c>
      <c r="T110" s="118" t="str">
        <f t="shared" si="53"/>
        <v> </v>
      </c>
      <c r="U110" s="119" t="str">
        <f t="shared" si="54"/>
        <v> </v>
      </c>
      <c r="V110" s="90"/>
      <c r="W110" s="90"/>
    </row>
    <row r="111" spans="1:23" ht="14.25" hidden="1">
      <c r="A111" s="120"/>
      <c r="B111" s="121"/>
      <c r="C111" s="122"/>
      <c r="D111" s="122"/>
      <c r="E111" s="122"/>
      <c r="F111" s="121"/>
      <c r="G111" s="122"/>
      <c r="H111" s="121"/>
      <c r="I111" s="122"/>
      <c r="J111" s="121"/>
      <c r="K111" s="122"/>
      <c r="L111" s="121"/>
      <c r="M111" s="121"/>
      <c r="N111" s="121"/>
      <c r="O111" s="121"/>
      <c r="P111" s="121"/>
      <c r="Q111" s="121"/>
      <c r="R111" s="113" t="str">
        <f aca="true" t="shared" si="56" ref="R111:S113">IF(L111=0," ",(N111-L111)/L111)</f>
        <v> </v>
      </c>
      <c r="S111" s="114" t="str">
        <f t="shared" si="56"/>
        <v> </v>
      </c>
      <c r="T111" s="113" t="str">
        <f t="shared" si="53"/>
        <v> </v>
      </c>
      <c r="U111" s="114" t="str">
        <f t="shared" si="54"/>
        <v> </v>
      </c>
      <c r="V111" s="121"/>
      <c r="W111" s="122"/>
    </row>
    <row r="112" spans="1:23" ht="14.25" hidden="1">
      <c r="A112" s="120" t="s">
        <v>82</v>
      </c>
      <c r="B112" s="121">
        <f aca="true" t="shared" si="57" ref="B112:Q112">B95+B85</f>
        <v>0</v>
      </c>
      <c r="C112" s="121">
        <f t="shared" si="57"/>
        <v>0</v>
      </c>
      <c r="D112" s="121">
        <f t="shared" si="57"/>
        <v>0</v>
      </c>
      <c r="E112" s="121">
        <f t="shared" si="57"/>
        <v>0</v>
      </c>
      <c r="F112" s="121">
        <f t="shared" si="57"/>
        <v>0</v>
      </c>
      <c r="G112" s="121">
        <f t="shared" si="57"/>
        <v>0</v>
      </c>
      <c r="H112" s="121">
        <f t="shared" si="57"/>
        <v>0</v>
      </c>
      <c r="I112" s="121">
        <f t="shared" si="57"/>
        <v>0</v>
      </c>
      <c r="J112" s="121">
        <f t="shared" si="57"/>
        <v>0</v>
      </c>
      <c r="K112" s="121">
        <f t="shared" si="57"/>
        <v>0</v>
      </c>
      <c r="L112" s="121">
        <f t="shared" si="57"/>
        <v>0</v>
      </c>
      <c r="M112" s="121">
        <f t="shared" si="57"/>
        <v>0</v>
      </c>
      <c r="N112" s="121">
        <f t="shared" si="57"/>
        <v>0</v>
      </c>
      <c r="O112" s="121">
        <f t="shared" si="57"/>
        <v>0</v>
      </c>
      <c r="P112" s="121">
        <f t="shared" si="57"/>
        <v>0</v>
      </c>
      <c r="Q112" s="121">
        <f t="shared" si="57"/>
        <v>0</v>
      </c>
      <c r="R112" s="113" t="str">
        <f t="shared" si="56"/>
        <v> </v>
      </c>
      <c r="S112" s="114" t="str">
        <f t="shared" si="56"/>
        <v> </v>
      </c>
      <c r="T112" s="113" t="str">
        <f t="shared" si="53"/>
        <v> </v>
      </c>
      <c r="U112" s="114" t="str">
        <f t="shared" si="54"/>
        <v> </v>
      </c>
      <c r="V112" s="121">
        <f>V95+V85</f>
        <v>0</v>
      </c>
      <c r="W112" s="121">
        <f>W95+W85</f>
        <v>0</v>
      </c>
    </row>
    <row r="113" spans="1:23" ht="14.25" hidden="1">
      <c r="A113" s="123" t="s">
        <v>125</v>
      </c>
      <c r="B113" s="124">
        <f>B85</f>
        <v>0</v>
      </c>
      <c r="C113" s="124">
        <f aca="true" t="shared" si="58" ref="C113:Q113">C85</f>
        <v>0</v>
      </c>
      <c r="D113" s="124">
        <f t="shared" si="58"/>
        <v>0</v>
      </c>
      <c r="E113" s="124">
        <f t="shared" si="58"/>
        <v>0</v>
      </c>
      <c r="F113" s="124">
        <f t="shared" si="58"/>
        <v>0</v>
      </c>
      <c r="G113" s="124">
        <f t="shared" si="58"/>
        <v>0</v>
      </c>
      <c r="H113" s="124">
        <f t="shared" si="58"/>
        <v>0</v>
      </c>
      <c r="I113" s="124">
        <f t="shared" si="58"/>
        <v>0</v>
      </c>
      <c r="J113" s="124">
        <f t="shared" si="58"/>
        <v>0</v>
      </c>
      <c r="K113" s="124">
        <f t="shared" si="58"/>
        <v>0</v>
      </c>
      <c r="L113" s="124">
        <f t="shared" si="58"/>
        <v>0</v>
      </c>
      <c r="M113" s="124">
        <f t="shared" si="58"/>
        <v>0</v>
      </c>
      <c r="N113" s="124">
        <f t="shared" si="58"/>
        <v>0</v>
      </c>
      <c r="O113" s="124">
        <f t="shared" si="58"/>
        <v>0</v>
      </c>
      <c r="P113" s="124">
        <f t="shared" si="58"/>
        <v>0</v>
      </c>
      <c r="Q113" s="124">
        <f t="shared" si="58"/>
        <v>0</v>
      </c>
      <c r="R113" s="113" t="str">
        <f t="shared" si="56"/>
        <v> </v>
      </c>
      <c r="S113" s="114" t="str">
        <f t="shared" si="56"/>
        <v> </v>
      </c>
      <c r="T113" s="113" t="str">
        <f t="shared" si="53"/>
        <v> </v>
      </c>
      <c r="U113" s="114" t="str">
        <f t="shared" si="54"/>
        <v> </v>
      </c>
      <c r="V113" s="124">
        <f>V85</f>
        <v>0</v>
      </c>
      <c r="W113" s="124">
        <f>W85</f>
        <v>0</v>
      </c>
    </row>
    <row r="114" spans="1:23" ht="14.25">
      <c r="A114" s="125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7"/>
      <c r="S114" s="127"/>
      <c r="T114" s="127"/>
      <c r="U114" s="127"/>
      <c r="V114" s="126"/>
      <c r="W114" s="126"/>
    </row>
    <row r="115" ht="14.25">
      <c r="A115" s="128" t="s">
        <v>114</v>
      </c>
    </row>
    <row r="116" ht="14.25">
      <c r="A116" s="128" t="s">
        <v>115</v>
      </c>
    </row>
    <row r="117" spans="1:22" ht="14.25">
      <c r="A117" s="128" t="s">
        <v>116</v>
      </c>
      <c r="B117" s="129"/>
      <c r="C117" s="129"/>
      <c r="D117" s="129"/>
      <c r="E117" s="129"/>
      <c r="F117" s="129"/>
      <c r="H117" s="129"/>
      <c r="I117" s="129"/>
      <c r="J117" s="129"/>
      <c r="K117" s="129"/>
      <c r="V117" s="129"/>
    </row>
    <row r="118" spans="1:22" ht="14.25">
      <c r="A118" s="128" t="s">
        <v>117</v>
      </c>
      <c r="B118" s="129"/>
      <c r="C118" s="129"/>
      <c r="D118" s="129"/>
      <c r="E118" s="129"/>
      <c r="F118" s="129"/>
      <c r="H118" s="129"/>
      <c r="I118" s="129"/>
      <c r="J118" s="129"/>
      <c r="K118" s="129"/>
      <c r="V118" s="129"/>
    </row>
    <row r="119" spans="1:22" ht="14.25">
      <c r="A119" s="128" t="s">
        <v>118</v>
      </c>
      <c r="B119" s="129"/>
      <c r="C119" s="129"/>
      <c r="D119" s="129"/>
      <c r="E119" s="129"/>
      <c r="F119" s="129"/>
      <c r="H119" s="129"/>
      <c r="I119" s="129"/>
      <c r="J119" s="129"/>
      <c r="K119" s="129"/>
      <c r="V119" s="129"/>
    </row>
    <row r="120" ht="14.25">
      <c r="A120" s="128" t="s">
        <v>119</v>
      </c>
    </row>
    <row r="123" spans="1:23" ht="14.25">
      <c r="A123" s="129"/>
      <c r="G123" s="129"/>
      <c r="W123" s="129"/>
    </row>
    <row r="124" spans="1:23" ht="14.25">
      <c r="A124" s="129"/>
      <c r="G124" s="129"/>
      <c r="W124" s="129"/>
    </row>
    <row r="125" spans="1:23" ht="14.25">
      <c r="A125" s="129"/>
      <c r="G125" s="129"/>
      <c r="W125" s="129"/>
    </row>
  </sheetData>
  <sheetProtection/>
  <mergeCells count="18">
    <mergeCell ref="P6:Q6"/>
    <mergeCell ref="R6:S6"/>
    <mergeCell ref="T6:U6"/>
    <mergeCell ref="V6:W6"/>
    <mergeCell ref="P74:Q74"/>
    <mergeCell ref="R74:S74"/>
    <mergeCell ref="T74:U74"/>
    <mergeCell ref="V74:W74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5"/>
  <sheetViews>
    <sheetView tabSelected="1" zoomScalePageLayoutView="0" workbookViewId="0" topLeftCell="A1">
      <selection activeCell="A3" sqref="A3:U120"/>
    </sheetView>
  </sheetViews>
  <sheetFormatPr defaultColWidth="9.140625" defaultRowHeight="15"/>
  <cols>
    <col min="1" max="1" width="52.7109375" style="2" customWidth="1"/>
    <col min="2" max="23" width="13.7109375" style="2" customWidth="1"/>
    <col min="24" max="24" width="2.7109375" style="2" customWidth="1"/>
    <col min="25" max="16384" width="9.140625" style="2" customWidth="1"/>
  </cols>
  <sheetData>
    <row r="1" spans="1:23" ht="14.2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"/>
      <c r="W1" s="1"/>
    </row>
    <row r="2" spans="1:23" ht="17.2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"/>
      <c r="W2" s="3"/>
    </row>
    <row r="3" spans="1:23" ht="18" customHeight="1">
      <c r="A3" s="131" t="s">
        <v>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"/>
      <c r="W3" s="3"/>
    </row>
    <row r="4" spans="1:23" ht="18" customHeight="1">
      <c r="A4" s="131" t="s">
        <v>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"/>
      <c r="W4" s="3"/>
    </row>
    <row r="5" spans="1:23" ht="15" customHeight="1">
      <c r="A5" s="132" t="s">
        <v>127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4"/>
      <c r="W5" s="4"/>
    </row>
    <row r="6" spans="1:23" ht="12.75" customHeight="1">
      <c r="A6" s="5"/>
      <c r="B6" s="5"/>
      <c r="C6" s="5"/>
      <c r="D6" s="5"/>
      <c r="E6" s="6"/>
      <c r="F6" s="133" t="s">
        <v>3</v>
      </c>
      <c r="G6" s="134"/>
      <c r="H6" s="133" t="s">
        <v>4</v>
      </c>
      <c r="I6" s="134"/>
      <c r="J6" s="133" t="s">
        <v>5</v>
      </c>
      <c r="K6" s="134"/>
      <c r="L6" s="133" t="s">
        <v>6</v>
      </c>
      <c r="M6" s="134"/>
      <c r="N6" s="133" t="s">
        <v>7</v>
      </c>
      <c r="O6" s="134"/>
      <c r="P6" s="133" t="s">
        <v>8</v>
      </c>
      <c r="Q6" s="134"/>
      <c r="R6" s="133" t="s">
        <v>9</v>
      </c>
      <c r="S6" s="134"/>
      <c r="T6" s="133" t="s">
        <v>10</v>
      </c>
      <c r="U6" s="134"/>
      <c r="V6" s="133" t="s">
        <v>11</v>
      </c>
      <c r="W6" s="134"/>
    </row>
    <row r="7" spans="1:23" ht="82.5">
      <c r="A7" s="7" t="s">
        <v>12</v>
      </c>
      <c r="B7" s="8" t="s">
        <v>13</v>
      </c>
      <c r="C7" s="8" t="s">
        <v>14</v>
      </c>
      <c r="D7" s="8" t="s">
        <v>15</v>
      </c>
      <c r="E7" s="8" t="s">
        <v>16</v>
      </c>
      <c r="F7" s="9" t="s">
        <v>17</v>
      </c>
      <c r="G7" s="10" t="s">
        <v>18</v>
      </c>
      <c r="H7" s="9" t="s">
        <v>19</v>
      </c>
      <c r="I7" s="10" t="s">
        <v>20</v>
      </c>
      <c r="J7" s="9" t="s">
        <v>21</v>
      </c>
      <c r="K7" s="10" t="s">
        <v>22</v>
      </c>
      <c r="L7" s="9" t="s">
        <v>23</v>
      </c>
      <c r="M7" s="10" t="s">
        <v>24</v>
      </c>
      <c r="N7" s="9" t="s">
        <v>25</v>
      </c>
      <c r="O7" s="10" t="s">
        <v>26</v>
      </c>
      <c r="P7" s="9" t="s">
        <v>27</v>
      </c>
      <c r="Q7" s="10" t="s">
        <v>28</v>
      </c>
      <c r="R7" s="9" t="s">
        <v>27</v>
      </c>
      <c r="S7" s="10" t="s">
        <v>28</v>
      </c>
      <c r="T7" s="9" t="s">
        <v>29</v>
      </c>
      <c r="U7" s="10" t="s">
        <v>30</v>
      </c>
      <c r="V7" s="9" t="s">
        <v>16</v>
      </c>
      <c r="W7" s="10" t="s">
        <v>31</v>
      </c>
    </row>
    <row r="8" spans="1:23" ht="12.75" customHeight="1">
      <c r="A8" s="11" t="s">
        <v>32</v>
      </c>
      <c r="B8" s="12"/>
      <c r="C8" s="12"/>
      <c r="D8" s="12"/>
      <c r="E8" s="12"/>
      <c r="F8" s="13"/>
      <c r="G8" s="14"/>
      <c r="H8" s="13"/>
      <c r="I8" s="14"/>
      <c r="J8" s="13"/>
      <c r="K8" s="14"/>
      <c r="L8" s="13"/>
      <c r="M8" s="14"/>
      <c r="N8" s="13"/>
      <c r="O8" s="14"/>
      <c r="P8" s="13"/>
      <c r="Q8" s="14"/>
      <c r="R8" s="15"/>
      <c r="S8" s="16"/>
      <c r="T8" s="15"/>
      <c r="U8" s="17"/>
      <c r="V8" s="13"/>
      <c r="W8" s="14"/>
    </row>
    <row r="9" spans="1:23" ht="12.75" customHeight="1" hidden="1">
      <c r="A9" s="18" t="s">
        <v>33</v>
      </c>
      <c r="B9" s="19">
        <v>0</v>
      </c>
      <c r="C9" s="19">
        <v>0</v>
      </c>
      <c r="D9" s="19"/>
      <c r="E9" s="19">
        <f>$B9+$C9+$D9</f>
        <v>0</v>
      </c>
      <c r="F9" s="20">
        <v>0</v>
      </c>
      <c r="G9" s="21">
        <v>0</v>
      </c>
      <c r="H9" s="20">
        <v>0</v>
      </c>
      <c r="I9" s="21">
        <v>0</v>
      </c>
      <c r="J9" s="20">
        <v>0</v>
      </c>
      <c r="K9" s="21">
        <v>0</v>
      </c>
      <c r="L9" s="20">
        <v>0</v>
      </c>
      <c r="M9" s="21">
        <v>0</v>
      </c>
      <c r="N9" s="20">
        <v>0</v>
      </c>
      <c r="O9" s="21">
        <v>0</v>
      </c>
      <c r="P9" s="20">
        <f>$H9+$J9+$L9+$N9</f>
        <v>0</v>
      </c>
      <c r="Q9" s="21">
        <f>$I9+$K9+$M9+$O9</f>
        <v>0</v>
      </c>
      <c r="R9" s="22">
        <f>IF($L9=0,0,(($N9-$L9)/$L9)*100)</f>
        <v>0</v>
      </c>
      <c r="S9" s="23">
        <f>IF($M9=0,0,(($O9-$M9)/$M9)*100)</f>
        <v>0</v>
      </c>
      <c r="T9" s="22">
        <f>IF($E9=0,0,($P9/$E9)*100)</f>
        <v>0</v>
      </c>
      <c r="U9" s="24">
        <f>IF($E9=0,0,($Q9/$E9)*100)</f>
        <v>0</v>
      </c>
      <c r="V9" s="20"/>
      <c r="W9" s="21"/>
    </row>
    <row r="10" spans="1:23" ht="12.75" customHeight="1">
      <c r="A10" s="18" t="s">
        <v>34</v>
      </c>
      <c r="B10" s="19">
        <v>63695000</v>
      </c>
      <c r="C10" s="19">
        <v>0</v>
      </c>
      <c r="D10" s="19"/>
      <c r="E10" s="19">
        <f aca="true" t="shared" si="0" ref="E10:E16">$B10+$C10+$D10</f>
        <v>63695000</v>
      </c>
      <c r="F10" s="20">
        <v>63695000</v>
      </c>
      <c r="G10" s="21">
        <v>63695000</v>
      </c>
      <c r="H10" s="20">
        <v>16503000</v>
      </c>
      <c r="I10" s="21">
        <v>18769564</v>
      </c>
      <c r="J10" s="20">
        <v>15994000</v>
      </c>
      <c r="K10" s="21">
        <v>16417691</v>
      </c>
      <c r="L10" s="20">
        <v>12421000</v>
      </c>
      <c r="M10" s="21">
        <v>12370302</v>
      </c>
      <c r="N10" s="20">
        <v>12209000</v>
      </c>
      <c r="O10" s="21">
        <v>15404244</v>
      </c>
      <c r="P10" s="20">
        <f aca="true" t="shared" si="1" ref="P10:P16">$H10+$J10+$L10+$N10</f>
        <v>57127000</v>
      </c>
      <c r="Q10" s="21">
        <f aca="true" t="shared" si="2" ref="Q10:Q16">$I10+$K10+$M10+$O10</f>
        <v>62961801</v>
      </c>
      <c r="R10" s="22">
        <f aca="true" t="shared" si="3" ref="R10:R16">IF($L10=0,0,(($N10-$L10)/$L10)*100)</f>
        <v>-1.7067868931648016</v>
      </c>
      <c r="S10" s="23">
        <f aca="true" t="shared" si="4" ref="S10:S16">IF($M10=0,0,(($O10-$M10)/$M10)*100)</f>
        <v>24.526013997071374</v>
      </c>
      <c r="T10" s="22">
        <f aca="true" t="shared" si="5" ref="T10:T15">IF($E10=0,0,($P10/$E10)*100)</f>
        <v>89.68835858387628</v>
      </c>
      <c r="U10" s="24">
        <f aca="true" t="shared" si="6" ref="U10:U15">IF($E10=0,0,($Q10/$E10)*100)</f>
        <v>98.84889080775571</v>
      </c>
      <c r="V10" s="20">
        <v>389000</v>
      </c>
      <c r="W10" s="21"/>
    </row>
    <row r="11" spans="1:23" ht="12.75" customHeight="1">
      <c r="A11" s="18" t="s">
        <v>35</v>
      </c>
      <c r="B11" s="19">
        <v>7000000</v>
      </c>
      <c r="C11" s="19">
        <v>0</v>
      </c>
      <c r="D11" s="19"/>
      <c r="E11" s="19">
        <f t="shared" si="0"/>
        <v>7000000</v>
      </c>
      <c r="F11" s="20">
        <v>7000000</v>
      </c>
      <c r="G11" s="21">
        <v>7000000</v>
      </c>
      <c r="H11" s="20">
        <v>980000</v>
      </c>
      <c r="I11" s="21">
        <v>836587</v>
      </c>
      <c r="J11" s="20">
        <v>1197000</v>
      </c>
      <c r="K11" s="21">
        <v>1063936</v>
      </c>
      <c r="L11" s="20">
        <v>1829000</v>
      </c>
      <c r="M11" s="21">
        <v>1707232</v>
      </c>
      <c r="N11" s="20">
        <v>2176000</v>
      </c>
      <c r="O11" s="21">
        <v>2303486</v>
      </c>
      <c r="P11" s="20">
        <f t="shared" si="1"/>
        <v>6182000</v>
      </c>
      <c r="Q11" s="21">
        <f t="shared" si="2"/>
        <v>5911241</v>
      </c>
      <c r="R11" s="22">
        <f t="shared" si="3"/>
        <v>18.972115910333514</v>
      </c>
      <c r="S11" s="23">
        <f t="shared" si="4"/>
        <v>34.92518884369552</v>
      </c>
      <c r="T11" s="22">
        <f t="shared" si="5"/>
        <v>88.31428571428572</v>
      </c>
      <c r="U11" s="24">
        <f t="shared" si="6"/>
        <v>84.4463</v>
      </c>
      <c r="V11" s="20">
        <v>3141000</v>
      </c>
      <c r="W11" s="21"/>
    </row>
    <row r="12" spans="1:23" ht="12.75" customHeight="1">
      <c r="A12" s="18" t="s">
        <v>36</v>
      </c>
      <c r="B12" s="19">
        <v>0</v>
      </c>
      <c r="C12" s="19">
        <v>0</v>
      </c>
      <c r="D12" s="19"/>
      <c r="E12" s="19">
        <f t="shared" si="0"/>
        <v>0</v>
      </c>
      <c r="F12" s="20">
        <v>0</v>
      </c>
      <c r="G12" s="21">
        <v>0</v>
      </c>
      <c r="H12" s="20">
        <v>0</v>
      </c>
      <c r="I12" s="21">
        <v>0</v>
      </c>
      <c r="J12" s="20">
        <v>0</v>
      </c>
      <c r="K12" s="21">
        <v>0</v>
      </c>
      <c r="L12" s="20">
        <v>0</v>
      </c>
      <c r="M12" s="21">
        <v>0</v>
      </c>
      <c r="N12" s="20">
        <v>0</v>
      </c>
      <c r="O12" s="21">
        <v>0</v>
      </c>
      <c r="P12" s="20">
        <f t="shared" si="1"/>
        <v>0</v>
      </c>
      <c r="Q12" s="21">
        <f t="shared" si="2"/>
        <v>0</v>
      </c>
      <c r="R12" s="22">
        <f t="shared" si="3"/>
        <v>0</v>
      </c>
      <c r="S12" s="23">
        <f t="shared" si="4"/>
        <v>0</v>
      </c>
      <c r="T12" s="22">
        <f t="shared" si="5"/>
        <v>0</v>
      </c>
      <c r="U12" s="24">
        <f t="shared" si="6"/>
        <v>0</v>
      </c>
      <c r="V12" s="20"/>
      <c r="W12" s="21"/>
    </row>
    <row r="13" spans="1:23" ht="12.75" customHeight="1">
      <c r="A13" s="18" t="s">
        <v>37</v>
      </c>
      <c r="B13" s="19">
        <v>171699000</v>
      </c>
      <c r="C13" s="19">
        <v>-113699000</v>
      </c>
      <c r="D13" s="19"/>
      <c r="E13" s="19">
        <f t="shared" si="0"/>
        <v>58000000</v>
      </c>
      <c r="F13" s="20">
        <v>58000000</v>
      </c>
      <c r="G13" s="21">
        <v>58000000</v>
      </c>
      <c r="H13" s="20">
        <v>5168000</v>
      </c>
      <c r="I13" s="21">
        <v>2160071</v>
      </c>
      <c r="J13" s="20">
        <v>9919000</v>
      </c>
      <c r="K13" s="21">
        <v>10228964</v>
      </c>
      <c r="L13" s="20">
        <v>5116000</v>
      </c>
      <c r="M13" s="21">
        <v>11280800</v>
      </c>
      <c r="N13" s="20">
        <v>32630000</v>
      </c>
      <c r="O13" s="21">
        <v>29163188</v>
      </c>
      <c r="P13" s="20">
        <f t="shared" si="1"/>
        <v>52833000</v>
      </c>
      <c r="Q13" s="21">
        <f t="shared" si="2"/>
        <v>52833023</v>
      </c>
      <c r="R13" s="22">
        <f t="shared" si="3"/>
        <v>537.8029710711493</v>
      </c>
      <c r="S13" s="23">
        <f t="shared" si="4"/>
        <v>158.52056591731082</v>
      </c>
      <c r="T13" s="22">
        <f t="shared" si="5"/>
        <v>91.09137931034482</v>
      </c>
      <c r="U13" s="24">
        <f t="shared" si="6"/>
        <v>91.09141896551725</v>
      </c>
      <c r="V13" s="20"/>
      <c r="W13" s="21"/>
    </row>
    <row r="14" spans="1:23" ht="12.75" customHeight="1">
      <c r="A14" s="18" t="s">
        <v>38</v>
      </c>
      <c r="B14" s="19">
        <v>200000</v>
      </c>
      <c r="C14" s="19">
        <v>-200000</v>
      </c>
      <c r="D14" s="19"/>
      <c r="E14" s="19">
        <f t="shared" si="0"/>
        <v>0</v>
      </c>
      <c r="F14" s="20">
        <v>0</v>
      </c>
      <c r="G14" s="21">
        <v>0</v>
      </c>
      <c r="H14" s="20">
        <v>0</v>
      </c>
      <c r="I14" s="21">
        <v>0</v>
      </c>
      <c r="J14" s="20">
        <v>0</v>
      </c>
      <c r="K14" s="21">
        <v>0</v>
      </c>
      <c r="L14" s="20">
        <v>0</v>
      </c>
      <c r="M14" s="21">
        <v>0</v>
      </c>
      <c r="N14" s="20">
        <v>0</v>
      </c>
      <c r="O14" s="21">
        <v>0</v>
      </c>
      <c r="P14" s="20">
        <f t="shared" si="1"/>
        <v>0</v>
      </c>
      <c r="Q14" s="21">
        <f t="shared" si="2"/>
        <v>0</v>
      </c>
      <c r="R14" s="22">
        <f t="shared" si="3"/>
        <v>0</v>
      </c>
      <c r="S14" s="23">
        <f t="shared" si="4"/>
        <v>0</v>
      </c>
      <c r="T14" s="22">
        <f t="shared" si="5"/>
        <v>0</v>
      </c>
      <c r="U14" s="24">
        <f t="shared" si="6"/>
        <v>0</v>
      </c>
      <c r="V14" s="20"/>
      <c r="W14" s="21"/>
    </row>
    <row r="15" spans="1:23" ht="12.75" customHeight="1">
      <c r="A15" s="18"/>
      <c r="B15" s="19">
        <v>0</v>
      </c>
      <c r="C15" s="19">
        <v>0</v>
      </c>
      <c r="D15" s="19"/>
      <c r="E15" s="19">
        <f t="shared" si="0"/>
        <v>0</v>
      </c>
      <c r="F15" s="20">
        <v>0</v>
      </c>
      <c r="G15" s="21">
        <v>0</v>
      </c>
      <c r="H15" s="20">
        <v>0</v>
      </c>
      <c r="I15" s="21">
        <v>0</v>
      </c>
      <c r="J15" s="20">
        <v>0</v>
      </c>
      <c r="K15" s="21">
        <v>0</v>
      </c>
      <c r="L15" s="20">
        <v>0</v>
      </c>
      <c r="M15" s="21">
        <v>0</v>
      </c>
      <c r="N15" s="20">
        <v>0</v>
      </c>
      <c r="O15" s="21">
        <v>0</v>
      </c>
      <c r="P15" s="20">
        <f t="shared" si="1"/>
        <v>0</v>
      </c>
      <c r="Q15" s="21">
        <f t="shared" si="2"/>
        <v>0</v>
      </c>
      <c r="R15" s="22">
        <f t="shared" si="3"/>
        <v>0</v>
      </c>
      <c r="S15" s="23">
        <f t="shared" si="4"/>
        <v>0</v>
      </c>
      <c r="T15" s="22">
        <f t="shared" si="5"/>
        <v>0</v>
      </c>
      <c r="U15" s="24">
        <f t="shared" si="6"/>
        <v>0</v>
      </c>
      <c r="V15" s="20"/>
      <c r="W15" s="21"/>
    </row>
    <row r="16" spans="1:23" ht="12.75" customHeight="1">
      <c r="A16" s="25" t="s">
        <v>39</v>
      </c>
      <c r="B16" s="26">
        <f>SUM(B9:B15)</f>
        <v>242594000</v>
      </c>
      <c r="C16" s="26">
        <f>SUM(C9:C15)</f>
        <v>-113899000</v>
      </c>
      <c r="D16" s="26"/>
      <c r="E16" s="26">
        <f t="shared" si="0"/>
        <v>128695000</v>
      </c>
      <c r="F16" s="27">
        <f aca="true" t="shared" si="7" ref="F16:O16">SUM(F9:F15)</f>
        <v>128695000</v>
      </c>
      <c r="G16" s="28">
        <f t="shared" si="7"/>
        <v>128695000</v>
      </c>
      <c r="H16" s="27">
        <f t="shared" si="7"/>
        <v>22651000</v>
      </c>
      <c r="I16" s="28">
        <f t="shared" si="7"/>
        <v>21766222</v>
      </c>
      <c r="J16" s="27">
        <f t="shared" si="7"/>
        <v>27110000</v>
      </c>
      <c r="K16" s="28">
        <f t="shared" si="7"/>
        <v>27710591</v>
      </c>
      <c r="L16" s="27">
        <f t="shared" si="7"/>
        <v>19366000</v>
      </c>
      <c r="M16" s="28">
        <f t="shared" si="7"/>
        <v>25358334</v>
      </c>
      <c r="N16" s="27">
        <f t="shared" si="7"/>
        <v>47015000</v>
      </c>
      <c r="O16" s="28">
        <f t="shared" si="7"/>
        <v>46870918</v>
      </c>
      <c r="P16" s="27">
        <f t="shared" si="1"/>
        <v>116142000</v>
      </c>
      <c r="Q16" s="28">
        <f t="shared" si="2"/>
        <v>121706065</v>
      </c>
      <c r="R16" s="29">
        <f t="shared" si="3"/>
        <v>142.7708354848704</v>
      </c>
      <c r="S16" s="30">
        <f t="shared" si="4"/>
        <v>84.83437437175486</v>
      </c>
      <c r="T16" s="29">
        <f>IF((SUM($E9:$E13)+$E15)=0,0,(P16/(SUM($E9:$E13)+$E15)*100))</f>
        <v>90.24593030032247</v>
      </c>
      <c r="U16" s="31">
        <f>IF((SUM($E9:$E13)+$E15)=0,0,(Q16/(SUM($E9:$E13)+$E15)*100))</f>
        <v>94.56938109483663</v>
      </c>
      <c r="V16" s="27">
        <f>SUM(V9:V15)</f>
        <v>3530000</v>
      </c>
      <c r="W16" s="28">
        <f>SUM(W9:W15)</f>
        <v>0</v>
      </c>
    </row>
    <row r="17" spans="1:23" ht="12.75" customHeight="1">
      <c r="A17" s="11" t="s">
        <v>40</v>
      </c>
      <c r="B17" s="32"/>
      <c r="C17" s="32"/>
      <c r="D17" s="32"/>
      <c r="E17" s="32"/>
      <c r="F17" s="33"/>
      <c r="G17" s="34"/>
      <c r="H17" s="33"/>
      <c r="I17" s="34"/>
      <c r="J17" s="33"/>
      <c r="K17" s="34"/>
      <c r="L17" s="33"/>
      <c r="M17" s="34"/>
      <c r="N17" s="33"/>
      <c r="O17" s="34"/>
      <c r="P17" s="33"/>
      <c r="Q17" s="34"/>
      <c r="R17" s="15"/>
      <c r="S17" s="16"/>
      <c r="T17" s="15"/>
      <c r="U17" s="17"/>
      <c r="V17" s="33"/>
      <c r="W17" s="34"/>
    </row>
    <row r="18" spans="1:23" ht="12.75" customHeight="1">
      <c r="A18" s="18" t="s">
        <v>41</v>
      </c>
      <c r="B18" s="19">
        <v>0</v>
      </c>
      <c r="C18" s="19">
        <v>1055000</v>
      </c>
      <c r="D18" s="19"/>
      <c r="E18" s="19">
        <f aca="true" t="shared" si="8" ref="E18:E24">$B18+$C18+$D18</f>
        <v>1055000</v>
      </c>
      <c r="F18" s="20">
        <v>1055000</v>
      </c>
      <c r="G18" s="21">
        <v>1055000</v>
      </c>
      <c r="H18" s="20">
        <v>0</v>
      </c>
      <c r="I18" s="21">
        <v>0</v>
      </c>
      <c r="J18" s="20">
        <v>0</v>
      </c>
      <c r="K18" s="21">
        <v>0</v>
      </c>
      <c r="L18" s="20">
        <v>0</v>
      </c>
      <c r="M18" s="21">
        <v>0</v>
      </c>
      <c r="N18" s="20">
        <v>0</v>
      </c>
      <c r="O18" s="21">
        <v>0</v>
      </c>
      <c r="P18" s="20">
        <f aca="true" t="shared" si="9" ref="P18:P24">$H18+$J18+$L18+$N18</f>
        <v>0</v>
      </c>
      <c r="Q18" s="21">
        <f aca="true" t="shared" si="10" ref="Q18:Q24">$I18+$K18+$M18+$O18</f>
        <v>0</v>
      </c>
      <c r="R18" s="22">
        <f aca="true" t="shared" si="11" ref="R18:R24">IF($L18=0,0,(($N18-$L18)/$L18)*100)</f>
        <v>0</v>
      </c>
      <c r="S18" s="23">
        <f aca="true" t="shared" si="12" ref="S18:S24">IF($M18=0,0,(($O18-$M18)/$M18)*100)</f>
        <v>0</v>
      </c>
      <c r="T18" s="22">
        <f aca="true" t="shared" si="13" ref="T18:T23">IF($E18=0,0,($P18/$E18)*100)</f>
        <v>0</v>
      </c>
      <c r="U18" s="24">
        <f aca="true" t="shared" si="14" ref="U18:U23">IF($E18=0,0,($Q18/$E18)*100)</f>
        <v>0</v>
      </c>
      <c r="V18" s="20"/>
      <c r="W18" s="21"/>
    </row>
    <row r="19" spans="1:23" ht="12.75" customHeight="1">
      <c r="A19" s="18" t="s">
        <v>42</v>
      </c>
      <c r="B19" s="19">
        <v>17405000</v>
      </c>
      <c r="C19" s="19">
        <v>-1055000</v>
      </c>
      <c r="D19" s="19"/>
      <c r="E19" s="19">
        <f t="shared" si="8"/>
        <v>16350000</v>
      </c>
      <c r="F19" s="20">
        <v>16350000</v>
      </c>
      <c r="G19" s="21">
        <v>0</v>
      </c>
      <c r="H19" s="20">
        <v>0</v>
      </c>
      <c r="I19" s="21">
        <v>0</v>
      </c>
      <c r="J19" s="20">
        <v>0</v>
      </c>
      <c r="K19" s="21">
        <v>0</v>
      </c>
      <c r="L19" s="20">
        <v>0</v>
      </c>
      <c r="M19" s="21">
        <v>0</v>
      </c>
      <c r="N19" s="20">
        <v>0</v>
      </c>
      <c r="O19" s="21">
        <v>0</v>
      </c>
      <c r="P19" s="20">
        <f t="shared" si="9"/>
        <v>0</v>
      </c>
      <c r="Q19" s="21">
        <f t="shared" si="10"/>
        <v>0</v>
      </c>
      <c r="R19" s="22">
        <f t="shared" si="11"/>
        <v>0</v>
      </c>
      <c r="S19" s="23">
        <f t="shared" si="12"/>
        <v>0</v>
      </c>
      <c r="T19" s="22">
        <f t="shared" si="13"/>
        <v>0</v>
      </c>
      <c r="U19" s="24">
        <f t="shared" si="14"/>
        <v>0</v>
      </c>
      <c r="V19" s="20"/>
      <c r="W19" s="21"/>
    </row>
    <row r="20" spans="1:23" ht="12.75" customHeight="1">
      <c r="A20" s="18" t="s">
        <v>43</v>
      </c>
      <c r="B20" s="19">
        <v>0</v>
      </c>
      <c r="C20" s="19">
        <v>0</v>
      </c>
      <c r="D20" s="19"/>
      <c r="E20" s="19">
        <f t="shared" si="8"/>
        <v>0</v>
      </c>
      <c r="F20" s="20">
        <v>0</v>
      </c>
      <c r="G20" s="21">
        <v>0</v>
      </c>
      <c r="H20" s="20">
        <v>0</v>
      </c>
      <c r="I20" s="21">
        <v>0</v>
      </c>
      <c r="J20" s="20">
        <v>0</v>
      </c>
      <c r="K20" s="21">
        <v>0</v>
      </c>
      <c r="L20" s="20">
        <v>0</v>
      </c>
      <c r="M20" s="21">
        <v>0</v>
      </c>
      <c r="N20" s="20">
        <v>0</v>
      </c>
      <c r="O20" s="21">
        <v>0</v>
      </c>
      <c r="P20" s="20">
        <f t="shared" si="9"/>
        <v>0</v>
      </c>
      <c r="Q20" s="21">
        <f t="shared" si="10"/>
        <v>0</v>
      </c>
      <c r="R20" s="22">
        <f t="shared" si="11"/>
        <v>0</v>
      </c>
      <c r="S20" s="23">
        <f t="shared" si="12"/>
        <v>0</v>
      </c>
      <c r="T20" s="22">
        <f t="shared" si="13"/>
        <v>0</v>
      </c>
      <c r="U20" s="24">
        <f t="shared" si="14"/>
        <v>0</v>
      </c>
      <c r="V20" s="20">
        <v>16271000</v>
      </c>
      <c r="W20" s="21">
        <v>5660704</v>
      </c>
    </row>
    <row r="21" spans="1:23" ht="12.75" customHeight="1">
      <c r="A21" s="18" t="s">
        <v>44</v>
      </c>
      <c r="B21" s="19">
        <v>0</v>
      </c>
      <c r="C21" s="19">
        <v>0</v>
      </c>
      <c r="D21" s="19"/>
      <c r="E21" s="19">
        <f t="shared" si="8"/>
        <v>0</v>
      </c>
      <c r="F21" s="20">
        <v>0</v>
      </c>
      <c r="G21" s="21">
        <v>0</v>
      </c>
      <c r="H21" s="20">
        <v>0</v>
      </c>
      <c r="I21" s="21">
        <v>0</v>
      </c>
      <c r="J21" s="20">
        <v>0</v>
      </c>
      <c r="K21" s="21">
        <v>0</v>
      </c>
      <c r="L21" s="20">
        <v>0</v>
      </c>
      <c r="M21" s="21">
        <v>0</v>
      </c>
      <c r="N21" s="20">
        <v>0</v>
      </c>
      <c r="O21" s="21">
        <v>0</v>
      </c>
      <c r="P21" s="20">
        <f t="shared" si="9"/>
        <v>0</v>
      </c>
      <c r="Q21" s="21">
        <f t="shared" si="10"/>
        <v>0</v>
      </c>
      <c r="R21" s="22">
        <f t="shared" si="11"/>
        <v>0</v>
      </c>
      <c r="S21" s="23">
        <f t="shared" si="12"/>
        <v>0</v>
      </c>
      <c r="T21" s="22">
        <f t="shared" si="13"/>
        <v>0</v>
      </c>
      <c r="U21" s="24">
        <f t="shared" si="14"/>
        <v>0</v>
      </c>
      <c r="V21" s="20"/>
      <c r="W21" s="21"/>
    </row>
    <row r="22" spans="1:23" ht="12.75" customHeight="1">
      <c r="A22" s="18" t="s">
        <v>45</v>
      </c>
      <c r="B22" s="19">
        <v>0</v>
      </c>
      <c r="C22" s="19">
        <v>0</v>
      </c>
      <c r="D22" s="19"/>
      <c r="E22" s="19">
        <f t="shared" si="8"/>
        <v>0</v>
      </c>
      <c r="F22" s="20">
        <v>0</v>
      </c>
      <c r="G22" s="21">
        <v>0</v>
      </c>
      <c r="H22" s="20">
        <v>0</v>
      </c>
      <c r="I22" s="21">
        <v>0</v>
      </c>
      <c r="J22" s="20">
        <v>0</v>
      </c>
      <c r="K22" s="21">
        <v>0</v>
      </c>
      <c r="L22" s="20">
        <v>0</v>
      </c>
      <c r="M22" s="21">
        <v>0</v>
      </c>
      <c r="N22" s="20">
        <v>0</v>
      </c>
      <c r="O22" s="21">
        <v>0</v>
      </c>
      <c r="P22" s="20">
        <f t="shared" si="9"/>
        <v>0</v>
      </c>
      <c r="Q22" s="21">
        <f t="shared" si="10"/>
        <v>0</v>
      </c>
      <c r="R22" s="22">
        <f t="shared" si="11"/>
        <v>0</v>
      </c>
      <c r="S22" s="23">
        <f t="shared" si="12"/>
        <v>0</v>
      </c>
      <c r="T22" s="22">
        <f t="shared" si="13"/>
        <v>0</v>
      </c>
      <c r="U22" s="24">
        <f t="shared" si="14"/>
        <v>0</v>
      </c>
      <c r="V22" s="20">
        <v>4220000</v>
      </c>
      <c r="W22" s="21"/>
    </row>
    <row r="23" spans="1:23" ht="12.75" customHeight="1">
      <c r="A23" s="18" t="s">
        <v>46</v>
      </c>
      <c r="B23" s="19">
        <v>0</v>
      </c>
      <c r="C23" s="19">
        <v>0</v>
      </c>
      <c r="D23" s="19"/>
      <c r="E23" s="19">
        <f t="shared" si="8"/>
        <v>0</v>
      </c>
      <c r="F23" s="20">
        <v>0</v>
      </c>
      <c r="G23" s="21">
        <v>0</v>
      </c>
      <c r="H23" s="20">
        <v>0</v>
      </c>
      <c r="I23" s="21">
        <v>0</v>
      </c>
      <c r="J23" s="20">
        <v>0</v>
      </c>
      <c r="K23" s="21">
        <v>0</v>
      </c>
      <c r="L23" s="20">
        <v>0</v>
      </c>
      <c r="M23" s="21">
        <v>0</v>
      </c>
      <c r="N23" s="20">
        <v>0</v>
      </c>
      <c r="O23" s="21">
        <v>0</v>
      </c>
      <c r="P23" s="20">
        <f t="shared" si="9"/>
        <v>0</v>
      </c>
      <c r="Q23" s="21">
        <f t="shared" si="10"/>
        <v>0</v>
      </c>
      <c r="R23" s="22">
        <f t="shared" si="11"/>
        <v>0</v>
      </c>
      <c r="S23" s="23">
        <f t="shared" si="12"/>
        <v>0</v>
      </c>
      <c r="T23" s="22">
        <f t="shared" si="13"/>
        <v>0</v>
      </c>
      <c r="U23" s="24">
        <f t="shared" si="14"/>
        <v>0</v>
      </c>
      <c r="V23" s="20"/>
      <c r="W23" s="21"/>
    </row>
    <row r="24" spans="1:23" ht="12.75" customHeight="1">
      <c r="A24" s="25" t="s">
        <v>39</v>
      </c>
      <c r="B24" s="26">
        <f>SUM(B18:B23)</f>
        <v>17405000</v>
      </c>
      <c r="C24" s="26">
        <f>SUM(C18:C23)</f>
        <v>0</v>
      </c>
      <c r="D24" s="26"/>
      <c r="E24" s="26">
        <f t="shared" si="8"/>
        <v>17405000</v>
      </c>
      <c r="F24" s="27">
        <f aca="true" t="shared" si="15" ref="F24:O24">SUM(F18:F23)</f>
        <v>17405000</v>
      </c>
      <c r="G24" s="28">
        <f t="shared" si="15"/>
        <v>1055000</v>
      </c>
      <c r="H24" s="27">
        <f t="shared" si="15"/>
        <v>0</v>
      </c>
      <c r="I24" s="28">
        <f t="shared" si="15"/>
        <v>0</v>
      </c>
      <c r="J24" s="27">
        <f t="shared" si="15"/>
        <v>0</v>
      </c>
      <c r="K24" s="28">
        <f t="shared" si="15"/>
        <v>0</v>
      </c>
      <c r="L24" s="27">
        <f t="shared" si="15"/>
        <v>0</v>
      </c>
      <c r="M24" s="28">
        <f t="shared" si="15"/>
        <v>0</v>
      </c>
      <c r="N24" s="27">
        <f t="shared" si="15"/>
        <v>0</v>
      </c>
      <c r="O24" s="28">
        <f t="shared" si="15"/>
        <v>0</v>
      </c>
      <c r="P24" s="27">
        <f t="shared" si="9"/>
        <v>0</v>
      </c>
      <c r="Q24" s="28">
        <f t="shared" si="10"/>
        <v>0</v>
      </c>
      <c r="R24" s="29">
        <f t="shared" si="11"/>
        <v>0</v>
      </c>
      <c r="S24" s="30">
        <f t="shared" si="12"/>
        <v>0</v>
      </c>
      <c r="T24" s="29">
        <f>IF(($E24-$E19-$E23)=0,0,($P24/($E24-$E19-$E23))*100)</f>
        <v>0</v>
      </c>
      <c r="U24" s="31">
        <f>IF(($E24-$E19-$E23)=0,0,($Q24/($E24-$E19-$E23))*100)</f>
        <v>0</v>
      </c>
      <c r="V24" s="27">
        <f>SUM(V18:V23)</f>
        <v>20491000</v>
      </c>
      <c r="W24" s="28">
        <f>SUM(W18:W23)</f>
        <v>5660704</v>
      </c>
    </row>
    <row r="25" spans="1:23" ht="12.75" customHeight="1">
      <c r="A25" s="11" t="s">
        <v>47</v>
      </c>
      <c r="B25" s="32"/>
      <c r="C25" s="32"/>
      <c r="D25" s="32"/>
      <c r="E25" s="32"/>
      <c r="F25" s="33"/>
      <c r="G25" s="34"/>
      <c r="H25" s="33"/>
      <c r="I25" s="34"/>
      <c r="J25" s="33"/>
      <c r="K25" s="34"/>
      <c r="L25" s="33"/>
      <c r="M25" s="34"/>
      <c r="N25" s="33"/>
      <c r="O25" s="34"/>
      <c r="P25" s="33"/>
      <c r="Q25" s="34"/>
      <c r="R25" s="15"/>
      <c r="S25" s="16"/>
      <c r="T25" s="15"/>
      <c r="U25" s="17"/>
      <c r="V25" s="33"/>
      <c r="W25" s="34"/>
    </row>
    <row r="26" spans="1:23" ht="12.75" customHeight="1">
      <c r="A26" s="18" t="s">
        <v>48</v>
      </c>
      <c r="B26" s="19">
        <v>0</v>
      </c>
      <c r="C26" s="19">
        <v>0</v>
      </c>
      <c r="D26" s="19"/>
      <c r="E26" s="19">
        <f>$B26+$C26+$D26</f>
        <v>0</v>
      </c>
      <c r="F26" s="20">
        <v>0</v>
      </c>
      <c r="G26" s="21">
        <v>0</v>
      </c>
      <c r="H26" s="20">
        <v>0</v>
      </c>
      <c r="I26" s="21">
        <v>0</v>
      </c>
      <c r="J26" s="20">
        <v>0</v>
      </c>
      <c r="K26" s="21">
        <v>0</v>
      </c>
      <c r="L26" s="20">
        <v>0</v>
      </c>
      <c r="M26" s="21">
        <v>0</v>
      </c>
      <c r="N26" s="20">
        <v>0</v>
      </c>
      <c r="O26" s="21">
        <v>0</v>
      </c>
      <c r="P26" s="20">
        <f>$H26+$J26+$L26+$N26</f>
        <v>0</v>
      </c>
      <c r="Q26" s="21">
        <f>$I26+$K26+$M26+$O26</f>
        <v>0</v>
      </c>
      <c r="R26" s="22">
        <f>IF($L26=0,0,(($N26-$L26)/$L26)*100)</f>
        <v>0</v>
      </c>
      <c r="S26" s="23">
        <f>IF($M26=0,0,(($O26-$M26)/$M26)*100)</f>
        <v>0</v>
      </c>
      <c r="T26" s="22">
        <f>IF($E26=0,0,($P26/$E26)*100)</f>
        <v>0</v>
      </c>
      <c r="U26" s="24">
        <f>IF($E26=0,0,($Q26/$E26)*100)</f>
        <v>0</v>
      </c>
      <c r="V26" s="20"/>
      <c r="W26" s="21"/>
    </row>
    <row r="27" spans="1:23" ht="12.75" customHeight="1">
      <c r="A27" s="18" t="s">
        <v>49</v>
      </c>
      <c r="B27" s="19">
        <v>0</v>
      </c>
      <c r="C27" s="19">
        <v>0</v>
      </c>
      <c r="D27" s="19"/>
      <c r="E27" s="19">
        <f>$B27+$C27+$D27</f>
        <v>0</v>
      </c>
      <c r="F27" s="20">
        <v>0</v>
      </c>
      <c r="G27" s="21">
        <v>0</v>
      </c>
      <c r="H27" s="20">
        <v>0</v>
      </c>
      <c r="I27" s="21">
        <v>0</v>
      </c>
      <c r="J27" s="20">
        <v>0</v>
      </c>
      <c r="K27" s="21">
        <v>0</v>
      </c>
      <c r="L27" s="20">
        <v>0</v>
      </c>
      <c r="M27" s="21">
        <v>0</v>
      </c>
      <c r="N27" s="20">
        <v>0</v>
      </c>
      <c r="O27" s="21">
        <v>0</v>
      </c>
      <c r="P27" s="20">
        <f>$H27+$J27+$L27+$N27</f>
        <v>0</v>
      </c>
      <c r="Q27" s="21">
        <f>$I27+$K27+$M27+$O27</f>
        <v>0</v>
      </c>
      <c r="R27" s="22">
        <f>IF($L27=0,0,(($N27-$L27)/$L27)*100)</f>
        <v>0</v>
      </c>
      <c r="S27" s="23">
        <f>IF($M27=0,0,(($O27-$M27)/$M27)*100)</f>
        <v>0</v>
      </c>
      <c r="T27" s="22">
        <f>IF($E27=0,0,($P27/$E27)*100)</f>
        <v>0</v>
      </c>
      <c r="U27" s="24">
        <f>IF($E27=0,0,($Q27/$E27)*100)</f>
        <v>0</v>
      </c>
      <c r="V27" s="20"/>
      <c r="W27" s="21"/>
    </row>
    <row r="28" spans="1:23" ht="12.75" customHeight="1">
      <c r="A28" s="18" t="s">
        <v>50</v>
      </c>
      <c r="B28" s="19">
        <v>0</v>
      </c>
      <c r="C28" s="19">
        <v>0</v>
      </c>
      <c r="D28" s="19"/>
      <c r="E28" s="19">
        <f>$B28+$C28+$D28</f>
        <v>0</v>
      </c>
      <c r="F28" s="20">
        <v>0</v>
      </c>
      <c r="G28" s="21">
        <v>0</v>
      </c>
      <c r="H28" s="20">
        <v>0</v>
      </c>
      <c r="I28" s="21">
        <v>0</v>
      </c>
      <c r="J28" s="20">
        <v>0</v>
      </c>
      <c r="K28" s="21">
        <v>0</v>
      </c>
      <c r="L28" s="20">
        <v>0</v>
      </c>
      <c r="M28" s="21">
        <v>0</v>
      </c>
      <c r="N28" s="20">
        <v>0</v>
      </c>
      <c r="O28" s="21">
        <v>0</v>
      </c>
      <c r="P28" s="20">
        <f>$H28+$J28+$L28+$N28</f>
        <v>0</v>
      </c>
      <c r="Q28" s="21">
        <f>$I28+$K28+$M28+$O28</f>
        <v>0</v>
      </c>
      <c r="R28" s="22">
        <f>IF($L28=0,0,(($N28-$L28)/$L28)*100)</f>
        <v>0</v>
      </c>
      <c r="S28" s="23">
        <f>IF($M28=0,0,(($O28-$M28)/$M28)*100)</f>
        <v>0</v>
      </c>
      <c r="T28" s="22">
        <f>IF($E28=0,0,($P28/$E28)*100)</f>
        <v>0</v>
      </c>
      <c r="U28" s="24">
        <f>IF($E28=0,0,($Q28/$E28)*100)</f>
        <v>0</v>
      </c>
      <c r="V28" s="20"/>
      <c r="W28" s="21"/>
    </row>
    <row r="29" spans="1:23" ht="12.75" customHeight="1">
      <c r="A29" s="18" t="s">
        <v>51</v>
      </c>
      <c r="B29" s="19">
        <v>13283000</v>
      </c>
      <c r="C29" s="19">
        <v>0</v>
      </c>
      <c r="D29" s="19"/>
      <c r="E29" s="19">
        <f>$B29+$C29+$D29</f>
        <v>13283000</v>
      </c>
      <c r="F29" s="20">
        <v>13283000</v>
      </c>
      <c r="G29" s="21">
        <v>13283000</v>
      </c>
      <c r="H29" s="20">
        <v>1290000</v>
      </c>
      <c r="I29" s="21">
        <v>1648005</v>
      </c>
      <c r="J29" s="20">
        <v>1277000</v>
      </c>
      <c r="K29" s="21">
        <v>1836601</v>
      </c>
      <c r="L29" s="20">
        <v>2579000</v>
      </c>
      <c r="M29" s="21">
        <v>3545282</v>
      </c>
      <c r="N29" s="20">
        <v>7705000</v>
      </c>
      <c r="O29" s="21">
        <v>7316273</v>
      </c>
      <c r="P29" s="20">
        <f>$H29+$J29+$L29+$N29</f>
        <v>12851000</v>
      </c>
      <c r="Q29" s="21">
        <f>$I29+$K29+$M29+$O29</f>
        <v>14346161</v>
      </c>
      <c r="R29" s="22">
        <f>IF($L29=0,0,(($N29-$L29)/$L29)*100)</f>
        <v>198.75920899573478</v>
      </c>
      <c r="S29" s="23">
        <f>IF($M29=0,0,(($O29-$M29)/$M29)*100)</f>
        <v>106.36646111649229</v>
      </c>
      <c r="T29" s="22">
        <f>IF($E29=0,0,($P29/$E29)*100)</f>
        <v>96.74772265301513</v>
      </c>
      <c r="U29" s="24">
        <f>IF($E29=0,0,($Q29/$E29)*100)</f>
        <v>108.0039223067078</v>
      </c>
      <c r="V29" s="20"/>
      <c r="W29" s="21"/>
    </row>
    <row r="30" spans="1:23" ht="12.75" customHeight="1">
      <c r="A30" s="25" t="s">
        <v>39</v>
      </c>
      <c r="B30" s="26">
        <f>SUM(B26:B29)</f>
        <v>13283000</v>
      </c>
      <c r="C30" s="26">
        <f>SUM(C26:C29)</f>
        <v>0</v>
      </c>
      <c r="D30" s="26"/>
      <c r="E30" s="26">
        <f>$B30+$C30+$D30</f>
        <v>13283000</v>
      </c>
      <c r="F30" s="27">
        <f aca="true" t="shared" si="16" ref="F30:O30">SUM(F26:F29)</f>
        <v>13283000</v>
      </c>
      <c r="G30" s="28">
        <f t="shared" si="16"/>
        <v>13283000</v>
      </c>
      <c r="H30" s="27">
        <f t="shared" si="16"/>
        <v>1290000</v>
      </c>
      <c r="I30" s="28">
        <f t="shared" si="16"/>
        <v>1648005</v>
      </c>
      <c r="J30" s="27">
        <f t="shared" si="16"/>
        <v>1277000</v>
      </c>
      <c r="K30" s="28">
        <f t="shared" si="16"/>
        <v>1836601</v>
      </c>
      <c r="L30" s="27">
        <f t="shared" si="16"/>
        <v>2579000</v>
      </c>
      <c r="M30" s="28">
        <f t="shared" si="16"/>
        <v>3545282</v>
      </c>
      <c r="N30" s="27">
        <f t="shared" si="16"/>
        <v>7705000</v>
      </c>
      <c r="O30" s="28">
        <f t="shared" si="16"/>
        <v>7316273</v>
      </c>
      <c r="P30" s="27">
        <f>$H30+$J30+$L30+$N30</f>
        <v>12851000</v>
      </c>
      <c r="Q30" s="28">
        <f>$I30+$K30+$M30+$O30</f>
        <v>14346161</v>
      </c>
      <c r="R30" s="29">
        <f>IF($L30=0,0,(($N30-$L30)/$L30)*100)</f>
        <v>198.75920899573478</v>
      </c>
      <c r="S30" s="30">
        <f>IF($M30=0,0,(($O30-$M30)/$M30)*100)</f>
        <v>106.36646111649229</v>
      </c>
      <c r="T30" s="29">
        <f>IF($E30=0,0,($P30/$E30)*100)</f>
        <v>96.74772265301513</v>
      </c>
      <c r="U30" s="31">
        <f>IF($E30=0,0,($Q30/$E30)*100)</f>
        <v>108.0039223067078</v>
      </c>
      <c r="V30" s="27">
        <f>SUM(V26:V29)</f>
        <v>0</v>
      </c>
      <c r="W30" s="28">
        <f>SUM(W26:W29)</f>
        <v>0</v>
      </c>
    </row>
    <row r="31" spans="1:23" ht="12.75" customHeight="1">
      <c r="A31" s="11" t="s">
        <v>52</v>
      </c>
      <c r="B31" s="32"/>
      <c r="C31" s="32"/>
      <c r="D31" s="32"/>
      <c r="E31" s="32"/>
      <c r="F31" s="33"/>
      <c r="G31" s="34"/>
      <c r="H31" s="33"/>
      <c r="I31" s="34"/>
      <c r="J31" s="33"/>
      <c r="K31" s="34"/>
      <c r="L31" s="33"/>
      <c r="M31" s="34"/>
      <c r="N31" s="33"/>
      <c r="O31" s="34"/>
      <c r="P31" s="33"/>
      <c r="Q31" s="34"/>
      <c r="R31" s="15"/>
      <c r="S31" s="16"/>
      <c r="T31" s="15"/>
      <c r="U31" s="17"/>
      <c r="V31" s="33"/>
      <c r="W31" s="34"/>
    </row>
    <row r="32" spans="1:23" ht="12.75" customHeight="1">
      <c r="A32" s="18" t="s">
        <v>53</v>
      </c>
      <c r="B32" s="19">
        <v>28908000</v>
      </c>
      <c r="C32" s="19">
        <v>0</v>
      </c>
      <c r="D32" s="19"/>
      <c r="E32" s="19">
        <f>$B32+$C32+$D32</f>
        <v>28908000</v>
      </c>
      <c r="F32" s="20">
        <v>28908000</v>
      </c>
      <c r="G32" s="21">
        <v>28908000</v>
      </c>
      <c r="H32" s="20">
        <v>3141000</v>
      </c>
      <c r="I32" s="21">
        <v>8058375</v>
      </c>
      <c r="J32" s="20">
        <v>9134000</v>
      </c>
      <c r="K32" s="21">
        <v>9138170</v>
      </c>
      <c r="L32" s="20">
        <v>10458000</v>
      </c>
      <c r="M32" s="21">
        <v>9436328</v>
      </c>
      <c r="N32" s="20">
        <v>4408000</v>
      </c>
      <c r="O32" s="21">
        <v>5476284</v>
      </c>
      <c r="P32" s="20">
        <f>$H32+$J32+$L32+$N32</f>
        <v>27141000</v>
      </c>
      <c r="Q32" s="21">
        <f>$I32+$K32+$M32+$O32</f>
        <v>32109157</v>
      </c>
      <c r="R32" s="22">
        <f>IF($L32=0,0,(($N32-$L32)/$L32)*100)</f>
        <v>-57.850449416714476</v>
      </c>
      <c r="S32" s="23">
        <f>IF($M32=0,0,(($O32-$M32)/$M32)*100)</f>
        <v>-41.965942684484894</v>
      </c>
      <c r="T32" s="22">
        <f>IF($E32=0,0,($P32/$E32)*100)</f>
        <v>93.88750518887505</v>
      </c>
      <c r="U32" s="24">
        <f>IF($E32=0,0,($Q32/$E32)*100)</f>
        <v>111.07360246298603</v>
      </c>
      <c r="V32" s="20">
        <v>347000</v>
      </c>
      <c r="W32" s="21">
        <v>261000</v>
      </c>
    </row>
    <row r="33" spans="1:23" ht="12.75" customHeight="1">
      <c r="A33" s="25" t="s">
        <v>39</v>
      </c>
      <c r="B33" s="26">
        <f>B32</f>
        <v>28908000</v>
      </c>
      <c r="C33" s="26">
        <f>C32</f>
        <v>0</v>
      </c>
      <c r="D33" s="26"/>
      <c r="E33" s="26">
        <f>$B33+$C33+$D33</f>
        <v>28908000</v>
      </c>
      <c r="F33" s="27">
        <f aca="true" t="shared" si="17" ref="F33:O33">F32</f>
        <v>28908000</v>
      </c>
      <c r="G33" s="28">
        <f t="shared" si="17"/>
        <v>28908000</v>
      </c>
      <c r="H33" s="27">
        <f t="shared" si="17"/>
        <v>3141000</v>
      </c>
      <c r="I33" s="28">
        <f t="shared" si="17"/>
        <v>8058375</v>
      </c>
      <c r="J33" s="27">
        <f t="shared" si="17"/>
        <v>9134000</v>
      </c>
      <c r="K33" s="28">
        <f t="shared" si="17"/>
        <v>9138170</v>
      </c>
      <c r="L33" s="27">
        <f t="shared" si="17"/>
        <v>10458000</v>
      </c>
      <c r="M33" s="28">
        <f t="shared" si="17"/>
        <v>9436328</v>
      </c>
      <c r="N33" s="27">
        <f t="shared" si="17"/>
        <v>4408000</v>
      </c>
      <c r="O33" s="28">
        <f t="shared" si="17"/>
        <v>5476284</v>
      </c>
      <c r="P33" s="27">
        <f>$H33+$J33+$L33+$N33</f>
        <v>27141000</v>
      </c>
      <c r="Q33" s="28">
        <f>$I33+$K33+$M33+$O33</f>
        <v>32109157</v>
      </c>
      <c r="R33" s="29">
        <f>IF($L33=0,0,(($N33-$L33)/$L33)*100)</f>
        <v>-57.850449416714476</v>
      </c>
      <c r="S33" s="30">
        <f>IF($M33=0,0,(($O33-$M33)/$M33)*100)</f>
        <v>-41.965942684484894</v>
      </c>
      <c r="T33" s="29">
        <f>IF($E33=0,0,($P33/$E33)*100)</f>
        <v>93.88750518887505</v>
      </c>
      <c r="U33" s="31">
        <f>IF($E33=0,0,($Q33/$E33)*100)</f>
        <v>111.07360246298603</v>
      </c>
      <c r="V33" s="27">
        <f>V32</f>
        <v>347000</v>
      </c>
      <c r="W33" s="28">
        <f>W32</f>
        <v>261000</v>
      </c>
    </row>
    <row r="34" spans="1:23" ht="12.75" customHeight="1">
      <c r="A34" s="11" t="s">
        <v>54</v>
      </c>
      <c r="B34" s="32"/>
      <c r="C34" s="32"/>
      <c r="D34" s="32"/>
      <c r="E34" s="32"/>
      <c r="F34" s="33"/>
      <c r="G34" s="34"/>
      <c r="H34" s="33"/>
      <c r="I34" s="34"/>
      <c r="J34" s="33"/>
      <c r="K34" s="34"/>
      <c r="L34" s="33"/>
      <c r="M34" s="34"/>
      <c r="N34" s="33"/>
      <c r="O34" s="34"/>
      <c r="P34" s="33"/>
      <c r="Q34" s="34"/>
      <c r="R34" s="15"/>
      <c r="S34" s="16"/>
      <c r="T34" s="15"/>
      <c r="U34" s="17"/>
      <c r="V34" s="33"/>
      <c r="W34" s="34"/>
    </row>
    <row r="35" spans="1:23" ht="12.75" customHeight="1">
      <c r="A35" s="18" t="s">
        <v>55</v>
      </c>
      <c r="B35" s="19">
        <v>121707000</v>
      </c>
      <c r="C35" s="19">
        <v>10943000</v>
      </c>
      <c r="D35" s="19"/>
      <c r="E35" s="19">
        <f aca="true" t="shared" si="18" ref="E35:E40">$B35+$C35+$D35</f>
        <v>132650000</v>
      </c>
      <c r="F35" s="20">
        <v>132650000</v>
      </c>
      <c r="G35" s="21">
        <v>132650000</v>
      </c>
      <c r="H35" s="20">
        <v>21177000</v>
      </c>
      <c r="I35" s="21">
        <v>36634605</v>
      </c>
      <c r="J35" s="20">
        <v>23934000</v>
      </c>
      <c r="K35" s="21">
        <v>44380373</v>
      </c>
      <c r="L35" s="20">
        <v>0</v>
      </c>
      <c r="M35" s="21">
        <v>21096418</v>
      </c>
      <c r="N35" s="20">
        <v>24480000</v>
      </c>
      <c r="O35" s="21">
        <v>32582513</v>
      </c>
      <c r="P35" s="20">
        <f aca="true" t="shared" si="19" ref="P35:P40">$H35+$J35+$L35+$N35</f>
        <v>69591000</v>
      </c>
      <c r="Q35" s="21">
        <f aca="true" t="shared" si="20" ref="Q35:Q40">$I35+$K35+$M35+$O35</f>
        <v>134693909</v>
      </c>
      <c r="R35" s="22">
        <f aca="true" t="shared" si="21" ref="R35:R40">IF($L35=0,0,(($N35-$L35)/$L35)*100)</f>
        <v>0</v>
      </c>
      <c r="S35" s="23">
        <f aca="true" t="shared" si="22" ref="S35:S40">IF($M35=0,0,(($O35-$M35)/$M35)*100)</f>
        <v>54.44571206353609</v>
      </c>
      <c r="T35" s="22">
        <f>IF($E35=0,0,($P35/$E35)*100)</f>
        <v>52.462118356577456</v>
      </c>
      <c r="U35" s="24">
        <f>IF($E35=0,0,($Q35/$E35)*100)</f>
        <v>101.54082849604222</v>
      </c>
      <c r="V35" s="20">
        <v>15955000</v>
      </c>
      <c r="W35" s="21">
        <v>836000</v>
      </c>
    </row>
    <row r="36" spans="1:23" ht="12.75" customHeight="1">
      <c r="A36" s="18" t="s">
        <v>56</v>
      </c>
      <c r="B36" s="19">
        <v>162502000</v>
      </c>
      <c r="C36" s="19">
        <v>0</v>
      </c>
      <c r="D36" s="19"/>
      <c r="E36" s="19">
        <f t="shared" si="18"/>
        <v>162502000</v>
      </c>
      <c r="F36" s="20">
        <v>162502000</v>
      </c>
      <c r="G36" s="21">
        <v>0</v>
      </c>
      <c r="H36" s="20">
        <v>0</v>
      </c>
      <c r="I36" s="21">
        <v>0</v>
      </c>
      <c r="J36" s="20">
        <v>0</v>
      </c>
      <c r="K36" s="21">
        <v>0</v>
      </c>
      <c r="L36" s="20">
        <v>0</v>
      </c>
      <c r="M36" s="21">
        <v>0</v>
      </c>
      <c r="N36" s="20">
        <v>0</v>
      </c>
      <c r="O36" s="21">
        <v>0</v>
      </c>
      <c r="P36" s="20">
        <f t="shared" si="19"/>
        <v>0</v>
      </c>
      <c r="Q36" s="21">
        <f t="shared" si="20"/>
        <v>0</v>
      </c>
      <c r="R36" s="22">
        <f t="shared" si="21"/>
        <v>0</v>
      </c>
      <c r="S36" s="23">
        <f t="shared" si="22"/>
        <v>0</v>
      </c>
      <c r="T36" s="22">
        <f>IF($E36=0,0,($P36/$E36)*100)</f>
        <v>0</v>
      </c>
      <c r="U36" s="24">
        <f>IF($E36=0,0,($Q36/$E36)*100)</f>
        <v>0</v>
      </c>
      <c r="V36" s="20"/>
      <c r="W36" s="21"/>
    </row>
    <row r="37" spans="1:23" ht="12.75" customHeight="1">
      <c r="A37" s="18" t="s">
        <v>57</v>
      </c>
      <c r="B37" s="19">
        <v>0</v>
      </c>
      <c r="C37" s="19">
        <v>0</v>
      </c>
      <c r="D37" s="19"/>
      <c r="E37" s="19">
        <f t="shared" si="18"/>
        <v>0</v>
      </c>
      <c r="F37" s="20">
        <v>0</v>
      </c>
      <c r="G37" s="21">
        <v>0</v>
      </c>
      <c r="H37" s="20">
        <v>0</v>
      </c>
      <c r="I37" s="21">
        <v>0</v>
      </c>
      <c r="J37" s="20">
        <v>0</v>
      </c>
      <c r="K37" s="21">
        <v>0</v>
      </c>
      <c r="L37" s="20">
        <v>0</v>
      </c>
      <c r="M37" s="21">
        <v>0</v>
      </c>
      <c r="N37" s="20">
        <v>0</v>
      </c>
      <c r="O37" s="21">
        <v>0</v>
      </c>
      <c r="P37" s="20">
        <f t="shared" si="19"/>
        <v>0</v>
      </c>
      <c r="Q37" s="21">
        <f t="shared" si="20"/>
        <v>0</v>
      </c>
      <c r="R37" s="22">
        <f t="shared" si="21"/>
        <v>0</v>
      </c>
      <c r="S37" s="23">
        <f t="shared" si="22"/>
        <v>0</v>
      </c>
      <c r="T37" s="22">
        <f>IF($E37=0,0,($P37/$E37)*100)</f>
        <v>0</v>
      </c>
      <c r="U37" s="24">
        <f>IF($E37=0,0,($Q37/$E37)*100)</f>
        <v>0</v>
      </c>
      <c r="V37" s="20"/>
      <c r="W37" s="21"/>
    </row>
    <row r="38" spans="1:23" ht="12.75" customHeight="1">
      <c r="A38" s="18" t="s">
        <v>58</v>
      </c>
      <c r="B38" s="19">
        <v>13000000</v>
      </c>
      <c r="C38" s="19">
        <v>0</v>
      </c>
      <c r="D38" s="19"/>
      <c r="E38" s="19">
        <f t="shared" si="18"/>
        <v>13000000</v>
      </c>
      <c r="F38" s="20">
        <v>13000000</v>
      </c>
      <c r="G38" s="21">
        <v>13000000</v>
      </c>
      <c r="H38" s="20">
        <v>0</v>
      </c>
      <c r="I38" s="21">
        <v>1048249</v>
      </c>
      <c r="J38" s="20">
        <v>0</v>
      </c>
      <c r="K38" s="21">
        <v>615122</v>
      </c>
      <c r="L38" s="20">
        <v>5513000</v>
      </c>
      <c r="M38" s="21">
        <v>1517232</v>
      </c>
      <c r="N38" s="20">
        <v>5600000</v>
      </c>
      <c r="O38" s="21">
        <v>10390576</v>
      </c>
      <c r="P38" s="20">
        <f t="shared" si="19"/>
        <v>11113000</v>
      </c>
      <c r="Q38" s="21">
        <f t="shared" si="20"/>
        <v>13571179</v>
      </c>
      <c r="R38" s="22">
        <f t="shared" si="21"/>
        <v>1.5780881552693633</v>
      </c>
      <c r="S38" s="23">
        <f t="shared" si="22"/>
        <v>584.8376517236652</v>
      </c>
      <c r="T38" s="22">
        <f>IF($E38=0,0,($P38/$E38)*100)</f>
        <v>85.48461538461538</v>
      </c>
      <c r="U38" s="24">
        <f>IF($E38=0,0,($Q38/$E38)*100)</f>
        <v>104.39368461538461</v>
      </c>
      <c r="V38" s="20">
        <v>1871000</v>
      </c>
      <c r="W38" s="21"/>
    </row>
    <row r="39" spans="1:23" ht="12.75" customHeight="1">
      <c r="A39" s="18" t="s">
        <v>59</v>
      </c>
      <c r="B39" s="19">
        <v>0</v>
      </c>
      <c r="C39" s="19">
        <v>0</v>
      </c>
      <c r="D39" s="19"/>
      <c r="E39" s="19">
        <f t="shared" si="18"/>
        <v>0</v>
      </c>
      <c r="F39" s="20">
        <v>0</v>
      </c>
      <c r="G39" s="21">
        <v>0</v>
      </c>
      <c r="H39" s="20">
        <v>0</v>
      </c>
      <c r="I39" s="21">
        <v>0</v>
      </c>
      <c r="J39" s="20">
        <v>0</v>
      </c>
      <c r="K39" s="21">
        <v>0</v>
      </c>
      <c r="L39" s="20">
        <v>0</v>
      </c>
      <c r="M39" s="21">
        <v>0</v>
      </c>
      <c r="N39" s="20">
        <v>0</v>
      </c>
      <c r="O39" s="21">
        <v>0</v>
      </c>
      <c r="P39" s="20">
        <f t="shared" si="19"/>
        <v>0</v>
      </c>
      <c r="Q39" s="21">
        <f t="shared" si="20"/>
        <v>0</v>
      </c>
      <c r="R39" s="22">
        <f t="shared" si="21"/>
        <v>0</v>
      </c>
      <c r="S39" s="23">
        <f t="shared" si="22"/>
        <v>0</v>
      </c>
      <c r="T39" s="22">
        <f>IF($E39=0,0,($P39/$E39)*100)</f>
        <v>0</v>
      </c>
      <c r="U39" s="24">
        <f>IF($E39=0,0,($Q39/$E39)*100)</f>
        <v>0</v>
      </c>
      <c r="V39" s="20"/>
      <c r="W39" s="21"/>
    </row>
    <row r="40" spans="1:23" ht="12.75" customHeight="1">
      <c r="A40" s="25" t="s">
        <v>39</v>
      </c>
      <c r="B40" s="26">
        <f>SUM(B35:B39)</f>
        <v>297209000</v>
      </c>
      <c r="C40" s="26">
        <f>SUM(C35:C39)</f>
        <v>10943000</v>
      </c>
      <c r="D40" s="26"/>
      <c r="E40" s="26">
        <f t="shared" si="18"/>
        <v>308152000</v>
      </c>
      <c r="F40" s="27">
        <f aca="true" t="shared" si="23" ref="F40:O40">SUM(F35:F39)</f>
        <v>308152000</v>
      </c>
      <c r="G40" s="28">
        <f t="shared" si="23"/>
        <v>145650000</v>
      </c>
      <c r="H40" s="27">
        <f t="shared" si="23"/>
        <v>21177000</v>
      </c>
      <c r="I40" s="28">
        <f t="shared" si="23"/>
        <v>37682854</v>
      </c>
      <c r="J40" s="27">
        <f t="shared" si="23"/>
        <v>23934000</v>
      </c>
      <c r="K40" s="28">
        <f t="shared" si="23"/>
        <v>44995495</v>
      </c>
      <c r="L40" s="27">
        <f t="shared" si="23"/>
        <v>5513000</v>
      </c>
      <c r="M40" s="28">
        <f t="shared" si="23"/>
        <v>22613650</v>
      </c>
      <c r="N40" s="27">
        <f t="shared" si="23"/>
        <v>30080000</v>
      </c>
      <c r="O40" s="28">
        <f t="shared" si="23"/>
        <v>42973089</v>
      </c>
      <c r="P40" s="27">
        <f t="shared" si="19"/>
        <v>80704000</v>
      </c>
      <c r="Q40" s="28">
        <f t="shared" si="20"/>
        <v>148265088</v>
      </c>
      <c r="R40" s="29">
        <f t="shared" si="21"/>
        <v>445.619444948304</v>
      </c>
      <c r="S40" s="30">
        <f t="shared" si="22"/>
        <v>90.03163575981763</v>
      </c>
      <c r="T40" s="29">
        <f>IF((+$E35+$E38)=0,0,(P40/(+$E35+$E38))*100)</f>
        <v>55.40954342602128</v>
      </c>
      <c r="U40" s="31">
        <f>IF((+$E35+$E38)=0,0,(Q40/(+$E35+$E38))*100)</f>
        <v>101.79546035015447</v>
      </c>
      <c r="V40" s="27">
        <f>SUM(V35:V39)</f>
        <v>17826000</v>
      </c>
      <c r="W40" s="28">
        <f>SUM(W35:W39)</f>
        <v>836000</v>
      </c>
    </row>
    <row r="41" spans="1:23" ht="12.75" customHeight="1">
      <c r="A41" s="11" t="s">
        <v>60</v>
      </c>
      <c r="B41" s="32"/>
      <c r="C41" s="32"/>
      <c r="D41" s="32"/>
      <c r="E41" s="32"/>
      <c r="F41" s="33"/>
      <c r="G41" s="34"/>
      <c r="H41" s="33"/>
      <c r="I41" s="34"/>
      <c r="J41" s="33"/>
      <c r="K41" s="34"/>
      <c r="L41" s="33"/>
      <c r="M41" s="34"/>
      <c r="N41" s="33"/>
      <c r="O41" s="34"/>
      <c r="P41" s="33"/>
      <c r="Q41" s="34"/>
      <c r="R41" s="15"/>
      <c r="S41" s="16"/>
      <c r="T41" s="15"/>
      <c r="U41" s="17"/>
      <c r="V41" s="33"/>
      <c r="W41" s="34"/>
    </row>
    <row r="42" spans="1:23" ht="12.75" customHeight="1">
      <c r="A42" s="18" t="s">
        <v>61</v>
      </c>
      <c r="B42" s="19">
        <v>0</v>
      </c>
      <c r="C42" s="19">
        <v>0</v>
      </c>
      <c r="D42" s="19"/>
      <c r="E42" s="19">
        <f aca="true" t="shared" si="24" ref="E42:E53">$B42+$C42+$D42</f>
        <v>0</v>
      </c>
      <c r="F42" s="20">
        <v>0</v>
      </c>
      <c r="G42" s="21">
        <v>0</v>
      </c>
      <c r="H42" s="20">
        <v>0</v>
      </c>
      <c r="I42" s="21">
        <v>0</v>
      </c>
      <c r="J42" s="20">
        <v>0</v>
      </c>
      <c r="K42" s="21">
        <v>0</v>
      </c>
      <c r="L42" s="20">
        <v>0</v>
      </c>
      <c r="M42" s="21">
        <v>0</v>
      </c>
      <c r="N42" s="20">
        <v>0</v>
      </c>
      <c r="O42" s="21">
        <v>0</v>
      </c>
      <c r="P42" s="20">
        <f aca="true" t="shared" si="25" ref="P42:P53">$H42+$J42+$L42+$N42</f>
        <v>0</v>
      </c>
      <c r="Q42" s="21">
        <f aca="true" t="shared" si="26" ref="Q42:Q53">$I42+$K42+$M42+$O42</f>
        <v>0</v>
      </c>
      <c r="R42" s="22">
        <f aca="true" t="shared" si="27" ref="R42:R53">IF($L42=0,0,(($N42-$L42)/$L42)*100)</f>
        <v>0</v>
      </c>
      <c r="S42" s="23">
        <f aca="true" t="shared" si="28" ref="S42:S53">IF($M42=0,0,(($O42-$M42)/$M42)*100)</f>
        <v>0</v>
      </c>
      <c r="T42" s="22">
        <f aca="true" t="shared" si="29" ref="T42:T52">IF($E42=0,0,($P42/$E42)*100)</f>
        <v>0</v>
      </c>
      <c r="U42" s="24">
        <f aca="true" t="shared" si="30" ref="U42:U52">IF($E42=0,0,($Q42/$E42)*100)</f>
        <v>0</v>
      </c>
      <c r="V42" s="20"/>
      <c r="W42" s="21"/>
    </row>
    <row r="43" spans="1:23" ht="12.75" customHeight="1">
      <c r="A43" s="18" t="s">
        <v>62</v>
      </c>
      <c r="B43" s="19">
        <v>176898000</v>
      </c>
      <c r="C43" s="19">
        <v>-39421000</v>
      </c>
      <c r="D43" s="19"/>
      <c r="E43" s="19">
        <f t="shared" si="24"/>
        <v>137477000</v>
      </c>
      <c r="F43" s="20">
        <v>137477000</v>
      </c>
      <c r="G43" s="21">
        <v>137477000</v>
      </c>
      <c r="H43" s="20">
        <v>0</v>
      </c>
      <c r="I43" s="21">
        <v>5507276</v>
      </c>
      <c r="J43" s="20">
        <v>10375000</v>
      </c>
      <c r="K43" s="21">
        <v>8110299</v>
      </c>
      <c r="L43" s="20">
        <v>0</v>
      </c>
      <c r="M43" s="21">
        <v>31518143</v>
      </c>
      <c r="N43" s="20">
        <v>39760000</v>
      </c>
      <c r="O43" s="21">
        <v>63667896</v>
      </c>
      <c r="P43" s="20">
        <f t="shared" si="25"/>
        <v>50135000</v>
      </c>
      <c r="Q43" s="21">
        <f t="shared" si="26"/>
        <v>108803614</v>
      </c>
      <c r="R43" s="22">
        <f t="shared" si="27"/>
        <v>0</v>
      </c>
      <c r="S43" s="23">
        <f t="shared" si="28"/>
        <v>102.00395689555694</v>
      </c>
      <c r="T43" s="22">
        <f t="shared" si="29"/>
        <v>36.46791826996516</v>
      </c>
      <c r="U43" s="24">
        <f t="shared" si="30"/>
        <v>79.14313957971152</v>
      </c>
      <c r="V43" s="20">
        <v>12971000</v>
      </c>
      <c r="W43" s="21"/>
    </row>
    <row r="44" spans="1:23" ht="12.75" customHeight="1">
      <c r="A44" s="18" t="s">
        <v>63</v>
      </c>
      <c r="B44" s="19">
        <v>45437000</v>
      </c>
      <c r="C44" s="19">
        <v>-9727000</v>
      </c>
      <c r="D44" s="19"/>
      <c r="E44" s="19">
        <f t="shared" si="24"/>
        <v>35710000</v>
      </c>
      <c r="F44" s="20">
        <v>35710000</v>
      </c>
      <c r="G44" s="21">
        <v>0</v>
      </c>
      <c r="H44" s="20">
        <v>0</v>
      </c>
      <c r="I44" s="21">
        <v>0</v>
      </c>
      <c r="J44" s="20">
        <v>0</v>
      </c>
      <c r="K44" s="21">
        <v>0</v>
      </c>
      <c r="L44" s="20">
        <v>0</v>
      </c>
      <c r="M44" s="21">
        <v>0</v>
      </c>
      <c r="N44" s="20">
        <v>0</v>
      </c>
      <c r="O44" s="21">
        <v>0</v>
      </c>
      <c r="P44" s="20">
        <f t="shared" si="25"/>
        <v>0</v>
      </c>
      <c r="Q44" s="21">
        <f t="shared" si="26"/>
        <v>0</v>
      </c>
      <c r="R44" s="22">
        <f t="shared" si="27"/>
        <v>0</v>
      </c>
      <c r="S44" s="23">
        <f t="shared" si="28"/>
        <v>0</v>
      </c>
      <c r="T44" s="22">
        <f t="shared" si="29"/>
        <v>0</v>
      </c>
      <c r="U44" s="24">
        <f t="shared" si="30"/>
        <v>0</v>
      </c>
      <c r="V44" s="20"/>
      <c r="W44" s="21"/>
    </row>
    <row r="45" spans="1:23" ht="12.75" customHeight="1">
      <c r="A45" s="18" t="s">
        <v>64</v>
      </c>
      <c r="B45" s="19">
        <v>0</v>
      </c>
      <c r="C45" s="19">
        <v>0</v>
      </c>
      <c r="D45" s="19"/>
      <c r="E45" s="19">
        <f t="shared" si="24"/>
        <v>0</v>
      </c>
      <c r="F45" s="20">
        <v>0</v>
      </c>
      <c r="G45" s="21">
        <v>0</v>
      </c>
      <c r="H45" s="20">
        <v>0</v>
      </c>
      <c r="I45" s="21">
        <v>0</v>
      </c>
      <c r="J45" s="20">
        <v>0</v>
      </c>
      <c r="K45" s="21">
        <v>0</v>
      </c>
      <c r="L45" s="20">
        <v>0</v>
      </c>
      <c r="M45" s="21">
        <v>0</v>
      </c>
      <c r="N45" s="20">
        <v>0</v>
      </c>
      <c r="O45" s="21">
        <v>0</v>
      </c>
      <c r="P45" s="20">
        <f t="shared" si="25"/>
        <v>0</v>
      </c>
      <c r="Q45" s="21">
        <f t="shared" si="26"/>
        <v>0</v>
      </c>
      <c r="R45" s="22">
        <f t="shared" si="27"/>
        <v>0</v>
      </c>
      <c r="S45" s="23">
        <f t="shared" si="28"/>
        <v>0</v>
      </c>
      <c r="T45" s="22">
        <f t="shared" si="29"/>
        <v>0</v>
      </c>
      <c r="U45" s="24">
        <f t="shared" si="30"/>
        <v>0</v>
      </c>
      <c r="V45" s="20"/>
      <c r="W45" s="21"/>
    </row>
    <row r="46" spans="1:23" ht="12.75" customHeight="1">
      <c r="A46" s="18" t="s">
        <v>65</v>
      </c>
      <c r="B46" s="19">
        <v>0</v>
      </c>
      <c r="C46" s="19">
        <v>0</v>
      </c>
      <c r="D46" s="19"/>
      <c r="E46" s="19">
        <f t="shared" si="24"/>
        <v>0</v>
      </c>
      <c r="F46" s="20">
        <v>0</v>
      </c>
      <c r="G46" s="21">
        <v>0</v>
      </c>
      <c r="H46" s="20">
        <v>0</v>
      </c>
      <c r="I46" s="21">
        <v>0</v>
      </c>
      <c r="J46" s="20">
        <v>0</v>
      </c>
      <c r="K46" s="21">
        <v>0</v>
      </c>
      <c r="L46" s="20">
        <v>0</v>
      </c>
      <c r="M46" s="21">
        <v>0</v>
      </c>
      <c r="N46" s="20">
        <v>0</v>
      </c>
      <c r="O46" s="21">
        <v>0</v>
      </c>
      <c r="P46" s="20">
        <f t="shared" si="25"/>
        <v>0</v>
      </c>
      <c r="Q46" s="21">
        <f t="shared" si="26"/>
        <v>0</v>
      </c>
      <c r="R46" s="22">
        <f t="shared" si="27"/>
        <v>0</v>
      </c>
      <c r="S46" s="23">
        <f t="shared" si="28"/>
        <v>0</v>
      </c>
      <c r="T46" s="22">
        <f t="shared" si="29"/>
        <v>0</v>
      </c>
      <c r="U46" s="24">
        <f t="shared" si="30"/>
        <v>0</v>
      </c>
      <c r="V46" s="20"/>
      <c r="W46" s="21"/>
    </row>
    <row r="47" spans="1:23" ht="12.75" customHeight="1" hidden="1">
      <c r="A47" s="18" t="s">
        <v>66</v>
      </c>
      <c r="B47" s="19">
        <v>0</v>
      </c>
      <c r="C47" s="19">
        <v>0</v>
      </c>
      <c r="D47" s="19"/>
      <c r="E47" s="19">
        <f t="shared" si="24"/>
        <v>0</v>
      </c>
      <c r="F47" s="20">
        <v>0</v>
      </c>
      <c r="G47" s="21">
        <v>0</v>
      </c>
      <c r="H47" s="20">
        <v>0</v>
      </c>
      <c r="I47" s="21">
        <v>0</v>
      </c>
      <c r="J47" s="20">
        <v>0</v>
      </c>
      <c r="K47" s="21">
        <v>0</v>
      </c>
      <c r="L47" s="20">
        <v>0</v>
      </c>
      <c r="M47" s="21">
        <v>0</v>
      </c>
      <c r="N47" s="20">
        <v>0</v>
      </c>
      <c r="O47" s="21">
        <v>0</v>
      </c>
      <c r="P47" s="20">
        <f t="shared" si="25"/>
        <v>0</v>
      </c>
      <c r="Q47" s="21">
        <f t="shared" si="26"/>
        <v>0</v>
      </c>
      <c r="R47" s="22">
        <f t="shared" si="27"/>
        <v>0</v>
      </c>
      <c r="S47" s="23">
        <f t="shared" si="28"/>
        <v>0</v>
      </c>
      <c r="T47" s="22">
        <f t="shared" si="29"/>
        <v>0</v>
      </c>
      <c r="U47" s="24">
        <f t="shared" si="30"/>
        <v>0</v>
      </c>
      <c r="V47" s="20"/>
      <c r="W47" s="21"/>
    </row>
    <row r="48" spans="1:23" ht="12.75" customHeight="1">
      <c r="A48" s="18" t="s">
        <v>67</v>
      </c>
      <c r="B48" s="19">
        <v>0</v>
      </c>
      <c r="C48" s="19">
        <v>0</v>
      </c>
      <c r="D48" s="19"/>
      <c r="E48" s="19">
        <f t="shared" si="24"/>
        <v>0</v>
      </c>
      <c r="F48" s="20">
        <v>0</v>
      </c>
      <c r="G48" s="21">
        <v>0</v>
      </c>
      <c r="H48" s="20">
        <v>0</v>
      </c>
      <c r="I48" s="21">
        <v>0</v>
      </c>
      <c r="J48" s="20">
        <v>0</v>
      </c>
      <c r="K48" s="21">
        <v>0</v>
      </c>
      <c r="L48" s="20">
        <v>0</v>
      </c>
      <c r="M48" s="21">
        <v>0</v>
      </c>
      <c r="N48" s="20">
        <v>0</v>
      </c>
      <c r="O48" s="21">
        <v>0</v>
      </c>
      <c r="P48" s="20">
        <f t="shared" si="25"/>
        <v>0</v>
      </c>
      <c r="Q48" s="21">
        <f t="shared" si="26"/>
        <v>0</v>
      </c>
      <c r="R48" s="22">
        <f t="shared" si="27"/>
        <v>0</v>
      </c>
      <c r="S48" s="23">
        <f t="shared" si="28"/>
        <v>0</v>
      </c>
      <c r="T48" s="22">
        <f t="shared" si="29"/>
        <v>0</v>
      </c>
      <c r="U48" s="24">
        <f t="shared" si="30"/>
        <v>0</v>
      </c>
      <c r="V48" s="20"/>
      <c r="W48" s="21"/>
    </row>
    <row r="49" spans="1:23" ht="12.75" customHeight="1">
      <c r="A49" s="18" t="s">
        <v>68</v>
      </c>
      <c r="B49" s="19">
        <v>0</v>
      </c>
      <c r="C49" s="19">
        <v>0</v>
      </c>
      <c r="D49" s="19"/>
      <c r="E49" s="19">
        <f t="shared" si="24"/>
        <v>0</v>
      </c>
      <c r="F49" s="20">
        <v>0</v>
      </c>
      <c r="G49" s="21">
        <v>0</v>
      </c>
      <c r="H49" s="20">
        <v>0</v>
      </c>
      <c r="I49" s="21">
        <v>0</v>
      </c>
      <c r="J49" s="20">
        <v>0</v>
      </c>
      <c r="K49" s="21">
        <v>0</v>
      </c>
      <c r="L49" s="20">
        <v>0</v>
      </c>
      <c r="M49" s="21">
        <v>0</v>
      </c>
      <c r="N49" s="20">
        <v>0</v>
      </c>
      <c r="O49" s="21">
        <v>0</v>
      </c>
      <c r="P49" s="20">
        <f t="shared" si="25"/>
        <v>0</v>
      </c>
      <c r="Q49" s="21">
        <f t="shared" si="26"/>
        <v>0</v>
      </c>
      <c r="R49" s="22">
        <f t="shared" si="27"/>
        <v>0</v>
      </c>
      <c r="S49" s="23">
        <f t="shared" si="28"/>
        <v>0</v>
      </c>
      <c r="T49" s="22">
        <f t="shared" si="29"/>
        <v>0</v>
      </c>
      <c r="U49" s="24">
        <f t="shared" si="30"/>
        <v>0</v>
      </c>
      <c r="V49" s="20"/>
      <c r="W49" s="21"/>
    </row>
    <row r="50" spans="1:23" ht="12.75" customHeight="1">
      <c r="A50" s="18" t="s">
        <v>69</v>
      </c>
      <c r="B50" s="19">
        <v>0</v>
      </c>
      <c r="C50" s="19">
        <v>0</v>
      </c>
      <c r="D50" s="19"/>
      <c r="E50" s="19">
        <f t="shared" si="24"/>
        <v>0</v>
      </c>
      <c r="F50" s="20">
        <v>0</v>
      </c>
      <c r="G50" s="21">
        <v>0</v>
      </c>
      <c r="H50" s="20">
        <v>0</v>
      </c>
      <c r="I50" s="21">
        <v>0</v>
      </c>
      <c r="J50" s="20">
        <v>0</v>
      </c>
      <c r="K50" s="21">
        <v>0</v>
      </c>
      <c r="L50" s="20">
        <v>0</v>
      </c>
      <c r="M50" s="21">
        <v>0</v>
      </c>
      <c r="N50" s="20">
        <v>0</v>
      </c>
      <c r="O50" s="21">
        <v>0</v>
      </c>
      <c r="P50" s="20">
        <f t="shared" si="25"/>
        <v>0</v>
      </c>
      <c r="Q50" s="21">
        <f t="shared" si="26"/>
        <v>0</v>
      </c>
      <c r="R50" s="22">
        <f t="shared" si="27"/>
        <v>0</v>
      </c>
      <c r="S50" s="23">
        <f t="shared" si="28"/>
        <v>0</v>
      </c>
      <c r="T50" s="22">
        <f t="shared" si="29"/>
        <v>0</v>
      </c>
      <c r="U50" s="24">
        <f t="shared" si="30"/>
        <v>0</v>
      </c>
      <c r="V50" s="20"/>
      <c r="W50" s="21"/>
    </row>
    <row r="51" spans="1:23" ht="12.75" customHeight="1">
      <c r="A51" s="18" t="s">
        <v>70</v>
      </c>
      <c r="B51" s="19">
        <v>288500000</v>
      </c>
      <c r="C51" s="19">
        <v>31609000</v>
      </c>
      <c r="D51" s="19"/>
      <c r="E51" s="19">
        <f t="shared" si="24"/>
        <v>320109000</v>
      </c>
      <c r="F51" s="20">
        <v>320109000</v>
      </c>
      <c r="G51" s="21">
        <v>320109000</v>
      </c>
      <c r="H51" s="20">
        <v>4820000</v>
      </c>
      <c r="I51" s="21">
        <v>26237181</v>
      </c>
      <c r="J51" s="20">
        <v>1573000</v>
      </c>
      <c r="K51" s="21">
        <v>59832750</v>
      </c>
      <c r="L51" s="20">
        <v>76026000</v>
      </c>
      <c r="M51" s="21">
        <v>51556668</v>
      </c>
      <c r="N51" s="20">
        <v>71063000</v>
      </c>
      <c r="O51" s="21">
        <v>77139793</v>
      </c>
      <c r="P51" s="20">
        <f t="shared" si="25"/>
        <v>153482000</v>
      </c>
      <c r="Q51" s="21">
        <f t="shared" si="26"/>
        <v>214766392</v>
      </c>
      <c r="R51" s="22">
        <f t="shared" si="27"/>
        <v>-6.5280298845131925</v>
      </c>
      <c r="S51" s="23">
        <f t="shared" si="28"/>
        <v>49.62137002336924</v>
      </c>
      <c r="T51" s="22">
        <f t="shared" si="29"/>
        <v>47.94679312359227</v>
      </c>
      <c r="U51" s="24">
        <f t="shared" si="30"/>
        <v>67.09164440862331</v>
      </c>
      <c r="V51" s="20">
        <v>24263000</v>
      </c>
      <c r="W51" s="21">
        <v>1469000</v>
      </c>
    </row>
    <row r="52" spans="1:23" ht="12.75" customHeight="1">
      <c r="A52" s="18" t="s">
        <v>71</v>
      </c>
      <c r="B52" s="19">
        <v>175103000</v>
      </c>
      <c r="C52" s="19">
        <v>-9788000</v>
      </c>
      <c r="D52" s="19"/>
      <c r="E52" s="19">
        <f t="shared" si="24"/>
        <v>165315000</v>
      </c>
      <c r="F52" s="20">
        <v>165315000</v>
      </c>
      <c r="G52" s="21">
        <v>0</v>
      </c>
      <c r="H52" s="20">
        <v>0</v>
      </c>
      <c r="I52" s="21">
        <v>0</v>
      </c>
      <c r="J52" s="20">
        <v>0</v>
      </c>
      <c r="K52" s="21">
        <v>0</v>
      </c>
      <c r="L52" s="20">
        <v>0</v>
      </c>
      <c r="M52" s="21">
        <v>0</v>
      </c>
      <c r="N52" s="20">
        <v>0</v>
      </c>
      <c r="O52" s="21">
        <v>0</v>
      </c>
      <c r="P52" s="20">
        <f t="shared" si="25"/>
        <v>0</v>
      </c>
      <c r="Q52" s="21">
        <f t="shared" si="26"/>
        <v>0</v>
      </c>
      <c r="R52" s="22">
        <f t="shared" si="27"/>
        <v>0</v>
      </c>
      <c r="S52" s="23">
        <f t="shared" si="28"/>
        <v>0</v>
      </c>
      <c r="T52" s="22">
        <f t="shared" si="29"/>
        <v>0</v>
      </c>
      <c r="U52" s="24">
        <f t="shared" si="30"/>
        <v>0</v>
      </c>
      <c r="V52" s="20"/>
      <c r="W52" s="21"/>
    </row>
    <row r="53" spans="1:23" ht="12.75" customHeight="1">
      <c r="A53" s="25" t="s">
        <v>39</v>
      </c>
      <c r="B53" s="26">
        <f>SUM(B42:B52)</f>
        <v>685938000</v>
      </c>
      <c r="C53" s="26">
        <f>SUM(C42:C52)</f>
        <v>-27327000</v>
      </c>
      <c r="D53" s="26"/>
      <c r="E53" s="26">
        <f t="shared" si="24"/>
        <v>658611000</v>
      </c>
      <c r="F53" s="27">
        <f aca="true" t="shared" si="31" ref="F53:O53">SUM(F42:F52)</f>
        <v>658611000</v>
      </c>
      <c r="G53" s="28">
        <f t="shared" si="31"/>
        <v>457586000</v>
      </c>
      <c r="H53" s="27">
        <f t="shared" si="31"/>
        <v>4820000</v>
      </c>
      <c r="I53" s="28">
        <f t="shared" si="31"/>
        <v>31744457</v>
      </c>
      <c r="J53" s="27">
        <f t="shared" si="31"/>
        <v>11948000</v>
      </c>
      <c r="K53" s="28">
        <f t="shared" si="31"/>
        <v>67943049</v>
      </c>
      <c r="L53" s="27">
        <f t="shared" si="31"/>
        <v>76026000</v>
      </c>
      <c r="M53" s="28">
        <f t="shared" si="31"/>
        <v>83074811</v>
      </c>
      <c r="N53" s="27">
        <f t="shared" si="31"/>
        <v>110823000</v>
      </c>
      <c r="O53" s="28">
        <f t="shared" si="31"/>
        <v>140807689</v>
      </c>
      <c r="P53" s="27">
        <f t="shared" si="25"/>
        <v>203617000</v>
      </c>
      <c r="Q53" s="28">
        <f t="shared" si="26"/>
        <v>323570006</v>
      </c>
      <c r="R53" s="29">
        <f t="shared" si="27"/>
        <v>45.76986820298319</v>
      </c>
      <c r="S53" s="30">
        <f t="shared" si="28"/>
        <v>69.49504585692046</v>
      </c>
      <c r="T53" s="29">
        <f>IF((+$E43+$E45+$E47+$E48+$E51)=0,0,(P53/(+$E43+$E45+$E47+$E48+$E51))*100)</f>
        <v>44.49808342038437</v>
      </c>
      <c r="U53" s="31">
        <f>IF((+$E43+$E45+$E47+$E48+$E51)=0,0,(Q53/(+$E43+$E45+$E47+$E48+$E51))*100)</f>
        <v>70.7123919875171</v>
      </c>
      <c r="V53" s="27">
        <f>SUM(V42:V52)</f>
        <v>37234000</v>
      </c>
      <c r="W53" s="28">
        <f>SUM(W42:W52)</f>
        <v>1469000</v>
      </c>
    </row>
    <row r="54" spans="1:23" ht="12.75" customHeight="1">
      <c r="A54" s="11" t="s">
        <v>72</v>
      </c>
      <c r="B54" s="32"/>
      <c r="C54" s="32"/>
      <c r="D54" s="32"/>
      <c r="E54" s="32"/>
      <c r="F54" s="33"/>
      <c r="G54" s="34"/>
      <c r="H54" s="33"/>
      <c r="I54" s="34"/>
      <c r="J54" s="33"/>
      <c r="K54" s="34"/>
      <c r="L54" s="33"/>
      <c r="M54" s="34"/>
      <c r="N54" s="33"/>
      <c r="O54" s="34"/>
      <c r="P54" s="33"/>
      <c r="Q54" s="34"/>
      <c r="R54" s="15"/>
      <c r="S54" s="16"/>
      <c r="T54" s="15"/>
      <c r="U54" s="17"/>
      <c r="V54" s="33"/>
      <c r="W54" s="34"/>
    </row>
    <row r="55" spans="1:23" ht="12.75" customHeight="1">
      <c r="A55" s="35" t="s">
        <v>73</v>
      </c>
      <c r="B55" s="19">
        <v>0</v>
      </c>
      <c r="C55" s="19">
        <v>0</v>
      </c>
      <c r="D55" s="19"/>
      <c r="E55" s="19">
        <f>$B55+$C55+$D55</f>
        <v>0</v>
      </c>
      <c r="F55" s="20">
        <v>0</v>
      </c>
      <c r="G55" s="21">
        <v>0</v>
      </c>
      <c r="H55" s="20">
        <v>0</v>
      </c>
      <c r="I55" s="21">
        <v>0</v>
      </c>
      <c r="J55" s="20">
        <v>0</v>
      </c>
      <c r="K55" s="21">
        <v>0</v>
      </c>
      <c r="L55" s="20">
        <v>0</v>
      </c>
      <c r="M55" s="21">
        <v>0</v>
      </c>
      <c r="N55" s="20">
        <v>0</v>
      </c>
      <c r="O55" s="21">
        <v>0</v>
      </c>
      <c r="P55" s="20">
        <f>$H55+$J55+$L55+$N55</f>
        <v>0</v>
      </c>
      <c r="Q55" s="21">
        <f>$I55+$K55+$M55+$O55</f>
        <v>0</v>
      </c>
      <c r="R55" s="22">
        <f>IF($L55=0,0,(($N55-$L55)/$L55)*100)</f>
        <v>0</v>
      </c>
      <c r="S55" s="23">
        <f>IF($M55=0,0,(($O55-$M55)/$M55)*100)</f>
        <v>0</v>
      </c>
      <c r="T55" s="22">
        <f>IF($E55=0,0,($P55/$E55)*100)</f>
        <v>0</v>
      </c>
      <c r="U55" s="24">
        <f>IF($E55=0,0,($Q55/$E55)*100)</f>
        <v>0</v>
      </c>
      <c r="V55" s="20"/>
      <c r="W55" s="21"/>
    </row>
    <row r="56" spans="1:23" ht="12.75" customHeight="1">
      <c r="A56" s="35" t="s">
        <v>74</v>
      </c>
      <c r="B56" s="19">
        <v>0</v>
      </c>
      <c r="C56" s="19">
        <v>0</v>
      </c>
      <c r="D56" s="19"/>
      <c r="E56" s="19">
        <f>$B56+$C56+$D56</f>
        <v>0</v>
      </c>
      <c r="F56" s="20">
        <v>0</v>
      </c>
      <c r="G56" s="21">
        <v>0</v>
      </c>
      <c r="H56" s="20">
        <v>0</v>
      </c>
      <c r="I56" s="21">
        <v>0</v>
      </c>
      <c r="J56" s="20">
        <v>0</v>
      </c>
      <c r="K56" s="21">
        <v>0</v>
      </c>
      <c r="L56" s="20">
        <v>0</v>
      </c>
      <c r="M56" s="21">
        <v>0</v>
      </c>
      <c r="N56" s="20">
        <v>0</v>
      </c>
      <c r="O56" s="21">
        <v>0</v>
      </c>
      <c r="P56" s="20">
        <f>$H56+$J56+$L56+$N56</f>
        <v>0</v>
      </c>
      <c r="Q56" s="21">
        <f>$I56+$K56+$M56+$O56</f>
        <v>0</v>
      </c>
      <c r="R56" s="22">
        <f>IF($L56=0,0,(($N56-$L56)/$L56)*100)</f>
        <v>0</v>
      </c>
      <c r="S56" s="23">
        <f>IF($M56=0,0,(($O56-$M56)/$M56)*100)</f>
        <v>0</v>
      </c>
      <c r="T56" s="22">
        <f>IF($E56=0,0,($P56/$E56)*100)</f>
        <v>0</v>
      </c>
      <c r="U56" s="24">
        <f>IF($E56=0,0,($Q56/$E56)*100)</f>
        <v>0</v>
      </c>
      <c r="V56" s="20"/>
      <c r="W56" s="21"/>
    </row>
    <row r="57" spans="1:23" ht="12.75" customHeight="1" hidden="1">
      <c r="A57" s="35" t="s">
        <v>75</v>
      </c>
      <c r="B57" s="19">
        <v>0</v>
      </c>
      <c r="C57" s="19">
        <v>0</v>
      </c>
      <c r="D57" s="19"/>
      <c r="E57" s="19">
        <f>$B57+$C57+$D57</f>
        <v>0</v>
      </c>
      <c r="F57" s="20">
        <v>0</v>
      </c>
      <c r="G57" s="21">
        <v>0</v>
      </c>
      <c r="H57" s="20">
        <v>0</v>
      </c>
      <c r="I57" s="21">
        <v>0</v>
      </c>
      <c r="J57" s="20">
        <v>0</v>
      </c>
      <c r="K57" s="21">
        <v>0</v>
      </c>
      <c r="L57" s="20">
        <v>0</v>
      </c>
      <c r="M57" s="21">
        <v>0</v>
      </c>
      <c r="N57" s="20">
        <v>0</v>
      </c>
      <c r="O57" s="21">
        <v>0</v>
      </c>
      <c r="P57" s="20">
        <f>$H57+$J57+$L57+$N57</f>
        <v>0</v>
      </c>
      <c r="Q57" s="21">
        <f>$I57+$K57+$M57+$O57</f>
        <v>0</v>
      </c>
      <c r="R57" s="22">
        <f>IF($L57=0,0,(($N57-$L57)/$L57)*100)</f>
        <v>0</v>
      </c>
      <c r="S57" s="23">
        <f>IF($M57=0,0,(($O57-$M57)/$M57)*100)</f>
        <v>0</v>
      </c>
      <c r="T57" s="22">
        <f>IF($E57=0,0,($P57/$E57)*100)</f>
        <v>0</v>
      </c>
      <c r="U57" s="24">
        <f>IF($E57=0,0,($Q57/$E57)*100)</f>
        <v>0</v>
      </c>
      <c r="V57" s="20"/>
      <c r="W57" s="21"/>
    </row>
    <row r="58" spans="1:23" ht="12.75" customHeight="1" hidden="1">
      <c r="A58" s="18" t="s">
        <v>76</v>
      </c>
      <c r="B58" s="19">
        <v>0</v>
      </c>
      <c r="C58" s="19">
        <v>0</v>
      </c>
      <c r="D58" s="19"/>
      <c r="E58" s="19">
        <f>$B58+$C58+$D58</f>
        <v>0</v>
      </c>
      <c r="F58" s="20">
        <v>0</v>
      </c>
      <c r="G58" s="21">
        <v>0</v>
      </c>
      <c r="H58" s="20">
        <v>0</v>
      </c>
      <c r="I58" s="21">
        <v>0</v>
      </c>
      <c r="J58" s="20">
        <v>0</v>
      </c>
      <c r="K58" s="21">
        <v>0</v>
      </c>
      <c r="L58" s="20">
        <v>0</v>
      </c>
      <c r="M58" s="21">
        <v>0</v>
      </c>
      <c r="N58" s="20">
        <v>0</v>
      </c>
      <c r="O58" s="21">
        <v>0</v>
      </c>
      <c r="P58" s="20">
        <f>$H58+$J58+$L58+$N58</f>
        <v>0</v>
      </c>
      <c r="Q58" s="21">
        <f>$I58+$K58+$M58+$O58</f>
        <v>0</v>
      </c>
      <c r="R58" s="22">
        <f>IF($L58=0,0,(($N58-$L58)/$L58)*100)</f>
        <v>0</v>
      </c>
      <c r="S58" s="23">
        <f>IF($M58=0,0,(($O58-$M58)/$M58)*100)</f>
        <v>0</v>
      </c>
      <c r="T58" s="22">
        <f>IF($E58=0,0,($P58/$E58)*100)</f>
        <v>0</v>
      </c>
      <c r="U58" s="24">
        <f>IF($E58=0,0,($Q58/$E58)*100)</f>
        <v>0</v>
      </c>
      <c r="V58" s="20"/>
      <c r="W58" s="21"/>
    </row>
    <row r="59" spans="1:23" ht="12.75" customHeight="1">
      <c r="A59" s="36" t="s">
        <v>39</v>
      </c>
      <c r="B59" s="37">
        <f>SUM(B55:B58)</f>
        <v>0</v>
      </c>
      <c r="C59" s="37">
        <f>SUM(C55:C58)</f>
        <v>0</v>
      </c>
      <c r="D59" s="37"/>
      <c r="E59" s="37">
        <f>$B59+$C59+$D59</f>
        <v>0</v>
      </c>
      <c r="F59" s="38">
        <f aca="true" t="shared" si="32" ref="F59:O59">SUM(F55:F58)</f>
        <v>0</v>
      </c>
      <c r="G59" s="39">
        <f t="shared" si="32"/>
        <v>0</v>
      </c>
      <c r="H59" s="38">
        <f t="shared" si="32"/>
        <v>0</v>
      </c>
      <c r="I59" s="39">
        <f t="shared" si="32"/>
        <v>0</v>
      </c>
      <c r="J59" s="38">
        <f t="shared" si="32"/>
        <v>0</v>
      </c>
      <c r="K59" s="39">
        <f t="shared" si="32"/>
        <v>0</v>
      </c>
      <c r="L59" s="38">
        <f t="shared" si="32"/>
        <v>0</v>
      </c>
      <c r="M59" s="39">
        <f t="shared" si="32"/>
        <v>0</v>
      </c>
      <c r="N59" s="38">
        <f t="shared" si="32"/>
        <v>0</v>
      </c>
      <c r="O59" s="39">
        <f t="shared" si="32"/>
        <v>0</v>
      </c>
      <c r="P59" s="38">
        <f>$H59+$J59+$L59+$N59</f>
        <v>0</v>
      </c>
      <c r="Q59" s="39">
        <f>$I59+$K59+$M59+$O59</f>
        <v>0</v>
      </c>
      <c r="R59" s="40">
        <f>IF($L59=0,0,(($N59-$L59)/$L59)*100)</f>
        <v>0</v>
      </c>
      <c r="S59" s="41">
        <f>IF($M59=0,0,(($O59-$M59)/$M59)*100)</f>
        <v>0</v>
      </c>
      <c r="T59" s="40">
        <f>IF($E59=0,0,($P59/$E59)*100)</f>
        <v>0</v>
      </c>
      <c r="U59" s="42">
        <f>IF($E59=0,0,($Q59/$E59)*100)</f>
        <v>0</v>
      </c>
      <c r="V59" s="38">
        <f>SUM(V55:V58)</f>
        <v>0</v>
      </c>
      <c r="W59" s="39">
        <f>SUM(W55:W58)</f>
        <v>0</v>
      </c>
    </row>
    <row r="60" spans="1:23" ht="12.75" customHeight="1">
      <c r="A60" s="11" t="s">
        <v>77</v>
      </c>
      <c r="B60" s="32"/>
      <c r="C60" s="32"/>
      <c r="D60" s="32"/>
      <c r="E60" s="32"/>
      <c r="F60" s="33"/>
      <c r="G60" s="34"/>
      <c r="H60" s="33"/>
      <c r="I60" s="34"/>
      <c r="J60" s="33"/>
      <c r="K60" s="34"/>
      <c r="L60" s="33"/>
      <c r="M60" s="34"/>
      <c r="N60" s="33"/>
      <c r="O60" s="34"/>
      <c r="P60" s="33"/>
      <c r="Q60" s="34"/>
      <c r="R60" s="15"/>
      <c r="S60" s="16"/>
      <c r="T60" s="15"/>
      <c r="U60" s="17"/>
      <c r="V60" s="33"/>
      <c r="W60" s="34"/>
    </row>
    <row r="61" spans="1:23" ht="12.75" customHeight="1">
      <c r="A61" s="18" t="s">
        <v>78</v>
      </c>
      <c r="B61" s="19">
        <v>0</v>
      </c>
      <c r="C61" s="19">
        <v>0</v>
      </c>
      <c r="D61" s="19"/>
      <c r="E61" s="19">
        <f aca="true" t="shared" si="33" ref="E61:E67">$B61+$C61+$D61</f>
        <v>0</v>
      </c>
      <c r="F61" s="20">
        <v>0</v>
      </c>
      <c r="G61" s="21">
        <v>0</v>
      </c>
      <c r="H61" s="20">
        <v>0</v>
      </c>
      <c r="I61" s="21">
        <v>0</v>
      </c>
      <c r="J61" s="20">
        <v>0</v>
      </c>
      <c r="K61" s="21">
        <v>0</v>
      </c>
      <c r="L61" s="20">
        <v>0</v>
      </c>
      <c r="M61" s="21">
        <v>0</v>
      </c>
      <c r="N61" s="20">
        <v>0</v>
      </c>
      <c r="O61" s="21">
        <v>0</v>
      </c>
      <c r="P61" s="20">
        <f aca="true" t="shared" si="34" ref="P61:P67">$H61+$J61+$L61+$N61</f>
        <v>0</v>
      </c>
      <c r="Q61" s="21">
        <f aca="true" t="shared" si="35" ref="Q61:Q67">$I61+$K61+$M61+$O61</f>
        <v>0</v>
      </c>
      <c r="R61" s="22">
        <f aca="true" t="shared" si="36" ref="R61:R67">IF($L61=0,0,(($N61-$L61)/$L61)*100)</f>
        <v>0</v>
      </c>
      <c r="S61" s="23">
        <f aca="true" t="shared" si="37" ref="S61:S67">IF($M61=0,0,(($O61-$M61)/$M61)*100)</f>
        <v>0</v>
      </c>
      <c r="T61" s="22">
        <f>IF($E61=0,0,($P61/$E61)*100)</f>
        <v>0</v>
      </c>
      <c r="U61" s="24">
        <f>IF($E61=0,0,($Q61/$E61)*100)</f>
        <v>0</v>
      </c>
      <c r="V61" s="20"/>
      <c r="W61" s="21"/>
    </row>
    <row r="62" spans="1:23" ht="12.75" customHeight="1">
      <c r="A62" s="18" t="s">
        <v>79</v>
      </c>
      <c r="B62" s="19">
        <v>0</v>
      </c>
      <c r="C62" s="19">
        <v>0</v>
      </c>
      <c r="D62" s="19"/>
      <c r="E62" s="19">
        <f t="shared" si="33"/>
        <v>0</v>
      </c>
      <c r="F62" s="20">
        <v>0</v>
      </c>
      <c r="G62" s="21">
        <v>0</v>
      </c>
      <c r="H62" s="20">
        <v>0</v>
      </c>
      <c r="I62" s="21">
        <v>0</v>
      </c>
      <c r="J62" s="20">
        <v>0</v>
      </c>
      <c r="K62" s="21">
        <v>0</v>
      </c>
      <c r="L62" s="20">
        <v>0</v>
      </c>
      <c r="M62" s="21">
        <v>0</v>
      </c>
      <c r="N62" s="20">
        <v>0</v>
      </c>
      <c r="O62" s="21">
        <v>0</v>
      </c>
      <c r="P62" s="20">
        <f t="shared" si="34"/>
        <v>0</v>
      </c>
      <c r="Q62" s="21">
        <f t="shared" si="35"/>
        <v>0</v>
      </c>
      <c r="R62" s="22">
        <f t="shared" si="36"/>
        <v>0</v>
      </c>
      <c r="S62" s="23">
        <f t="shared" si="37"/>
        <v>0</v>
      </c>
      <c r="T62" s="22">
        <f>IF($E62=0,0,($P62/$E62)*100)</f>
        <v>0</v>
      </c>
      <c r="U62" s="24">
        <f>IF($E62=0,0,($Q62/$E62)*100)</f>
        <v>0</v>
      </c>
      <c r="V62" s="20"/>
      <c r="W62" s="21"/>
    </row>
    <row r="63" spans="1:23" ht="12.75" customHeight="1">
      <c r="A63" s="18" t="s">
        <v>80</v>
      </c>
      <c r="B63" s="19">
        <v>0</v>
      </c>
      <c r="C63" s="19">
        <v>0</v>
      </c>
      <c r="D63" s="19"/>
      <c r="E63" s="19">
        <f t="shared" si="33"/>
        <v>0</v>
      </c>
      <c r="F63" s="20">
        <v>0</v>
      </c>
      <c r="G63" s="21">
        <v>0</v>
      </c>
      <c r="H63" s="20">
        <v>0</v>
      </c>
      <c r="I63" s="21">
        <v>0</v>
      </c>
      <c r="J63" s="20">
        <v>0</v>
      </c>
      <c r="K63" s="21">
        <v>0</v>
      </c>
      <c r="L63" s="20">
        <v>0</v>
      </c>
      <c r="M63" s="21">
        <v>0</v>
      </c>
      <c r="N63" s="20">
        <v>0</v>
      </c>
      <c r="O63" s="21">
        <v>0</v>
      </c>
      <c r="P63" s="20">
        <f t="shared" si="34"/>
        <v>0</v>
      </c>
      <c r="Q63" s="21">
        <f t="shared" si="35"/>
        <v>0</v>
      </c>
      <c r="R63" s="22">
        <f t="shared" si="36"/>
        <v>0</v>
      </c>
      <c r="S63" s="23">
        <f t="shared" si="37"/>
        <v>0</v>
      </c>
      <c r="T63" s="22">
        <f>IF($E63=0,0,($P63/$E63)*100)</f>
        <v>0</v>
      </c>
      <c r="U63" s="24">
        <f>IF($E63=0,0,($Q63/$E63)*100)</f>
        <v>0</v>
      </c>
      <c r="V63" s="20"/>
      <c r="W63" s="21"/>
    </row>
    <row r="64" spans="1:23" ht="12.75" customHeight="1">
      <c r="A64" s="18" t="s">
        <v>81</v>
      </c>
      <c r="B64" s="19">
        <v>0</v>
      </c>
      <c r="C64" s="19">
        <v>1518000</v>
      </c>
      <c r="D64" s="19"/>
      <c r="E64" s="19">
        <f t="shared" si="33"/>
        <v>1518000</v>
      </c>
      <c r="F64" s="20">
        <v>1518000</v>
      </c>
      <c r="G64" s="21">
        <v>1518000</v>
      </c>
      <c r="H64" s="20">
        <v>0</v>
      </c>
      <c r="I64" s="21">
        <v>0</v>
      </c>
      <c r="J64" s="20">
        <v>0</v>
      </c>
      <c r="K64" s="21">
        <v>0</v>
      </c>
      <c r="L64" s="20">
        <v>0</v>
      </c>
      <c r="M64" s="21">
        <v>0</v>
      </c>
      <c r="N64" s="20">
        <v>0</v>
      </c>
      <c r="O64" s="21">
        <v>0</v>
      </c>
      <c r="P64" s="20">
        <f t="shared" si="34"/>
        <v>0</v>
      </c>
      <c r="Q64" s="21">
        <f t="shared" si="35"/>
        <v>0</v>
      </c>
      <c r="R64" s="22">
        <f t="shared" si="36"/>
        <v>0</v>
      </c>
      <c r="S64" s="23">
        <f t="shared" si="37"/>
        <v>0</v>
      </c>
      <c r="T64" s="22">
        <f>IF($E64=0,0,($P64/$E64)*100)</f>
        <v>0</v>
      </c>
      <c r="U64" s="24">
        <f>IF($E64=0,0,($Q64/$E64)*100)</f>
        <v>0</v>
      </c>
      <c r="V64" s="20"/>
      <c r="W64" s="21"/>
    </row>
    <row r="65" spans="1:23" ht="12.75" customHeight="1">
      <c r="A65" s="18"/>
      <c r="B65" s="19">
        <v>0</v>
      </c>
      <c r="C65" s="19">
        <v>0</v>
      </c>
      <c r="D65" s="19"/>
      <c r="E65" s="19">
        <f t="shared" si="33"/>
        <v>0</v>
      </c>
      <c r="F65" s="20">
        <v>0</v>
      </c>
      <c r="G65" s="21">
        <v>0</v>
      </c>
      <c r="H65" s="20">
        <v>0</v>
      </c>
      <c r="I65" s="21">
        <v>0</v>
      </c>
      <c r="J65" s="20">
        <v>0</v>
      </c>
      <c r="K65" s="21">
        <v>0</v>
      </c>
      <c r="L65" s="20">
        <v>0</v>
      </c>
      <c r="M65" s="21">
        <v>0</v>
      </c>
      <c r="N65" s="20">
        <v>0</v>
      </c>
      <c r="O65" s="21">
        <v>0</v>
      </c>
      <c r="P65" s="20">
        <f t="shared" si="34"/>
        <v>0</v>
      </c>
      <c r="Q65" s="21">
        <f t="shared" si="35"/>
        <v>0</v>
      </c>
      <c r="R65" s="22">
        <f t="shared" si="36"/>
        <v>0</v>
      </c>
      <c r="S65" s="23">
        <f t="shared" si="37"/>
        <v>0</v>
      </c>
      <c r="T65" s="22">
        <f>IF($E65=0,0,($P65/$E65)*100)</f>
        <v>0</v>
      </c>
      <c r="U65" s="24">
        <f>IF($E65=0,0,($Q65/$E65)*100)</f>
        <v>0</v>
      </c>
      <c r="V65" s="20"/>
      <c r="W65" s="21"/>
    </row>
    <row r="66" spans="1:23" ht="12.75" customHeight="1">
      <c r="A66" s="25" t="s">
        <v>39</v>
      </c>
      <c r="B66" s="26">
        <f>SUM(B61:B65)</f>
        <v>0</v>
      </c>
      <c r="C66" s="26">
        <f>SUM(C61:C65)</f>
        <v>1518000</v>
      </c>
      <c r="D66" s="26"/>
      <c r="E66" s="26">
        <f t="shared" si="33"/>
        <v>1518000</v>
      </c>
      <c r="F66" s="27">
        <f aca="true" t="shared" si="38" ref="F66:O66">SUM(F61:F65)</f>
        <v>1518000</v>
      </c>
      <c r="G66" s="28">
        <f t="shared" si="38"/>
        <v>1518000</v>
      </c>
      <c r="H66" s="27">
        <f t="shared" si="38"/>
        <v>0</v>
      </c>
      <c r="I66" s="28">
        <f t="shared" si="38"/>
        <v>0</v>
      </c>
      <c r="J66" s="27">
        <f t="shared" si="38"/>
        <v>0</v>
      </c>
      <c r="K66" s="28">
        <f t="shared" si="38"/>
        <v>0</v>
      </c>
      <c r="L66" s="27">
        <f t="shared" si="38"/>
        <v>0</v>
      </c>
      <c r="M66" s="28">
        <f t="shared" si="38"/>
        <v>0</v>
      </c>
      <c r="N66" s="27">
        <f t="shared" si="38"/>
        <v>0</v>
      </c>
      <c r="O66" s="28">
        <f t="shared" si="38"/>
        <v>0</v>
      </c>
      <c r="P66" s="27">
        <f t="shared" si="34"/>
        <v>0</v>
      </c>
      <c r="Q66" s="28">
        <f t="shared" si="35"/>
        <v>0</v>
      </c>
      <c r="R66" s="29">
        <f t="shared" si="36"/>
        <v>0</v>
      </c>
      <c r="S66" s="30">
        <f t="shared" si="37"/>
        <v>0</v>
      </c>
      <c r="T66" s="29">
        <f>IF((+$E61+$E63+$E64++$E65)=0,0,(P66/(+$E61+$E63+$E64+$E65))*100)</f>
        <v>0</v>
      </c>
      <c r="U66" s="31">
        <f>IF((+$E61+$E63+$E65)=0,0,(Q66/(+$E61+$E63+$E65))*100)</f>
        <v>0</v>
      </c>
      <c r="V66" s="27">
        <f>SUM(V61:V65)</f>
        <v>0</v>
      </c>
      <c r="W66" s="28">
        <f>SUM(W61:W65)</f>
        <v>0</v>
      </c>
    </row>
    <row r="67" spans="1:23" ht="12.75" customHeight="1">
      <c r="A67" s="43" t="s">
        <v>82</v>
      </c>
      <c r="B67" s="44">
        <f>SUM(B9:B15,B18:B23,B26:B29,B32,B35:B39,B42:B52,B55:B58,B61:B65)</f>
        <v>1285337000</v>
      </c>
      <c r="C67" s="44">
        <f>SUM(C9:C15,C18:C23,C26:C29,C32,C35:C39,C42:C52,C55:C58,C61:C65)</f>
        <v>-128765000</v>
      </c>
      <c r="D67" s="44"/>
      <c r="E67" s="44">
        <f t="shared" si="33"/>
        <v>1156572000</v>
      </c>
      <c r="F67" s="45">
        <f aca="true" t="shared" si="39" ref="F67:O67">SUM(F9:F15,F18:F23,F26:F29,F32,F35:F39,F42:F52,F55:F58,F61:F65)</f>
        <v>1156572000</v>
      </c>
      <c r="G67" s="46">
        <f t="shared" si="39"/>
        <v>776695000</v>
      </c>
      <c r="H67" s="45">
        <f t="shared" si="39"/>
        <v>53079000</v>
      </c>
      <c r="I67" s="46">
        <f t="shared" si="39"/>
        <v>100899913</v>
      </c>
      <c r="J67" s="45">
        <f t="shared" si="39"/>
        <v>73403000</v>
      </c>
      <c r="K67" s="46">
        <f t="shared" si="39"/>
        <v>151623906</v>
      </c>
      <c r="L67" s="45">
        <f t="shared" si="39"/>
        <v>113942000</v>
      </c>
      <c r="M67" s="46">
        <f t="shared" si="39"/>
        <v>144028405</v>
      </c>
      <c r="N67" s="45">
        <f t="shared" si="39"/>
        <v>200031000</v>
      </c>
      <c r="O67" s="46">
        <f t="shared" si="39"/>
        <v>243444253</v>
      </c>
      <c r="P67" s="45">
        <f t="shared" si="34"/>
        <v>440455000</v>
      </c>
      <c r="Q67" s="46">
        <f t="shared" si="35"/>
        <v>639996477</v>
      </c>
      <c r="R67" s="47">
        <f t="shared" si="36"/>
        <v>75.55510698425515</v>
      </c>
      <c r="S67" s="48">
        <f t="shared" si="37"/>
        <v>69.02516763967496</v>
      </c>
      <c r="T67" s="47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56.70887542729128</v>
      </c>
      <c r="U67" s="47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82.39997386361442</v>
      </c>
      <c r="V67" s="45">
        <f>SUM(V9:V15,V18:V23,V26:V29,V32,V35:V39,V42:V52,V55:V58,V61:V65)</f>
        <v>79428000</v>
      </c>
      <c r="W67" s="46">
        <f>SUM(W9:W15,W18:W23,W26:W29,W32,W35:W39,W42:W52,W55:W58,W61:W65)</f>
        <v>8226704</v>
      </c>
    </row>
    <row r="68" spans="1:23" ht="12.75" customHeight="1">
      <c r="A68" s="11" t="s">
        <v>40</v>
      </c>
      <c r="B68" s="32"/>
      <c r="C68" s="32"/>
      <c r="D68" s="32"/>
      <c r="E68" s="32"/>
      <c r="F68" s="33"/>
      <c r="G68" s="34"/>
      <c r="H68" s="33"/>
      <c r="I68" s="34"/>
      <c r="J68" s="33"/>
      <c r="K68" s="34"/>
      <c r="L68" s="33"/>
      <c r="M68" s="34"/>
      <c r="N68" s="33"/>
      <c r="O68" s="34"/>
      <c r="P68" s="33"/>
      <c r="Q68" s="34"/>
      <c r="R68" s="15"/>
      <c r="S68" s="16"/>
      <c r="T68" s="15"/>
      <c r="U68" s="17"/>
      <c r="V68" s="33"/>
      <c r="W68" s="34"/>
    </row>
    <row r="69" spans="1:23" s="50" customFormat="1" ht="12.75" customHeight="1">
      <c r="A69" s="49" t="s">
        <v>83</v>
      </c>
      <c r="B69" s="19">
        <v>474985000</v>
      </c>
      <c r="C69" s="19">
        <v>-4694000</v>
      </c>
      <c r="D69" s="19"/>
      <c r="E69" s="19">
        <f>$B69+$C69+$D69</f>
        <v>470291000</v>
      </c>
      <c r="F69" s="20">
        <v>470291000</v>
      </c>
      <c r="G69" s="21">
        <v>470291000</v>
      </c>
      <c r="H69" s="20">
        <v>28569000</v>
      </c>
      <c r="I69" s="21">
        <v>53364822</v>
      </c>
      <c r="J69" s="20">
        <v>115612000</v>
      </c>
      <c r="K69" s="21">
        <v>132020914</v>
      </c>
      <c r="L69" s="20">
        <v>89802000</v>
      </c>
      <c r="M69" s="21">
        <v>75921482</v>
      </c>
      <c r="N69" s="20">
        <v>134904000</v>
      </c>
      <c r="O69" s="21">
        <v>132138286</v>
      </c>
      <c r="P69" s="20">
        <f>$H69+$J69+$L69+$N69</f>
        <v>368887000</v>
      </c>
      <c r="Q69" s="21">
        <f>$I69+$K69+$M69+$O69</f>
        <v>393445504</v>
      </c>
      <c r="R69" s="22">
        <f>IF($L69=0,0,(($N69-$L69)/$L69)*100)</f>
        <v>50.2238257499833</v>
      </c>
      <c r="S69" s="23">
        <f>IF($M69=0,0,(($O69-$M69)/$M69)*100)</f>
        <v>74.04597818572614</v>
      </c>
      <c r="T69" s="22">
        <f>IF($E69=0,0,($P69/$E69)*100)</f>
        <v>78.43803092128066</v>
      </c>
      <c r="U69" s="24">
        <f>IF($E69=0,0,($Q69/$E69)*100)</f>
        <v>83.6600113546719</v>
      </c>
      <c r="V69" s="20">
        <v>23416000</v>
      </c>
      <c r="W69" s="21">
        <v>10473001</v>
      </c>
    </row>
    <row r="70" spans="1:23" ht="12.75" customHeight="1">
      <c r="A70" s="36" t="s">
        <v>39</v>
      </c>
      <c r="B70" s="37">
        <f>B69</f>
        <v>474985000</v>
      </c>
      <c r="C70" s="37">
        <f>C69</f>
        <v>-4694000</v>
      </c>
      <c r="D70" s="37"/>
      <c r="E70" s="37">
        <f>$B70+$C70+$D70</f>
        <v>470291000</v>
      </c>
      <c r="F70" s="38">
        <f aca="true" t="shared" si="40" ref="F70:O70">F69</f>
        <v>470291000</v>
      </c>
      <c r="G70" s="39">
        <f t="shared" si="40"/>
        <v>470291000</v>
      </c>
      <c r="H70" s="38">
        <f t="shared" si="40"/>
        <v>28569000</v>
      </c>
      <c r="I70" s="39">
        <f t="shared" si="40"/>
        <v>53364822</v>
      </c>
      <c r="J70" s="38">
        <f t="shared" si="40"/>
        <v>115612000</v>
      </c>
      <c r="K70" s="39">
        <f t="shared" si="40"/>
        <v>132020914</v>
      </c>
      <c r="L70" s="38">
        <f t="shared" si="40"/>
        <v>89802000</v>
      </c>
      <c r="M70" s="39">
        <f t="shared" si="40"/>
        <v>75921482</v>
      </c>
      <c r="N70" s="38">
        <f t="shared" si="40"/>
        <v>134904000</v>
      </c>
      <c r="O70" s="39">
        <f t="shared" si="40"/>
        <v>132138286</v>
      </c>
      <c r="P70" s="38">
        <f>$H70+$J70+$L70+$N70</f>
        <v>368887000</v>
      </c>
      <c r="Q70" s="39">
        <f>$I70+$K70+$M70+$O70</f>
        <v>393445504</v>
      </c>
      <c r="R70" s="40">
        <f>IF($L70=0,0,(($N70-$L70)/$L70)*100)</f>
        <v>50.2238257499833</v>
      </c>
      <c r="S70" s="41">
        <f>IF($M70=0,0,(($O70-$M70)/$M70)*100)</f>
        <v>74.04597818572614</v>
      </c>
      <c r="T70" s="40">
        <f>IF($E70=0,0,($P70/$E70)*100)</f>
        <v>78.43803092128066</v>
      </c>
      <c r="U70" s="42">
        <f>IF($E70=0,0,($Q70/$E70)*100)</f>
        <v>83.6600113546719</v>
      </c>
      <c r="V70" s="38">
        <f>V69</f>
        <v>23416000</v>
      </c>
      <c r="W70" s="39">
        <f>W69</f>
        <v>10473001</v>
      </c>
    </row>
    <row r="71" spans="1:23" ht="12.75" customHeight="1">
      <c r="A71" s="43" t="s">
        <v>82</v>
      </c>
      <c r="B71" s="44">
        <f>B69</f>
        <v>474985000</v>
      </c>
      <c r="C71" s="44">
        <f>C69</f>
        <v>-4694000</v>
      </c>
      <c r="D71" s="44"/>
      <c r="E71" s="44">
        <f>$B71+$C71+$D71</f>
        <v>470291000</v>
      </c>
      <c r="F71" s="45">
        <f aca="true" t="shared" si="41" ref="F71:O71">F69</f>
        <v>470291000</v>
      </c>
      <c r="G71" s="46">
        <f t="shared" si="41"/>
        <v>470291000</v>
      </c>
      <c r="H71" s="45">
        <f t="shared" si="41"/>
        <v>28569000</v>
      </c>
      <c r="I71" s="46">
        <f t="shared" si="41"/>
        <v>53364822</v>
      </c>
      <c r="J71" s="45">
        <f t="shared" si="41"/>
        <v>115612000</v>
      </c>
      <c r="K71" s="46">
        <f t="shared" si="41"/>
        <v>132020914</v>
      </c>
      <c r="L71" s="45">
        <f t="shared" si="41"/>
        <v>89802000</v>
      </c>
      <c r="M71" s="46">
        <f t="shared" si="41"/>
        <v>75921482</v>
      </c>
      <c r="N71" s="45">
        <f t="shared" si="41"/>
        <v>134904000</v>
      </c>
      <c r="O71" s="46">
        <f t="shared" si="41"/>
        <v>132138286</v>
      </c>
      <c r="P71" s="45">
        <f>$H71+$J71+$L71+$N71</f>
        <v>368887000</v>
      </c>
      <c r="Q71" s="46">
        <f>$I71+$K71+$M71+$O71</f>
        <v>393445504</v>
      </c>
      <c r="R71" s="47">
        <f>IF($L71=0,0,(($N71-$L71)/$L71)*100)</f>
        <v>50.2238257499833</v>
      </c>
      <c r="S71" s="48">
        <f>IF($M71=0,0,(($O71-$M71)/$M71)*100)</f>
        <v>74.04597818572614</v>
      </c>
      <c r="T71" s="47">
        <f>IF($E71=0,0,($P71/$E71)*100)</f>
        <v>78.43803092128066</v>
      </c>
      <c r="U71" s="51">
        <f>IF($E71=0,0,($Q71/$E71)*100)</f>
        <v>83.6600113546719</v>
      </c>
      <c r="V71" s="45">
        <f>V69</f>
        <v>23416000</v>
      </c>
      <c r="W71" s="46">
        <f>W69</f>
        <v>10473001</v>
      </c>
    </row>
    <row r="72" spans="1:23" ht="12.75" customHeight="1" thickBot="1">
      <c r="A72" s="43" t="s">
        <v>84</v>
      </c>
      <c r="B72" s="44">
        <f>SUM(B9:B15,B18:B23,B26:B29,B32,B35:B39,B42:B52,B55:B58,B61:B65,B69)</f>
        <v>1760322000</v>
      </c>
      <c r="C72" s="44">
        <f>SUM(C9:C15,C18:C23,C26:C29,C32,C35:C39,C42:C52,C55:C58,C61:C65,C69)</f>
        <v>-133459000</v>
      </c>
      <c r="D72" s="44"/>
      <c r="E72" s="44">
        <f>$B72+$C72+$D72</f>
        <v>1626863000</v>
      </c>
      <c r="F72" s="45">
        <f aca="true" t="shared" si="42" ref="F72:O72">SUM(F9:F15,F18:F23,F26:F29,F32,F35:F39,F42:F52,F55:F58,F61:F65,F69)</f>
        <v>1626863000</v>
      </c>
      <c r="G72" s="46">
        <f t="shared" si="42"/>
        <v>1246986000</v>
      </c>
      <c r="H72" s="45">
        <f t="shared" si="42"/>
        <v>81648000</v>
      </c>
      <c r="I72" s="46">
        <f t="shared" si="42"/>
        <v>154264735</v>
      </c>
      <c r="J72" s="45">
        <f t="shared" si="42"/>
        <v>189015000</v>
      </c>
      <c r="K72" s="46">
        <f t="shared" si="42"/>
        <v>283644820</v>
      </c>
      <c r="L72" s="45">
        <f t="shared" si="42"/>
        <v>203744000</v>
      </c>
      <c r="M72" s="46">
        <f t="shared" si="42"/>
        <v>219949887</v>
      </c>
      <c r="N72" s="45">
        <f t="shared" si="42"/>
        <v>334935000</v>
      </c>
      <c r="O72" s="46">
        <f t="shared" si="42"/>
        <v>375582539</v>
      </c>
      <c r="P72" s="45">
        <f>$H72+$J72+$L72+$N72</f>
        <v>809342000</v>
      </c>
      <c r="Q72" s="46">
        <f>$I72+$K72+$M72+$O72</f>
        <v>1033441981</v>
      </c>
      <c r="R72" s="47">
        <f>IF($L72=0,0,(($N72-$L72)/$L72)*100)</f>
        <v>64.39011700958065</v>
      </c>
      <c r="S72" s="48">
        <f>IF($M72=0,0,(($O72-$M72)/$M72)*100)</f>
        <v>70.75823230588884</v>
      </c>
      <c r="T72" s="47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64.90385617801643</v>
      </c>
      <c r="U72" s="51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82.97619697976985</v>
      </c>
      <c r="V72" s="45">
        <f>SUM(V9:V15,V18:V23,V26:V29,V32,V35:V39,V42:V52,V55:V58,V61:V65,V69)</f>
        <v>102844000</v>
      </c>
      <c r="W72" s="46">
        <f>SUM(W9:W15,W18:W23,W26:W29,W32,W35:W39,W42:W52,W55:W58,W61:W65,W69)</f>
        <v>18699705</v>
      </c>
    </row>
    <row r="73" spans="1:23" ht="15" thickTop="1">
      <c r="A73" s="52"/>
      <c r="B73" s="53"/>
      <c r="C73" s="54"/>
      <c r="D73" s="54"/>
      <c r="E73" s="55"/>
      <c r="F73" s="53"/>
      <c r="G73" s="54"/>
      <c r="H73" s="54"/>
      <c r="I73" s="55"/>
      <c r="J73" s="54"/>
      <c r="K73" s="55"/>
      <c r="L73" s="54"/>
      <c r="M73" s="54"/>
      <c r="N73" s="54"/>
      <c r="O73" s="54"/>
      <c r="P73" s="54"/>
      <c r="Q73" s="54"/>
      <c r="R73" s="54"/>
      <c r="S73" s="54"/>
      <c r="T73" s="54"/>
      <c r="U73" s="55"/>
      <c r="V73" s="53"/>
      <c r="W73" s="55"/>
    </row>
    <row r="74" spans="1:23" ht="14.25">
      <c r="A74" s="56"/>
      <c r="B74" s="57"/>
      <c r="C74" s="58"/>
      <c r="D74" s="58"/>
      <c r="E74" s="59"/>
      <c r="F74" s="60" t="s">
        <v>3</v>
      </c>
      <c r="G74" s="61"/>
      <c r="H74" s="60" t="s">
        <v>4</v>
      </c>
      <c r="I74" s="62"/>
      <c r="J74" s="60" t="s">
        <v>5</v>
      </c>
      <c r="K74" s="62"/>
      <c r="L74" s="60" t="s">
        <v>6</v>
      </c>
      <c r="M74" s="60"/>
      <c r="N74" s="63" t="s">
        <v>7</v>
      </c>
      <c r="O74" s="60"/>
      <c r="P74" s="135" t="s">
        <v>8</v>
      </c>
      <c r="Q74" s="136"/>
      <c r="R74" s="137" t="s">
        <v>9</v>
      </c>
      <c r="S74" s="136"/>
      <c r="T74" s="137" t="s">
        <v>10</v>
      </c>
      <c r="U74" s="136"/>
      <c r="V74" s="135"/>
      <c r="W74" s="136"/>
    </row>
    <row r="75" spans="1:23" ht="51">
      <c r="A75" s="64" t="s">
        <v>85</v>
      </c>
      <c r="B75" s="65" t="s">
        <v>86</v>
      </c>
      <c r="C75" s="65" t="s">
        <v>87</v>
      </c>
      <c r="D75" s="66" t="s">
        <v>15</v>
      </c>
      <c r="E75" s="65" t="s">
        <v>16</v>
      </c>
      <c r="F75" s="65" t="s">
        <v>17</v>
      </c>
      <c r="G75" s="65" t="s">
        <v>88</v>
      </c>
      <c r="H75" s="65" t="s">
        <v>89</v>
      </c>
      <c r="I75" s="67" t="s">
        <v>20</v>
      </c>
      <c r="J75" s="65" t="s">
        <v>90</v>
      </c>
      <c r="K75" s="67" t="s">
        <v>22</v>
      </c>
      <c r="L75" s="65" t="s">
        <v>91</v>
      </c>
      <c r="M75" s="67" t="s">
        <v>24</v>
      </c>
      <c r="N75" s="65" t="s">
        <v>92</v>
      </c>
      <c r="O75" s="67" t="s">
        <v>26</v>
      </c>
      <c r="P75" s="67" t="s">
        <v>93</v>
      </c>
      <c r="Q75" s="68" t="s">
        <v>28</v>
      </c>
      <c r="R75" s="69" t="s">
        <v>93</v>
      </c>
      <c r="S75" s="70" t="s">
        <v>28</v>
      </c>
      <c r="T75" s="69" t="s">
        <v>94</v>
      </c>
      <c r="U75" s="66" t="s">
        <v>30</v>
      </c>
      <c r="V75" s="65"/>
      <c r="W75" s="67"/>
    </row>
    <row r="76" spans="1:23" ht="14.25">
      <c r="A76" s="71" t="str">
        <f>+A7</f>
        <v>R thousands</v>
      </c>
      <c r="B76" s="72"/>
      <c r="C76" s="72">
        <v>100</v>
      </c>
      <c r="D76" s="72"/>
      <c r="E76" s="72"/>
      <c r="F76" s="72"/>
      <c r="G76" s="72"/>
      <c r="H76" s="72"/>
      <c r="I76" s="72"/>
      <c r="J76" s="72"/>
      <c r="K76" s="72"/>
      <c r="L76" s="72"/>
      <c r="M76" s="73"/>
      <c r="N76" s="72"/>
      <c r="O76" s="73"/>
      <c r="P76" s="72"/>
      <c r="Q76" s="73"/>
      <c r="R76" s="72"/>
      <c r="S76" s="73"/>
      <c r="T76" s="72"/>
      <c r="U76" s="72"/>
      <c r="V76" s="72"/>
      <c r="W76" s="72"/>
    </row>
    <row r="77" spans="1:23" ht="14.25" hidden="1">
      <c r="A77" s="74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6"/>
      <c r="N77" s="75"/>
      <c r="O77" s="76"/>
      <c r="P77" s="75"/>
      <c r="Q77" s="76"/>
      <c r="R77" s="77"/>
      <c r="S77" s="78"/>
      <c r="T77" s="77"/>
      <c r="U77" s="77"/>
      <c r="V77" s="75"/>
      <c r="W77" s="75"/>
    </row>
    <row r="78" spans="1:23" ht="14.25" hidden="1">
      <c r="A78" s="79" t="s">
        <v>95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1"/>
      <c r="N78" s="80"/>
      <c r="O78" s="81"/>
      <c r="P78" s="80"/>
      <c r="Q78" s="81"/>
      <c r="R78" s="82"/>
      <c r="S78" s="83"/>
      <c r="T78" s="82"/>
      <c r="U78" s="82"/>
      <c r="V78" s="80"/>
      <c r="W78" s="80"/>
    </row>
    <row r="79" spans="1:23" ht="14.25" hidden="1">
      <c r="A79" s="84" t="s">
        <v>96</v>
      </c>
      <c r="B79" s="85">
        <f>SUM(B80:B83)</f>
        <v>0</v>
      </c>
      <c r="C79" s="85">
        <f aca="true" t="shared" si="43" ref="C79:I79">SUM(C80:C83)</f>
        <v>0</v>
      </c>
      <c r="D79" s="85">
        <f t="shared" si="43"/>
        <v>0</v>
      </c>
      <c r="E79" s="85">
        <f t="shared" si="43"/>
        <v>0</v>
      </c>
      <c r="F79" s="85">
        <f t="shared" si="43"/>
        <v>0</v>
      </c>
      <c r="G79" s="85">
        <f t="shared" si="43"/>
        <v>0</v>
      </c>
      <c r="H79" s="85">
        <f t="shared" si="43"/>
        <v>0</v>
      </c>
      <c r="I79" s="85">
        <f t="shared" si="43"/>
        <v>0</v>
      </c>
      <c r="J79" s="85">
        <f>SUM(J80:J83)</f>
        <v>0</v>
      </c>
      <c r="K79" s="85">
        <f>SUM(K80:K83)</f>
        <v>0</v>
      </c>
      <c r="L79" s="85">
        <f>SUM(L80:L83)</f>
        <v>0</v>
      </c>
      <c r="M79" s="86">
        <f>SUM(M80:M83)</f>
        <v>0</v>
      </c>
      <c r="N79" s="85"/>
      <c r="O79" s="86"/>
      <c r="P79" s="85"/>
      <c r="Q79" s="86"/>
      <c r="R79" s="87"/>
      <c r="S79" s="88"/>
      <c r="T79" s="87"/>
      <c r="U79" s="87"/>
      <c r="V79" s="85">
        <f>SUM(V80:V83)</f>
        <v>0</v>
      </c>
      <c r="W79" s="85">
        <f>SUM(W80:W83)</f>
        <v>0</v>
      </c>
    </row>
    <row r="80" spans="1:23" ht="14.25" hidden="1">
      <c r="A80" s="56" t="s">
        <v>97</v>
      </c>
      <c r="B80" s="89"/>
      <c r="C80" s="89"/>
      <c r="D80" s="89"/>
      <c r="E80" s="89">
        <f>SUM(B80:D80)</f>
        <v>0</v>
      </c>
      <c r="F80" s="89"/>
      <c r="G80" s="89"/>
      <c r="H80" s="89"/>
      <c r="I80" s="90"/>
      <c r="J80" s="89"/>
      <c r="K80" s="90"/>
      <c r="L80" s="89"/>
      <c r="M80" s="91"/>
      <c r="N80" s="89"/>
      <c r="O80" s="91"/>
      <c r="P80" s="89"/>
      <c r="Q80" s="91"/>
      <c r="R80" s="92"/>
      <c r="S80" s="93"/>
      <c r="T80" s="92"/>
      <c r="U80" s="92"/>
      <c r="V80" s="89"/>
      <c r="W80" s="89"/>
    </row>
    <row r="81" spans="1:23" ht="14.25" hidden="1">
      <c r="A81" s="56" t="s">
        <v>98</v>
      </c>
      <c r="B81" s="89"/>
      <c r="C81" s="89"/>
      <c r="D81" s="89"/>
      <c r="E81" s="89">
        <f>SUM(B81:D81)</f>
        <v>0</v>
      </c>
      <c r="F81" s="89"/>
      <c r="G81" s="89"/>
      <c r="H81" s="89"/>
      <c r="I81" s="90"/>
      <c r="J81" s="89"/>
      <c r="K81" s="90"/>
      <c r="L81" s="89"/>
      <c r="M81" s="91"/>
      <c r="N81" s="89"/>
      <c r="O81" s="91"/>
      <c r="P81" s="89"/>
      <c r="Q81" s="91"/>
      <c r="R81" s="92"/>
      <c r="S81" s="93"/>
      <c r="T81" s="92"/>
      <c r="U81" s="92"/>
      <c r="V81" s="89"/>
      <c r="W81" s="89"/>
    </row>
    <row r="82" spans="1:23" ht="14.25" hidden="1">
      <c r="A82" s="56" t="s">
        <v>99</v>
      </c>
      <c r="B82" s="89"/>
      <c r="C82" s="89"/>
      <c r="D82" s="89"/>
      <c r="E82" s="89">
        <f>SUM(B82:D82)</f>
        <v>0</v>
      </c>
      <c r="F82" s="89"/>
      <c r="G82" s="89"/>
      <c r="H82" s="89"/>
      <c r="I82" s="90"/>
      <c r="J82" s="89"/>
      <c r="K82" s="90"/>
      <c r="L82" s="89"/>
      <c r="M82" s="91"/>
      <c r="N82" s="89"/>
      <c r="O82" s="91"/>
      <c r="P82" s="89"/>
      <c r="Q82" s="91"/>
      <c r="R82" s="92"/>
      <c r="S82" s="93"/>
      <c r="T82" s="92"/>
      <c r="U82" s="92"/>
      <c r="V82" s="89"/>
      <c r="W82" s="89"/>
    </row>
    <row r="83" spans="1:23" ht="14.25" hidden="1">
      <c r="A83" s="56" t="s">
        <v>100</v>
      </c>
      <c r="B83" s="89"/>
      <c r="C83" s="89"/>
      <c r="D83" s="89"/>
      <c r="E83" s="89">
        <f>SUM(B83:D83)</f>
        <v>0</v>
      </c>
      <c r="F83" s="89"/>
      <c r="G83" s="89"/>
      <c r="H83" s="89"/>
      <c r="I83" s="90"/>
      <c r="J83" s="89"/>
      <c r="K83" s="90"/>
      <c r="L83" s="89"/>
      <c r="M83" s="91"/>
      <c r="N83" s="89"/>
      <c r="O83" s="91"/>
      <c r="P83" s="89"/>
      <c r="Q83" s="91"/>
      <c r="R83" s="92"/>
      <c r="S83" s="93"/>
      <c r="T83" s="92"/>
      <c r="U83" s="92"/>
      <c r="V83" s="89"/>
      <c r="W83" s="89"/>
    </row>
    <row r="84" spans="1:23" ht="14.25" hidden="1">
      <c r="A84" s="56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91"/>
      <c r="N84" s="89"/>
      <c r="O84" s="91"/>
      <c r="P84" s="89"/>
      <c r="Q84" s="91"/>
      <c r="R84" s="92"/>
      <c r="S84" s="93"/>
      <c r="T84" s="92"/>
      <c r="U84" s="92"/>
      <c r="V84" s="89"/>
      <c r="W84" s="89"/>
    </row>
    <row r="85" spans="1:23" ht="14.25">
      <c r="A85" s="94" t="s">
        <v>101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6"/>
      <c r="R85" s="97"/>
      <c r="S85" s="97"/>
      <c r="T85" s="98"/>
      <c r="U85" s="99"/>
      <c r="V85" s="95"/>
      <c r="W85" s="95"/>
    </row>
    <row r="86" spans="1:23" ht="14.25">
      <c r="A86" s="100" t="s">
        <v>102</v>
      </c>
      <c r="B86" s="101">
        <v>0</v>
      </c>
      <c r="C86" s="101">
        <v>0</v>
      </c>
      <c r="D86" s="101"/>
      <c r="E86" s="101">
        <f aca="true" t="shared" si="44" ref="E86:E93">$B86+$C86+$D86</f>
        <v>0</v>
      </c>
      <c r="F86" s="101">
        <v>0</v>
      </c>
      <c r="G86" s="101">
        <v>0</v>
      </c>
      <c r="H86" s="101">
        <v>0</v>
      </c>
      <c r="I86" s="101">
        <v>0</v>
      </c>
      <c r="J86" s="101">
        <v>0</v>
      </c>
      <c r="K86" s="101">
        <v>0</v>
      </c>
      <c r="L86" s="101">
        <v>0</v>
      </c>
      <c r="M86" s="101">
        <v>0</v>
      </c>
      <c r="N86" s="101">
        <v>0</v>
      </c>
      <c r="O86" s="101">
        <v>0</v>
      </c>
      <c r="P86" s="101">
        <f aca="true" t="shared" si="45" ref="P86:P93">$H86+$J86+$L86+$N86</f>
        <v>0</v>
      </c>
      <c r="Q86" s="89">
        <f aca="true" t="shared" si="46" ref="Q86:Q93">$I86+$K86+$M86+$O86</f>
        <v>0</v>
      </c>
      <c r="R86" s="102">
        <f aca="true" t="shared" si="47" ref="R86:R93">IF($L86=0,0,(($N86-$L86)/$L86)*100)</f>
        <v>0</v>
      </c>
      <c r="S86" s="103">
        <f aca="true" t="shared" si="48" ref="S86:S93">IF($M86=0,0,(($O86-$M86)/$M86)*100)</f>
        <v>0</v>
      </c>
      <c r="T86" s="102">
        <f aca="true" t="shared" si="49" ref="T86:T93">IF($E86=0,0,($P86/$E86)*100)</f>
        <v>0</v>
      </c>
      <c r="U86" s="103">
        <f aca="true" t="shared" si="50" ref="U86:U93">IF($E86=0,0,($Q86/$E86)*100)</f>
        <v>0</v>
      </c>
      <c r="V86" s="101"/>
      <c r="W86" s="101"/>
    </row>
    <row r="87" spans="1:23" ht="14.25">
      <c r="A87" s="104" t="s">
        <v>103</v>
      </c>
      <c r="B87" s="89">
        <v>12578000</v>
      </c>
      <c r="C87" s="89">
        <v>0</v>
      </c>
      <c r="D87" s="89"/>
      <c r="E87" s="89">
        <f t="shared" si="44"/>
        <v>12578000</v>
      </c>
      <c r="F87" s="89">
        <v>0</v>
      </c>
      <c r="G87" s="89">
        <v>0</v>
      </c>
      <c r="H87" s="89">
        <v>5268000</v>
      </c>
      <c r="I87" s="89">
        <v>0</v>
      </c>
      <c r="J87" s="89">
        <v>2916000</v>
      </c>
      <c r="K87" s="89">
        <v>0</v>
      </c>
      <c r="L87" s="89">
        <v>2721000</v>
      </c>
      <c r="M87" s="89">
        <v>0</v>
      </c>
      <c r="N87" s="89">
        <v>0</v>
      </c>
      <c r="O87" s="89">
        <v>0</v>
      </c>
      <c r="P87" s="91">
        <f t="shared" si="45"/>
        <v>10905000</v>
      </c>
      <c r="Q87" s="91">
        <f t="shared" si="46"/>
        <v>0</v>
      </c>
      <c r="R87" s="102">
        <f t="shared" si="47"/>
        <v>-100</v>
      </c>
      <c r="S87" s="103">
        <f t="shared" si="48"/>
        <v>0</v>
      </c>
      <c r="T87" s="102">
        <f t="shared" si="49"/>
        <v>86.6989982509143</v>
      </c>
      <c r="U87" s="103">
        <f t="shared" si="50"/>
        <v>0</v>
      </c>
      <c r="V87" s="89"/>
      <c r="W87" s="89"/>
    </row>
    <row r="88" spans="1:23" ht="14.25">
      <c r="A88" s="104" t="s">
        <v>104</v>
      </c>
      <c r="B88" s="89">
        <v>0</v>
      </c>
      <c r="C88" s="89">
        <v>0</v>
      </c>
      <c r="D88" s="89"/>
      <c r="E88" s="89">
        <f t="shared" si="44"/>
        <v>0</v>
      </c>
      <c r="F88" s="89">
        <v>0</v>
      </c>
      <c r="G88" s="89">
        <v>0</v>
      </c>
      <c r="H88" s="89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91">
        <f t="shared" si="45"/>
        <v>0</v>
      </c>
      <c r="Q88" s="91">
        <f t="shared" si="46"/>
        <v>0</v>
      </c>
      <c r="R88" s="102">
        <f t="shared" si="47"/>
        <v>0</v>
      </c>
      <c r="S88" s="103">
        <f t="shared" si="48"/>
        <v>0</v>
      </c>
      <c r="T88" s="102">
        <f t="shared" si="49"/>
        <v>0</v>
      </c>
      <c r="U88" s="103">
        <f t="shared" si="50"/>
        <v>0</v>
      </c>
      <c r="V88" s="89"/>
      <c r="W88" s="89"/>
    </row>
    <row r="89" spans="1:23" ht="14.25">
      <c r="A89" s="104" t="s">
        <v>105</v>
      </c>
      <c r="B89" s="89">
        <v>61347000</v>
      </c>
      <c r="C89" s="89">
        <v>-1000000</v>
      </c>
      <c r="D89" s="89"/>
      <c r="E89" s="89">
        <f t="shared" si="44"/>
        <v>60347000</v>
      </c>
      <c r="F89" s="89">
        <v>0</v>
      </c>
      <c r="G89" s="89">
        <v>0</v>
      </c>
      <c r="H89" s="89">
        <v>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91">
        <f t="shared" si="45"/>
        <v>0</v>
      </c>
      <c r="Q89" s="91">
        <f t="shared" si="46"/>
        <v>0</v>
      </c>
      <c r="R89" s="102">
        <f t="shared" si="47"/>
        <v>0</v>
      </c>
      <c r="S89" s="103">
        <f t="shared" si="48"/>
        <v>0</v>
      </c>
      <c r="T89" s="102">
        <f t="shared" si="49"/>
        <v>0</v>
      </c>
      <c r="U89" s="103">
        <f t="shared" si="50"/>
        <v>0</v>
      </c>
      <c r="V89" s="89"/>
      <c r="W89" s="89"/>
    </row>
    <row r="90" spans="1:23" ht="14.25">
      <c r="A90" s="104" t="s">
        <v>106</v>
      </c>
      <c r="B90" s="89">
        <v>0</v>
      </c>
      <c r="C90" s="89">
        <v>101000</v>
      </c>
      <c r="D90" s="89"/>
      <c r="E90" s="89">
        <f t="shared" si="44"/>
        <v>101000</v>
      </c>
      <c r="F90" s="89">
        <v>0</v>
      </c>
      <c r="G90" s="89">
        <v>0</v>
      </c>
      <c r="H90" s="89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91">
        <f t="shared" si="45"/>
        <v>0</v>
      </c>
      <c r="Q90" s="91">
        <f t="shared" si="46"/>
        <v>0</v>
      </c>
      <c r="R90" s="102">
        <f t="shared" si="47"/>
        <v>0</v>
      </c>
      <c r="S90" s="103">
        <f t="shared" si="48"/>
        <v>0</v>
      </c>
      <c r="T90" s="102">
        <f t="shared" si="49"/>
        <v>0</v>
      </c>
      <c r="U90" s="103">
        <f t="shared" si="50"/>
        <v>0</v>
      </c>
      <c r="V90" s="89"/>
      <c r="W90" s="89"/>
    </row>
    <row r="91" spans="1:23" ht="14.25">
      <c r="A91" s="104" t="s">
        <v>107</v>
      </c>
      <c r="B91" s="89">
        <v>32913000</v>
      </c>
      <c r="C91" s="89">
        <v>0</v>
      </c>
      <c r="D91" s="89"/>
      <c r="E91" s="89">
        <f t="shared" si="44"/>
        <v>32913000</v>
      </c>
      <c r="F91" s="89">
        <v>0</v>
      </c>
      <c r="G91" s="89">
        <v>0</v>
      </c>
      <c r="H91" s="89">
        <v>0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  <c r="P91" s="91">
        <f t="shared" si="45"/>
        <v>0</v>
      </c>
      <c r="Q91" s="91">
        <f t="shared" si="46"/>
        <v>0</v>
      </c>
      <c r="R91" s="102">
        <f t="shared" si="47"/>
        <v>0</v>
      </c>
      <c r="S91" s="103">
        <f t="shared" si="48"/>
        <v>0</v>
      </c>
      <c r="T91" s="102">
        <f t="shared" si="49"/>
        <v>0</v>
      </c>
      <c r="U91" s="103">
        <f t="shared" si="50"/>
        <v>0</v>
      </c>
      <c r="V91" s="89"/>
      <c r="W91" s="89"/>
    </row>
    <row r="92" spans="1:23" ht="14.25">
      <c r="A92" s="104" t="s">
        <v>108</v>
      </c>
      <c r="B92" s="89">
        <v>1944000</v>
      </c>
      <c r="C92" s="89">
        <v>13000000</v>
      </c>
      <c r="D92" s="89"/>
      <c r="E92" s="89">
        <f t="shared" si="44"/>
        <v>14944000</v>
      </c>
      <c r="F92" s="89">
        <v>0</v>
      </c>
      <c r="G92" s="89">
        <v>0</v>
      </c>
      <c r="H92" s="89">
        <v>0</v>
      </c>
      <c r="I92" s="89">
        <v>0</v>
      </c>
      <c r="J92" s="89">
        <v>13000000</v>
      </c>
      <c r="K92" s="89">
        <v>0</v>
      </c>
      <c r="L92" s="89">
        <v>0</v>
      </c>
      <c r="M92" s="89">
        <v>0</v>
      </c>
      <c r="N92" s="89">
        <v>0</v>
      </c>
      <c r="O92" s="89">
        <v>0</v>
      </c>
      <c r="P92" s="91">
        <f t="shared" si="45"/>
        <v>13000000</v>
      </c>
      <c r="Q92" s="91">
        <f t="shared" si="46"/>
        <v>0</v>
      </c>
      <c r="R92" s="102">
        <f t="shared" si="47"/>
        <v>0</v>
      </c>
      <c r="S92" s="103">
        <f t="shared" si="48"/>
        <v>0</v>
      </c>
      <c r="T92" s="102">
        <f t="shared" si="49"/>
        <v>86.9914346895075</v>
      </c>
      <c r="U92" s="103">
        <f t="shared" si="50"/>
        <v>0</v>
      </c>
      <c r="V92" s="89"/>
      <c r="W92" s="89"/>
    </row>
    <row r="93" spans="1:23" ht="14.25">
      <c r="A93" s="104" t="s">
        <v>109</v>
      </c>
      <c r="B93" s="89">
        <v>0</v>
      </c>
      <c r="C93" s="89">
        <v>0</v>
      </c>
      <c r="D93" s="89"/>
      <c r="E93" s="89">
        <f t="shared" si="44"/>
        <v>0</v>
      </c>
      <c r="F93" s="89">
        <v>0</v>
      </c>
      <c r="G93" s="89">
        <v>0</v>
      </c>
      <c r="H93" s="89">
        <v>0</v>
      </c>
      <c r="I93" s="89">
        <v>0</v>
      </c>
      <c r="J93" s="89">
        <v>0</v>
      </c>
      <c r="K93" s="89">
        <v>0</v>
      </c>
      <c r="L93" s="89">
        <v>0</v>
      </c>
      <c r="M93" s="89">
        <v>0</v>
      </c>
      <c r="N93" s="89">
        <v>0</v>
      </c>
      <c r="O93" s="89">
        <v>0</v>
      </c>
      <c r="P93" s="91">
        <f t="shared" si="45"/>
        <v>0</v>
      </c>
      <c r="Q93" s="91">
        <f t="shared" si="46"/>
        <v>0</v>
      </c>
      <c r="R93" s="102">
        <f t="shared" si="47"/>
        <v>0</v>
      </c>
      <c r="S93" s="103">
        <f t="shared" si="48"/>
        <v>0</v>
      </c>
      <c r="T93" s="102">
        <f t="shared" si="49"/>
        <v>0</v>
      </c>
      <c r="U93" s="103">
        <f t="shared" si="50"/>
        <v>0</v>
      </c>
      <c r="V93" s="89"/>
      <c r="W93" s="89"/>
    </row>
    <row r="94" spans="1:23" ht="14.25">
      <c r="A94" s="105" t="s">
        <v>110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7"/>
      <c r="Q94" s="107"/>
      <c r="R94" s="108"/>
      <c r="S94" s="109"/>
      <c r="T94" s="108"/>
      <c r="U94" s="109"/>
      <c r="V94" s="106"/>
      <c r="W94" s="106"/>
    </row>
    <row r="95" spans="1:23" ht="20.25" hidden="1">
      <c r="A95" s="110" t="s">
        <v>111</v>
      </c>
      <c r="B95" s="111">
        <f aca="true" t="shared" si="51" ref="B95:I95">SUM(B96:B110)</f>
        <v>0</v>
      </c>
      <c r="C95" s="111">
        <f t="shared" si="51"/>
        <v>0</v>
      </c>
      <c r="D95" s="111">
        <f t="shared" si="51"/>
        <v>0</v>
      </c>
      <c r="E95" s="111">
        <f t="shared" si="51"/>
        <v>0</v>
      </c>
      <c r="F95" s="111">
        <f t="shared" si="51"/>
        <v>0</v>
      </c>
      <c r="G95" s="111">
        <f t="shared" si="51"/>
        <v>0</v>
      </c>
      <c r="H95" s="111">
        <f t="shared" si="51"/>
        <v>0</v>
      </c>
      <c r="I95" s="111">
        <f t="shared" si="51"/>
        <v>0</v>
      </c>
      <c r="J95" s="111">
        <f>SUM(J96:J110)</f>
        <v>0</v>
      </c>
      <c r="K95" s="111">
        <f>SUM(K96:K110)</f>
        <v>0</v>
      </c>
      <c r="L95" s="111">
        <f>SUM(L96:L110)</f>
        <v>0</v>
      </c>
      <c r="M95" s="112">
        <f>SUM(M96:M110)</f>
        <v>0</v>
      </c>
      <c r="N95" s="111"/>
      <c r="O95" s="112"/>
      <c r="P95" s="111"/>
      <c r="Q95" s="112"/>
      <c r="R95" s="113" t="str">
        <f aca="true" t="shared" si="52" ref="R95:S110">IF(L95=0," ",(N95-L95)/L95)</f>
        <v> </v>
      </c>
      <c r="S95" s="113" t="str">
        <f t="shared" si="52"/>
        <v> </v>
      </c>
      <c r="T95" s="113" t="str">
        <f aca="true" t="shared" si="53" ref="T95:T113">IF(E95=0," ",(P95/E95))</f>
        <v> </v>
      </c>
      <c r="U95" s="114" t="str">
        <f aca="true" t="shared" si="54" ref="U95:U113">IF(E95=0," ",(Q95/E95))</f>
        <v> </v>
      </c>
      <c r="V95" s="111">
        <f>SUM(V96:V110)</f>
        <v>0</v>
      </c>
      <c r="W95" s="111">
        <f>SUM(W96:W110)</f>
        <v>0</v>
      </c>
    </row>
    <row r="96" spans="1:23" ht="14.25" hidden="1">
      <c r="A96" s="115"/>
      <c r="B96" s="90"/>
      <c r="C96" s="90"/>
      <c r="D96" s="90"/>
      <c r="E96" s="116">
        <f>SUM(B96:D96)</f>
        <v>0</v>
      </c>
      <c r="F96" s="90"/>
      <c r="G96" s="90"/>
      <c r="H96" s="90"/>
      <c r="I96" s="90"/>
      <c r="J96" s="90"/>
      <c r="K96" s="90"/>
      <c r="L96" s="90"/>
      <c r="M96" s="117"/>
      <c r="N96" s="90"/>
      <c r="O96" s="117"/>
      <c r="P96" s="90"/>
      <c r="Q96" s="117"/>
      <c r="R96" s="118" t="str">
        <f t="shared" si="52"/>
        <v> </v>
      </c>
      <c r="S96" s="118" t="str">
        <f t="shared" si="52"/>
        <v> </v>
      </c>
      <c r="T96" s="118" t="str">
        <f t="shared" si="53"/>
        <v> </v>
      </c>
      <c r="U96" s="119" t="str">
        <f t="shared" si="54"/>
        <v> </v>
      </c>
      <c r="V96" s="90"/>
      <c r="W96" s="90"/>
    </row>
    <row r="97" spans="1:23" ht="14.25" hidden="1">
      <c r="A97" s="115"/>
      <c r="B97" s="90"/>
      <c r="C97" s="90"/>
      <c r="D97" s="90"/>
      <c r="E97" s="116">
        <f aca="true" t="shared" si="55" ref="E97:E110">SUM(B97:D97)</f>
        <v>0</v>
      </c>
      <c r="F97" s="90"/>
      <c r="G97" s="90"/>
      <c r="H97" s="90"/>
      <c r="I97" s="90"/>
      <c r="J97" s="90"/>
      <c r="K97" s="90"/>
      <c r="L97" s="90"/>
      <c r="M97" s="117"/>
      <c r="N97" s="90"/>
      <c r="O97" s="117"/>
      <c r="P97" s="90"/>
      <c r="Q97" s="117"/>
      <c r="R97" s="118" t="str">
        <f t="shared" si="52"/>
        <v> </v>
      </c>
      <c r="S97" s="118" t="str">
        <f t="shared" si="52"/>
        <v> </v>
      </c>
      <c r="T97" s="118" t="str">
        <f t="shared" si="53"/>
        <v> </v>
      </c>
      <c r="U97" s="119" t="str">
        <f t="shared" si="54"/>
        <v> </v>
      </c>
      <c r="V97" s="90"/>
      <c r="W97" s="90"/>
    </row>
    <row r="98" spans="1:23" ht="14.25" hidden="1">
      <c r="A98" s="115"/>
      <c r="B98" s="90"/>
      <c r="C98" s="90"/>
      <c r="D98" s="90"/>
      <c r="E98" s="116">
        <f t="shared" si="55"/>
        <v>0</v>
      </c>
      <c r="F98" s="90"/>
      <c r="G98" s="90"/>
      <c r="H98" s="90"/>
      <c r="I98" s="90"/>
      <c r="J98" s="90"/>
      <c r="K98" s="90"/>
      <c r="L98" s="90"/>
      <c r="M98" s="117"/>
      <c r="N98" s="90"/>
      <c r="O98" s="117"/>
      <c r="P98" s="90"/>
      <c r="Q98" s="117"/>
      <c r="R98" s="118" t="str">
        <f t="shared" si="52"/>
        <v> </v>
      </c>
      <c r="S98" s="118" t="str">
        <f t="shared" si="52"/>
        <v> </v>
      </c>
      <c r="T98" s="118" t="str">
        <f t="shared" si="53"/>
        <v> </v>
      </c>
      <c r="U98" s="119" t="str">
        <f t="shared" si="54"/>
        <v> </v>
      </c>
      <c r="V98" s="90"/>
      <c r="W98" s="90"/>
    </row>
    <row r="99" spans="1:23" ht="14.25" hidden="1">
      <c r="A99" s="115"/>
      <c r="B99" s="90"/>
      <c r="C99" s="90"/>
      <c r="D99" s="90"/>
      <c r="E99" s="116">
        <f t="shared" si="55"/>
        <v>0</v>
      </c>
      <c r="F99" s="90"/>
      <c r="G99" s="90"/>
      <c r="H99" s="90"/>
      <c r="I99" s="90"/>
      <c r="J99" s="90"/>
      <c r="K99" s="90"/>
      <c r="L99" s="90"/>
      <c r="M99" s="117"/>
      <c r="N99" s="90"/>
      <c r="O99" s="117"/>
      <c r="P99" s="90"/>
      <c r="Q99" s="117"/>
      <c r="R99" s="118" t="str">
        <f t="shared" si="52"/>
        <v> </v>
      </c>
      <c r="S99" s="118" t="str">
        <f t="shared" si="52"/>
        <v> </v>
      </c>
      <c r="T99" s="118" t="str">
        <f t="shared" si="53"/>
        <v> </v>
      </c>
      <c r="U99" s="119" t="str">
        <f t="shared" si="54"/>
        <v> </v>
      </c>
      <c r="V99" s="90"/>
      <c r="W99" s="90"/>
    </row>
    <row r="100" spans="1:23" ht="14.25" hidden="1">
      <c r="A100" s="115"/>
      <c r="B100" s="90"/>
      <c r="C100" s="90"/>
      <c r="D100" s="90"/>
      <c r="E100" s="116">
        <f t="shared" si="55"/>
        <v>0</v>
      </c>
      <c r="F100" s="90"/>
      <c r="G100" s="90"/>
      <c r="H100" s="90"/>
      <c r="I100" s="90"/>
      <c r="J100" s="90"/>
      <c r="K100" s="90"/>
      <c r="L100" s="90"/>
      <c r="M100" s="117"/>
      <c r="N100" s="90"/>
      <c r="O100" s="117"/>
      <c r="P100" s="90"/>
      <c r="Q100" s="117"/>
      <c r="R100" s="118" t="str">
        <f t="shared" si="52"/>
        <v> </v>
      </c>
      <c r="S100" s="118" t="str">
        <f t="shared" si="52"/>
        <v> </v>
      </c>
      <c r="T100" s="118" t="str">
        <f t="shared" si="53"/>
        <v> </v>
      </c>
      <c r="U100" s="119" t="str">
        <f t="shared" si="54"/>
        <v> </v>
      </c>
      <c r="V100" s="90"/>
      <c r="W100" s="90"/>
    </row>
    <row r="101" spans="1:23" ht="14.25" hidden="1">
      <c r="A101" s="115"/>
      <c r="B101" s="90"/>
      <c r="C101" s="90"/>
      <c r="D101" s="90"/>
      <c r="E101" s="116">
        <f t="shared" si="55"/>
        <v>0</v>
      </c>
      <c r="F101" s="90"/>
      <c r="G101" s="90"/>
      <c r="H101" s="90"/>
      <c r="I101" s="90"/>
      <c r="J101" s="90"/>
      <c r="K101" s="90"/>
      <c r="L101" s="90"/>
      <c r="M101" s="117"/>
      <c r="N101" s="90"/>
      <c r="O101" s="117"/>
      <c r="P101" s="90"/>
      <c r="Q101" s="117"/>
      <c r="R101" s="118" t="str">
        <f t="shared" si="52"/>
        <v> </v>
      </c>
      <c r="S101" s="118" t="str">
        <f t="shared" si="52"/>
        <v> </v>
      </c>
      <c r="T101" s="118" t="str">
        <f t="shared" si="53"/>
        <v> </v>
      </c>
      <c r="U101" s="119" t="str">
        <f t="shared" si="54"/>
        <v> </v>
      </c>
      <c r="V101" s="90"/>
      <c r="W101" s="90"/>
    </row>
    <row r="102" spans="1:23" ht="14.25" hidden="1">
      <c r="A102" s="115"/>
      <c r="B102" s="90"/>
      <c r="C102" s="90"/>
      <c r="D102" s="90"/>
      <c r="E102" s="116">
        <f t="shared" si="55"/>
        <v>0</v>
      </c>
      <c r="F102" s="90"/>
      <c r="G102" s="90"/>
      <c r="H102" s="90"/>
      <c r="I102" s="90"/>
      <c r="J102" s="90"/>
      <c r="K102" s="90"/>
      <c r="L102" s="90"/>
      <c r="M102" s="117"/>
      <c r="N102" s="90"/>
      <c r="O102" s="117"/>
      <c r="P102" s="90"/>
      <c r="Q102" s="117"/>
      <c r="R102" s="118" t="str">
        <f t="shared" si="52"/>
        <v> </v>
      </c>
      <c r="S102" s="118" t="str">
        <f t="shared" si="52"/>
        <v> </v>
      </c>
      <c r="T102" s="118" t="str">
        <f t="shared" si="53"/>
        <v> </v>
      </c>
      <c r="U102" s="119" t="str">
        <f t="shared" si="54"/>
        <v> </v>
      </c>
      <c r="V102" s="90"/>
      <c r="W102" s="90"/>
    </row>
    <row r="103" spans="1:23" ht="14.25" hidden="1">
      <c r="A103" s="115"/>
      <c r="B103" s="90"/>
      <c r="C103" s="90"/>
      <c r="D103" s="90"/>
      <c r="E103" s="116">
        <f t="shared" si="55"/>
        <v>0</v>
      </c>
      <c r="F103" s="90"/>
      <c r="G103" s="90"/>
      <c r="H103" s="90"/>
      <c r="I103" s="90"/>
      <c r="J103" s="90"/>
      <c r="K103" s="90"/>
      <c r="L103" s="90"/>
      <c r="M103" s="117"/>
      <c r="N103" s="90"/>
      <c r="O103" s="117"/>
      <c r="P103" s="90"/>
      <c r="Q103" s="117"/>
      <c r="R103" s="118" t="str">
        <f t="shared" si="52"/>
        <v> </v>
      </c>
      <c r="S103" s="118" t="str">
        <f t="shared" si="52"/>
        <v> </v>
      </c>
      <c r="T103" s="118" t="str">
        <f t="shared" si="53"/>
        <v> </v>
      </c>
      <c r="U103" s="119" t="str">
        <f t="shared" si="54"/>
        <v> </v>
      </c>
      <c r="V103" s="90"/>
      <c r="W103" s="90"/>
    </row>
    <row r="104" spans="1:23" ht="14.25" hidden="1">
      <c r="A104" s="115"/>
      <c r="B104" s="90"/>
      <c r="C104" s="90"/>
      <c r="D104" s="90"/>
      <c r="E104" s="116">
        <f t="shared" si="55"/>
        <v>0</v>
      </c>
      <c r="F104" s="90"/>
      <c r="G104" s="90"/>
      <c r="H104" s="90"/>
      <c r="I104" s="90"/>
      <c r="J104" s="90"/>
      <c r="K104" s="90"/>
      <c r="L104" s="90"/>
      <c r="M104" s="117"/>
      <c r="N104" s="90"/>
      <c r="O104" s="117"/>
      <c r="P104" s="90"/>
      <c r="Q104" s="117"/>
      <c r="R104" s="118" t="str">
        <f t="shared" si="52"/>
        <v> </v>
      </c>
      <c r="S104" s="118" t="str">
        <f t="shared" si="52"/>
        <v> </v>
      </c>
      <c r="T104" s="118" t="str">
        <f t="shared" si="53"/>
        <v> </v>
      </c>
      <c r="U104" s="119" t="str">
        <f t="shared" si="54"/>
        <v> </v>
      </c>
      <c r="V104" s="90"/>
      <c r="W104" s="90"/>
    </row>
    <row r="105" spans="1:23" ht="14.25" hidden="1">
      <c r="A105" s="115"/>
      <c r="B105" s="90"/>
      <c r="C105" s="90"/>
      <c r="D105" s="90"/>
      <c r="E105" s="116">
        <f t="shared" si="55"/>
        <v>0</v>
      </c>
      <c r="F105" s="90"/>
      <c r="G105" s="90"/>
      <c r="H105" s="90"/>
      <c r="I105" s="90"/>
      <c r="J105" s="90"/>
      <c r="K105" s="90"/>
      <c r="L105" s="90"/>
      <c r="M105" s="117"/>
      <c r="N105" s="90"/>
      <c r="O105" s="117"/>
      <c r="P105" s="90"/>
      <c r="Q105" s="117"/>
      <c r="R105" s="118" t="str">
        <f t="shared" si="52"/>
        <v> </v>
      </c>
      <c r="S105" s="118" t="str">
        <f t="shared" si="52"/>
        <v> </v>
      </c>
      <c r="T105" s="118" t="str">
        <f t="shared" si="53"/>
        <v> </v>
      </c>
      <c r="U105" s="119" t="str">
        <f t="shared" si="54"/>
        <v> </v>
      </c>
      <c r="V105" s="90"/>
      <c r="W105" s="90"/>
    </row>
    <row r="106" spans="1:23" ht="14.25" hidden="1">
      <c r="A106" s="115"/>
      <c r="B106" s="90"/>
      <c r="C106" s="90"/>
      <c r="D106" s="90"/>
      <c r="E106" s="116">
        <f t="shared" si="55"/>
        <v>0</v>
      </c>
      <c r="F106" s="90"/>
      <c r="G106" s="90"/>
      <c r="H106" s="90"/>
      <c r="I106" s="90"/>
      <c r="J106" s="90"/>
      <c r="K106" s="90"/>
      <c r="L106" s="90"/>
      <c r="M106" s="117"/>
      <c r="N106" s="90"/>
      <c r="O106" s="117"/>
      <c r="P106" s="90"/>
      <c r="Q106" s="117"/>
      <c r="R106" s="118" t="str">
        <f t="shared" si="52"/>
        <v> </v>
      </c>
      <c r="S106" s="118" t="str">
        <f t="shared" si="52"/>
        <v> </v>
      </c>
      <c r="T106" s="118" t="str">
        <f t="shared" si="53"/>
        <v> </v>
      </c>
      <c r="U106" s="119" t="str">
        <f t="shared" si="54"/>
        <v> </v>
      </c>
      <c r="V106" s="90"/>
      <c r="W106" s="90"/>
    </row>
    <row r="107" spans="1:23" ht="14.25" hidden="1">
      <c r="A107" s="115"/>
      <c r="B107" s="90"/>
      <c r="C107" s="90"/>
      <c r="D107" s="90"/>
      <c r="E107" s="116">
        <f t="shared" si="55"/>
        <v>0</v>
      </c>
      <c r="F107" s="90"/>
      <c r="G107" s="90"/>
      <c r="H107" s="90"/>
      <c r="I107" s="90"/>
      <c r="J107" s="90"/>
      <c r="K107" s="90"/>
      <c r="L107" s="90"/>
      <c r="M107" s="117"/>
      <c r="N107" s="90"/>
      <c r="O107" s="117"/>
      <c r="P107" s="90"/>
      <c r="Q107" s="117"/>
      <c r="R107" s="118" t="str">
        <f t="shared" si="52"/>
        <v> </v>
      </c>
      <c r="S107" s="118" t="str">
        <f t="shared" si="52"/>
        <v> </v>
      </c>
      <c r="T107" s="118" t="str">
        <f t="shared" si="53"/>
        <v> </v>
      </c>
      <c r="U107" s="119" t="str">
        <f t="shared" si="54"/>
        <v> </v>
      </c>
      <c r="V107" s="90"/>
      <c r="W107" s="90"/>
    </row>
    <row r="108" spans="1:23" ht="14.25" hidden="1">
      <c r="A108" s="115"/>
      <c r="B108" s="90"/>
      <c r="C108" s="90"/>
      <c r="D108" s="90"/>
      <c r="E108" s="116">
        <f t="shared" si="55"/>
        <v>0</v>
      </c>
      <c r="F108" s="90"/>
      <c r="G108" s="90"/>
      <c r="H108" s="117"/>
      <c r="I108" s="90"/>
      <c r="J108" s="117"/>
      <c r="K108" s="90"/>
      <c r="L108" s="117"/>
      <c r="M108" s="117"/>
      <c r="N108" s="117"/>
      <c r="O108" s="117"/>
      <c r="P108" s="117"/>
      <c r="Q108" s="117"/>
      <c r="R108" s="118" t="str">
        <f t="shared" si="52"/>
        <v> </v>
      </c>
      <c r="S108" s="118" t="str">
        <f t="shared" si="52"/>
        <v> </v>
      </c>
      <c r="T108" s="118" t="str">
        <f t="shared" si="53"/>
        <v> </v>
      </c>
      <c r="U108" s="119" t="str">
        <f t="shared" si="54"/>
        <v> </v>
      </c>
      <c r="V108" s="90"/>
      <c r="W108" s="90"/>
    </row>
    <row r="109" spans="1:23" ht="14.25" hidden="1">
      <c r="A109" s="115"/>
      <c r="B109" s="90"/>
      <c r="C109" s="90"/>
      <c r="D109" s="90"/>
      <c r="E109" s="116">
        <f t="shared" si="55"/>
        <v>0</v>
      </c>
      <c r="F109" s="90"/>
      <c r="G109" s="90"/>
      <c r="H109" s="117"/>
      <c r="I109" s="90"/>
      <c r="J109" s="117"/>
      <c r="K109" s="90"/>
      <c r="L109" s="117"/>
      <c r="M109" s="117"/>
      <c r="N109" s="117"/>
      <c r="O109" s="117"/>
      <c r="P109" s="117"/>
      <c r="Q109" s="117"/>
      <c r="R109" s="118" t="str">
        <f t="shared" si="52"/>
        <v> </v>
      </c>
      <c r="S109" s="118" t="str">
        <f t="shared" si="52"/>
        <v> </v>
      </c>
      <c r="T109" s="118" t="str">
        <f t="shared" si="53"/>
        <v> </v>
      </c>
      <c r="U109" s="119" t="str">
        <f t="shared" si="54"/>
        <v> </v>
      </c>
      <c r="V109" s="90"/>
      <c r="W109" s="90"/>
    </row>
    <row r="110" spans="1:23" ht="14.25" hidden="1">
      <c r="A110" s="115"/>
      <c r="B110" s="90"/>
      <c r="C110" s="90"/>
      <c r="D110" s="90"/>
      <c r="E110" s="116">
        <f t="shared" si="55"/>
        <v>0</v>
      </c>
      <c r="F110" s="90"/>
      <c r="G110" s="90"/>
      <c r="H110" s="117"/>
      <c r="I110" s="90"/>
      <c r="J110" s="117"/>
      <c r="K110" s="90"/>
      <c r="L110" s="117"/>
      <c r="M110" s="117"/>
      <c r="N110" s="117"/>
      <c r="O110" s="117"/>
      <c r="P110" s="117"/>
      <c r="Q110" s="117"/>
      <c r="R110" s="118" t="str">
        <f t="shared" si="52"/>
        <v> </v>
      </c>
      <c r="S110" s="118" t="str">
        <f t="shared" si="52"/>
        <v> </v>
      </c>
      <c r="T110" s="118" t="str">
        <f t="shared" si="53"/>
        <v> </v>
      </c>
      <c r="U110" s="119" t="str">
        <f t="shared" si="54"/>
        <v> </v>
      </c>
      <c r="V110" s="90"/>
      <c r="W110" s="90"/>
    </row>
    <row r="111" spans="1:23" ht="14.25" hidden="1">
      <c r="A111" s="120"/>
      <c r="B111" s="121"/>
      <c r="C111" s="122"/>
      <c r="D111" s="122"/>
      <c r="E111" s="122"/>
      <c r="F111" s="121"/>
      <c r="G111" s="122"/>
      <c r="H111" s="121"/>
      <c r="I111" s="122"/>
      <c r="J111" s="121"/>
      <c r="K111" s="122"/>
      <c r="L111" s="121"/>
      <c r="M111" s="121"/>
      <c r="N111" s="121"/>
      <c r="O111" s="121"/>
      <c r="P111" s="121"/>
      <c r="Q111" s="121"/>
      <c r="R111" s="113" t="str">
        <f aca="true" t="shared" si="56" ref="R111:S113">IF(L111=0," ",(N111-L111)/L111)</f>
        <v> </v>
      </c>
      <c r="S111" s="114" t="str">
        <f t="shared" si="56"/>
        <v> </v>
      </c>
      <c r="T111" s="113" t="str">
        <f t="shared" si="53"/>
        <v> </v>
      </c>
      <c r="U111" s="114" t="str">
        <f t="shared" si="54"/>
        <v> </v>
      </c>
      <c r="V111" s="121"/>
      <c r="W111" s="122"/>
    </row>
    <row r="112" spans="1:23" ht="14.25" hidden="1">
      <c r="A112" s="120" t="s">
        <v>82</v>
      </c>
      <c r="B112" s="121">
        <f aca="true" t="shared" si="57" ref="B112:Q112">B95+B85</f>
        <v>0</v>
      </c>
      <c r="C112" s="121">
        <f t="shared" si="57"/>
        <v>0</v>
      </c>
      <c r="D112" s="121">
        <f t="shared" si="57"/>
        <v>0</v>
      </c>
      <c r="E112" s="121">
        <f t="shared" si="57"/>
        <v>0</v>
      </c>
      <c r="F112" s="121">
        <f t="shared" si="57"/>
        <v>0</v>
      </c>
      <c r="G112" s="121">
        <f t="shared" si="57"/>
        <v>0</v>
      </c>
      <c r="H112" s="121">
        <f t="shared" si="57"/>
        <v>0</v>
      </c>
      <c r="I112" s="121">
        <f t="shared" si="57"/>
        <v>0</v>
      </c>
      <c r="J112" s="121">
        <f t="shared" si="57"/>
        <v>0</v>
      </c>
      <c r="K112" s="121">
        <f t="shared" si="57"/>
        <v>0</v>
      </c>
      <c r="L112" s="121">
        <f t="shared" si="57"/>
        <v>0</v>
      </c>
      <c r="M112" s="121">
        <f t="shared" si="57"/>
        <v>0</v>
      </c>
      <c r="N112" s="121">
        <f t="shared" si="57"/>
        <v>0</v>
      </c>
      <c r="O112" s="121">
        <f t="shared" si="57"/>
        <v>0</v>
      </c>
      <c r="P112" s="121">
        <f t="shared" si="57"/>
        <v>0</v>
      </c>
      <c r="Q112" s="121">
        <f t="shared" si="57"/>
        <v>0</v>
      </c>
      <c r="R112" s="113" t="str">
        <f t="shared" si="56"/>
        <v> </v>
      </c>
      <c r="S112" s="114" t="str">
        <f t="shared" si="56"/>
        <v> </v>
      </c>
      <c r="T112" s="113" t="str">
        <f t="shared" si="53"/>
        <v> </v>
      </c>
      <c r="U112" s="114" t="str">
        <f t="shared" si="54"/>
        <v> </v>
      </c>
      <c r="V112" s="121">
        <f>V95+V85</f>
        <v>0</v>
      </c>
      <c r="W112" s="121">
        <f>W95+W85</f>
        <v>0</v>
      </c>
    </row>
    <row r="113" spans="1:23" ht="14.25" hidden="1">
      <c r="A113" s="123" t="s">
        <v>125</v>
      </c>
      <c r="B113" s="124">
        <f>B85</f>
        <v>0</v>
      </c>
      <c r="C113" s="124">
        <f aca="true" t="shared" si="58" ref="C113:Q113">C85</f>
        <v>0</v>
      </c>
      <c r="D113" s="124">
        <f t="shared" si="58"/>
        <v>0</v>
      </c>
      <c r="E113" s="124">
        <f t="shared" si="58"/>
        <v>0</v>
      </c>
      <c r="F113" s="124">
        <f t="shared" si="58"/>
        <v>0</v>
      </c>
      <c r="G113" s="124">
        <f t="shared" si="58"/>
        <v>0</v>
      </c>
      <c r="H113" s="124">
        <f t="shared" si="58"/>
        <v>0</v>
      </c>
      <c r="I113" s="124">
        <f t="shared" si="58"/>
        <v>0</v>
      </c>
      <c r="J113" s="124">
        <f t="shared" si="58"/>
        <v>0</v>
      </c>
      <c r="K113" s="124">
        <f t="shared" si="58"/>
        <v>0</v>
      </c>
      <c r="L113" s="124">
        <f t="shared" si="58"/>
        <v>0</v>
      </c>
      <c r="M113" s="124">
        <f t="shared" si="58"/>
        <v>0</v>
      </c>
      <c r="N113" s="124">
        <f t="shared" si="58"/>
        <v>0</v>
      </c>
      <c r="O113" s="124">
        <f t="shared" si="58"/>
        <v>0</v>
      </c>
      <c r="P113" s="124">
        <f t="shared" si="58"/>
        <v>0</v>
      </c>
      <c r="Q113" s="124">
        <f t="shared" si="58"/>
        <v>0</v>
      </c>
      <c r="R113" s="113" t="str">
        <f t="shared" si="56"/>
        <v> </v>
      </c>
      <c r="S113" s="114" t="str">
        <f t="shared" si="56"/>
        <v> </v>
      </c>
      <c r="T113" s="113" t="str">
        <f t="shared" si="53"/>
        <v> </v>
      </c>
      <c r="U113" s="114" t="str">
        <f t="shared" si="54"/>
        <v> </v>
      </c>
      <c r="V113" s="124">
        <f>V85</f>
        <v>0</v>
      </c>
      <c r="W113" s="124">
        <f>W85</f>
        <v>0</v>
      </c>
    </row>
    <row r="114" spans="1:23" ht="14.25">
      <c r="A114" s="125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7"/>
      <c r="S114" s="127"/>
      <c r="T114" s="127"/>
      <c r="U114" s="127"/>
      <c r="V114" s="126"/>
      <c r="W114" s="126"/>
    </row>
    <row r="115" ht="14.25">
      <c r="A115" s="128" t="s">
        <v>114</v>
      </c>
    </row>
    <row r="116" ht="14.25">
      <c r="A116" s="128" t="s">
        <v>115</v>
      </c>
    </row>
    <row r="117" spans="1:22" ht="14.25">
      <c r="A117" s="128" t="s">
        <v>116</v>
      </c>
      <c r="B117" s="129"/>
      <c r="C117" s="129"/>
      <c r="D117" s="129"/>
      <c r="E117" s="129"/>
      <c r="F117" s="129"/>
      <c r="H117" s="129"/>
      <c r="I117" s="129"/>
      <c r="J117" s="129"/>
      <c r="K117" s="129"/>
      <c r="V117" s="129"/>
    </row>
    <row r="118" spans="1:22" ht="14.25">
      <c r="A118" s="128" t="s">
        <v>117</v>
      </c>
      <c r="B118" s="129"/>
      <c r="C118" s="129"/>
      <c r="D118" s="129"/>
      <c r="E118" s="129"/>
      <c r="F118" s="129"/>
      <c r="H118" s="129"/>
      <c r="I118" s="129"/>
      <c r="J118" s="129"/>
      <c r="K118" s="129"/>
      <c r="V118" s="129"/>
    </row>
    <row r="119" spans="1:22" ht="14.25">
      <c r="A119" s="128" t="s">
        <v>118</v>
      </c>
      <c r="B119" s="129"/>
      <c r="C119" s="129"/>
      <c r="D119" s="129"/>
      <c r="E119" s="129"/>
      <c r="F119" s="129"/>
      <c r="H119" s="129"/>
      <c r="I119" s="129"/>
      <c r="J119" s="129"/>
      <c r="K119" s="129"/>
      <c r="V119" s="129"/>
    </row>
    <row r="120" ht="14.25">
      <c r="A120" s="128" t="s">
        <v>119</v>
      </c>
    </row>
    <row r="123" spans="1:23" ht="14.25">
      <c r="A123" s="129"/>
      <c r="G123" s="129"/>
      <c r="W123" s="129"/>
    </row>
    <row r="124" spans="1:23" ht="14.25">
      <c r="A124" s="129"/>
      <c r="G124" s="129"/>
      <c r="W124" s="129"/>
    </row>
    <row r="125" spans="1:23" ht="14.25">
      <c r="A125" s="129"/>
      <c r="G125" s="129"/>
      <c r="W125" s="129"/>
    </row>
  </sheetData>
  <sheetProtection/>
  <mergeCells count="18">
    <mergeCell ref="P6:Q6"/>
    <mergeCell ref="R6:S6"/>
    <mergeCell ref="T6:U6"/>
    <mergeCell ref="V6:W6"/>
    <mergeCell ref="P74:Q74"/>
    <mergeCell ref="R74:S74"/>
    <mergeCell ref="T74:U74"/>
    <mergeCell ref="V74:W74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5"/>
  <sheetViews>
    <sheetView tabSelected="1" zoomScalePageLayoutView="0" workbookViewId="0" topLeftCell="A1">
      <selection activeCell="A3" sqref="A3:U120"/>
    </sheetView>
  </sheetViews>
  <sheetFormatPr defaultColWidth="9.140625" defaultRowHeight="15"/>
  <cols>
    <col min="1" max="1" width="52.7109375" style="2" customWidth="1"/>
    <col min="2" max="23" width="13.7109375" style="2" customWidth="1"/>
    <col min="24" max="24" width="2.7109375" style="2" customWidth="1"/>
    <col min="25" max="16384" width="9.140625" style="2" customWidth="1"/>
  </cols>
  <sheetData>
    <row r="1" spans="1:23" ht="14.2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"/>
      <c r="W1" s="1"/>
    </row>
    <row r="2" spans="1:23" ht="17.2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"/>
      <c r="W2" s="3"/>
    </row>
    <row r="3" spans="1:23" ht="18" customHeight="1">
      <c r="A3" s="131" t="s">
        <v>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"/>
      <c r="W3" s="3"/>
    </row>
    <row r="4" spans="1:23" ht="18" customHeight="1">
      <c r="A4" s="131" t="s">
        <v>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"/>
      <c r="W4" s="3"/>
    </row>
    <row r="5" spans="1:23" ht="15" customHeight="1">
      <c r="A5" s="132" t="s">
        <v>128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4"/>
      <c r="W5" s="4"/>
    </row>
    <row r="6" spans="1:23" ht="12.75" customHeight="1">
      <c r="A6" s="5"/>
      <c r="B6" s="5"/>
      <c r="C6" s="5"/>
      <c r="D6" s="5"/>
      <c r="E6" s="6"/>
      <c r="F6" s="133" t="s">
        <v>3</v>
      </c>
      <c r="G6" s="134"/>
      <c r="H6" s="133" t="s">
        <v>4</v>
      </c>
      <c r="I6" s="134"/>
      <c r="J6" s="133" t="s">
        <v>5</v>
      </c>
      <c r="K6" s="134"/>
      <c r="L6" s="133" t="s">
        <v>6</v>
      </c>
      <c r="M6" s="134"/>
      <c r="N6" s="133" t="s">
        <v>7</v>
      </c>
      <c r="O6" s="134"/>
      <c r="P6" s="133" t="s">
        <v>8</v>
      </c>
      <c r="Q6" s="134"/>
      <c r="R6" s="133" t="s">
        <v>9</v>
      </c>
      <c r="S6" s="134"/>
      <c r="T6" s="133" t="s">
        <v>10</v>
      </c>
      <c r="U6" s="134"/>
      <c r="V6" s="133" t="s">
        <v>11</v>
      </c>
      <c r="W6" s="134"/>
    </row>
    <row r="7" spans="1:23" ht="82.5">
      <c r="A7" s="7" t="s">
        <v>12</v>
      </c>
      <c r="B7" s="8" t="s">
        <v>13</v>
      </c>
      <c r="C7" s="8" t="s">
        <v>14</v>
      </c>
      <c r="D7" s="8" t="s">
        <v>15</v>
      </c>
      <c r="E7" s="8" t="s">
        <v>16</v>
      </c>
      <c r="F7" s="9" t="s">
        <v>17</v>
      </c>
      <c r="G7" s="10" t="s">
        <v>18</v>
      </c>
      <c r="H7" s="9" t="s">
        <v>19</v>
      </c>
      <c r="I7" s="10" t="s">
        <v>20</v>
      </c>
      <c r="J7" s="9" t="s">
        <v>21</v>
      </c>
      <c r="K7" s="10" t="s">
        <v>22</v>
      </c>
      <c r="L7" s="9" t="s">
        <v>23</v>
      </c>
      <c r="M7" s="10" t="s">
        <v>24</v>
      </c>
      <c r="N7" s="9" t="s">
        <v>25</v>
      </c>
      <c r="O7" s="10" t="s">
        <v>26</v>
      </c>
      <c r="P7" s="9" t="s">
        <v>27</v>
      </c>
      <c r="Q7" s="10" t="s">
        <v>28</v>
      </c>
      <c r="R7" s="9" t="s">
        <v>27</v>
      </c>
      <c r="S7" s="10" t="s">
        <v>28</v>
      </c>
      <c r="T7" s="9" t="s">
        <v>29</v>
      </c>
      <c r="U7" s="10" t="s">
        <v>30</v>
      </c>
      <c r="V7" s="9" t="s">
        <v>16</v>
      </c>
      <c r="W7" s="10" t="s">
        <v>31</v>
      </c>
    </row>
    <row r="8" spans="1:23" ht="12.75" customHeight="1">
      <c r="A8" s="11" t="s">
        <v>32</v>
      </c>
      <c r="B8" s="12"/>
      <c r="C8" s="12"/>
      <c r="D8" s="12"/>
      <c r="E8" s="12"/>
      <c r="F8" s="13"/>
      <c r="G8" s="14"/>
      <c r="H8" s="13"/>
      <c r="I8" s="14"/>
      <c r="J8" s="13"/>
      <c r="K8" s="14"/>
      <c r="L8" s="13"/>
      <c r="M8" s="14"/>
      <c r="N8" s="13"/>
      <c r="O8" s="14"/>
      <c r="P8" s="13"/>
      <c r="Q8" s="14"/>
      <c r="R8" s="15"/>
      <c r="S8" s="16"/>
      <c r="T8" s="15"/>
      <c r="U8" s="17"/>
      <c r="V8" s="13"/>
      <c r="W8" s="14"/>
    </row>
    <row r="9" spans="1:23" ht="12.75" customHeight="1" hidden="1">
      <c r="A9" s="18" t="s">
        <v>33</v>
      </c>
      <c r="B9" s="19">
        <v>0</v>
      </c>
      <c r="C9" s="19">
        <v>0</v>
      </c>
      <c r="D9" s="19"/>
      <c r="E9" s="19">
        <f>$B9+$C9+$D9</f>
        <v>0</v>
      </c>
      <c r="F9" s="20">
        <v>0</v>
      </c>
      <c r="G9" s="21">
        <v>0</v>
      </c>
      <c r="H9" s="20">
        <v>0</v>
      </c>
      <c r="I9" s="21">
        <v>0</v>
      </c>
      <c r="J9" s="20">
        <v>0</v>
      </c>
      <c r="K9" s="21">
        <v>0</v>
      </c>
      <c r="L9" s="20">
        <v>0</v>
      </c>
      <c r="M9" s="21">
        <v>0</v>
      </c>
      <c r="N9" s="20">
        <v>0</v>
      </c>
      <c r="O9" s="21">
        <v>0</v>
      </c>
      <c r="P9" s="20">
        <f>$H9+$J9+$L9+$N9</f>
        <v>0</v>
      </c>
      <c r="Q9" s="21">
        <f>$I9+$K9+$M9+$O9</f>
        <v>0</v>
      </c>
      <c r="R9" s="22">
        <f>IF($L9=0,0,(($N9-$L9)/$L9)*100)</f>
        <v>0</v>
      </c>
      <c r="S9" s="23">
        <f>IF($M9=0,0,(($O9-$M9)/$M9)*100)</f>
        <v>0</v>
      </c>
      <c r="T9" s="22">
        <f>IF($E9=0,0,($P9/$E9)*100)</f>
        <v>0</v>
      </c>
      <c r="U9" s="24">
        <f>IF($E9=0,0,($Q9/$E9)*100)</f>
        <v>0</v>
      </c>
      <c r="V9" s="20"/>
      <c r="W9" s="21"/>
    </row>
    <row r="10" spans="1:23" ht="12.75" customHeight="1">
      <c r="A10" s="18" t="s">
        <v>34</v>
      </c>
      <c r="B10" s="19">
        <v>46491000</v>
      </c>
      <c r="C10" s="19">
        <v>0</v>
      </c>
      <c r="D10" s="19"/>
      <c r="E10" s="19">
        <f aca="true" t="shared" si="0" ref="E10:E16">$B10+$C10+$D10</f>
        <v>46491000</v>
      </c>
      <c r="F10" s="20">
        <v>46491000</v>
      </c>
      <c r="G10" s="21">
        <v>46491000</v>
      </c>
      <c r="H10" s="20">
        <v>5440000</v>
      </c>
      <c r="I10" s="21">
        <v>7553579</v>
      </c>
      <c r="J10" s="20">
        <v>9331000</v>
      </c>
      <c r="K10" s="21">
        <v>9093725</v>
      </c>
      <c r="L10" s="20">
        <v>7330000</v>
      </c>
      <c r="M10" s="21">
        <v>7883701</v>
      </c>
      <c r="N10" s="20">
        <v>10058000</v>
      </c>
      <c r="O10" s="21">
        <v>12929117</v>
      </c>
      <c r="P10" s="20">
        <f aca="true" t="shared" si="1" ref="P10:P16">$H10+$J10+$L10+$N10</f>
        <v>32159000</v>
      </c>
      <c r="Q10" s="21">
        <f aca="true" t="shared" si="2" ref="Q10:Q16">$I10+$K10+$M10+$O10</f>
        <v>37460122</v>
      </c>
      <c r="R10" s="22">
        <f aca="true" t="shared" si="3" ref="R10:R16">IF($L10=0,0,(($N10-$L10)/$L10)*100)</f>
        <v>37.21691678035471</v>
      </c>
      <c r="S10" s="23">
        <f aca="true" t="shared" si="4" ref="S10:S16">IF($M10=0,0,(($O10-$M10)/$M10)*100)</f>
        <v>63.998063853512456</v>
      </c>
      <c r="T10" s="22">
        <f aca="true" t="shared" si="5" ref="T10:T15">IF($E10=0,0,($P10/$E10)*100)</f>
        <v>69.17252801617518</v>
      </c>
      <c r="U10" s="24">
        <f aca="true" t="shared" si="6" ref="U10:U15">IF($E10=0,0,($Q10/$E10)*100)</f>
        <v>80.57499731130756</v>
      </c>
      <c r="V10" s="20"/>
      <c r="W10" s="21"/>
    </row>
    <row r="11" spans="1:23" ht="12.75" customHeight="1">
      <c r="A11" s="18" t="s">
        <v>35</v>
      </c>
      <c r="B11" s="19">
        <v>0</v>
      </c>
      <c r="C11" s="19">
        <v>0</v>
      </c>
      <c r="D11" s="19"/>
      <c r="E11" s="19">
        <f t="shared" si="0"/>
        <v>0</v>
      </c>
      <c r="F11" s="20">
        <v>0</v>
      </c>
      <c r="G11" s="21">
        <v>0</v>
      </c>
      <c r="H11" s="20">
        <v>0</v>
      </c>
      <c r="I11" s="21">
        <v>0</v>
      </c>
      <c r="J11" s="20">
        <v>0</v>
      </c>
      <c r="K11" s="21">
        <v>0</v>
      </c>
      <c r="L11" s="20">
        <v>0</v>
      </c>
      <c r="M11" s="21">
        <v>0</v>
      </c>
      <c r="N11" s="20">
        <v>0</v>
      </c>
      <c r="O11" s="21">
        <v>0</v>
      </c>
      <c r="P11" s="20">
        <f t="shared" si="1"/>
        <v>0</v>
      </c>
      <c r="Q11" s="21">
        <f t="shared" si="2"/>
        <v>0</v>
      </c>
      <c r="R11" s="22">
        <f t="shared" si="3"/>
        <v>0</v>
      </c>
      <c r="S11" s="23">
        <f t="shared" si="4"/>
        <v>0</v>
      </c>
      <c r="T11" s="22">
        <f t="shared" si="5"/>
        <v>0</v>
      </c>
      <c r="U11" s="24">
        <f t="shared" si="6"/>
        <v>0</v>
      </c>
      <c r="V11" s="20"/>
      <c r="W11" s="21"/>
    </row>
    <row r="12" spans="1:23" ht="12.75" customHeight="1">
      <c r="A12" s="18" t="s">
        <v>36</v>
      </c>
      <c r="B12" s="19">
        <v>0</v>
      </c>
      <c r="C12" s="19">
        <v>0</v>
      </c>
      <c r="D12" s="19"/>
      <c r="E12" s="19">
        <f t="shared" si="0"/>
        <v>0</v>
      </c>
      <c r="F12" s="20">
        <v>0</v>
      </c>
      <c r="G12" s="21">
        <v>0</v>
      </c>
      <c r="H12" s="20">
        <v>0</v>
      </c>
      <c r="I12" s="21">
        <v>0</v>
      </c>
      <c r="J12" s="20">
        <v>0</v>
      </c>
      <c r="K12" s="21">
        <v>0</v>
      </c>
      <c r="L12" s="20">
        <v>0</v>
      </c>
      <c r="M12" s="21">
        <v>0</v>
      </c>
      <c r="N12" s="20">
        <v>0</v>
      </c>
      <c r="O12" s="21">
        <v>0</v>
      </c>
      <c r="P12" s="20">
        <f t="shared" si="1"/>
        <v>0</v>
      </c>
      <c r="Q12" s="21">
        <f t="shared" si="2"/>
        <v>0</v>
      </c>
      <c r="R12" s="22">
        <f t="shared" si="3"/>
        <v>0</v>
      </c>
      <c r="S12" s="23">
        <f t="shared" si="4"/>
        <v>0</v>
      </c>
      <c r="T12" s="22">
        <f t="shared" si="5"/>
        <v>0</v>
      </c>
      <c r="U12" s="24">
        <f t="shared" si="6"/>
        <v>0</v>
      </c>
      <c r="V12" s="20"/>
      <c r="W12" s="21"/>
    </row>
    <row r="13" spans="1:23" ht="12.75" customHeight="1">
      <c r="A13" s="18" t="s">
        <v>37</v>
      </c>
      <c r="B13" s="19">
        <v>48485000</v>
      </c>
      <c r="C13" s="19">
        <v>31515000</v>
      </c>
      <c r="D13" s="19"/>
      <c r="E13" s="19">
        <f t="shared" si="0"/>
        <v>80000000</v>
      </c>
      <c r="F13" s="20">
        <v>80000000</v>
      </c>
      <c r="G13" s="21">
        <v>80000000</v>
      </c>
      <c r="H13" s="20">
        <v>0</v>
      </c>
      <c r="I13" s="21">
        <v>0</v>
      </c>
      <c r="J13" s="20">
        <v>24904000</v>
      </c>
      <c r="K13" s="21">
        <v>25020763</v>
      </c>
      <c r="L13" s="20">
        <v>14296000</v>
      </c>
      <c r="M13" s="21">
        <v>14295757</v>
      </c>
      <c r="N13" s="20">
        <v>15067000</v>
      </c>
      <c r="O13" s="21">
        <v>13140800</v>
      </c>
      <c r="P13" s="20">
        <f t="shared" si="1"/>
        <v>54267000</v>
      </c>
      <c r="Q13" s="21">
        <f t="shared" si="2"/>
        <v>52457320</v>
      </c>
      <c r="R13" s="22">
        <f t="shared" si="3"/>
        <v>5.39311695579183</v>
      </c>
      <c r="S13" s="23">
        <f t="shared" si="4"/>
        <v>-8.079019530060563</v>
      </c>
      <c r="T13" s="22">
        <f t="shared" si="5"/>
        <v>67.83375000000001</v>
      </c>
      <c r="U13" s="24">
        <f t="shared" si="6"/>
        <v>65.57165</v>
      </c>
      <c r="V13" s="20"/>
      <c r="W13" s="21"/>
    </row>
    <row r="14" spans="1:23" ht="12.75" customHeight="1">
      <c r="A14" s="18" t="s">
        <v>38</v>
      </c>
      <c r="B14" s="19">
        <v>350000</v>
      </c>
      <c r="C14" s="19">
        <v>3450000</v>
      </c>
      <c r="D14" s="19"/>
      <c r="E14" s="19">
        <f t="shared" si="0"/>
        <v>3800000</v>
      </c>
      <c r="F14" s="20">
        <v>3800000</v>
      </c>
      <c r="G14" s="21">
        <v>0</v>
      </c>
      <c r="H14" s="20">
        <v>0</v>
      </c>
      <c r="I14" s="21">
        <v>0</v>
      </c>
      <c r="J14" s="20">
        <v>0</v>
      </c>
      <c r="K14" s="21">
        <v>0</v>
      </c>
      <c r="L14" s="20">
        <v>0</v>
      </c>
      <c r="M14" s="21">
        <v>0</v>
      </c>
      <c r="N14" s="20">
        <v>0</v>
      </c>
      <c r="O14" s="21">
        <v>0</v>
      </c>
      <c r="P14" s="20">
        <f t="shared" si="1"/>
        <v>0</v>
      </c>
      <c r="Q14" s="21">
        <f t="shared" si="2"/>
        <v>0</v>
      </c>
      <c r="R14" s="22">
        <f t="shared" si="3"/>
        <v>0</v>
      </c>
      <c r="S14" s="23">
        <f t="shared" si="4"/>
        <v>0</v>
      </c>
      <c r="T14" s="22">
        <f t="shared" si="5"/>
        <v>0</v>
      </c>
      <c r="U14" s="24">
        <f t="shared" si="6"/>
        <v>0</v>
      </c>
      <c r="V14" s="20"/>
      <c r="W14" s="21"/>
    </row>
    <row r="15" spans="1:23" ht="12.75" customHeight="1">
      <c r="A15" s="18"/>
      <c r="B15" s="19">
        <v>0</v>
      </c>
      <c r="C15" s="19">
        <v>0</v>
      </c>
      <c r="D15" s="19"/>
      <c r="E15" s="19">
        <f t="shared" si="0"/>
        <v>0</v>
      </c>
      <c r="F15" s="20">
        <v>0</v>
      </c>
      <c r="G15" s="21">
        <v>0</v>
      </c>
      <c r="H15" s="20">
        <v>0</v>
      </c>
      <c r="I15" s="21">
        <v>0</v>
      </c>
      <c r="J15" s="20">
        <v>0</v>
      </c>
      <c r="K15" s="21">
        <v>0</v>
      </c>
      <c r="L15" s="20">
        <v>0</v>
      </c>
      <c r="M15" s="21">
        <v>0</v>
      </c>
      <c r="N15" s="20">
        <v>0</v>
      </c>
      <c r="O15" s="21">
        <v>0</v>
      </c>
      <c r="P15" s="20">
        <f t="shared" si="1"/>
        <v>0</v>
      </c>
      <c r="Q15" s="21">
        <f t="shared" si="2"/>
        <v>0</v>
      </c>
      <c r="R15" s="22">
        <f t="shared" si="3"/>
        <v>0</v>
      </c>
      <c r="S15" s="23">
        <f t="shared" si="4"/>
        <v>0</v>
      </c>
      <c r="T15" s="22">
        <f t="shared" si="5"/>
        <v>0</v>
      </c>
      <c r="U15" s="24">
        <f t="shared" si="6"/>
        <v>0</v>
      </c>
      <c r="V15" s="20"/>
      <c r="W15" s="21"/>
    </row>
    <row r="16" spans="1:23" ht="12.75" customHeight="1">
      <c r="A16" s="25" t="s">
        <v>39</v>
      </c>
      <c r="B16" s="26">
        <f>SUM(B9:B15)</f>
        <v>95326000</v>
      </c>
      <c r="C16" s="26">
        <f>SUM(C9:C15)</f>
        <v>34965000</v>
      </c>
      <c r="D16" s="26"/>
      <c r="E16" s="26">
        <f t="shared" si="0"/>
        <v>130291000</v>
      </c>
      <c r="F16" s="27">
        <f aca="true" t="shared" si="7" ref="F16:O16">SUM(F9:F15)</f>
        <v>130291000</v>
      </c>
      <c r="G16" s="28">
        <f t="shared" si="7"/>
        <v>126491000</v>
      </c>
      <c r="H16" s="27">
        <f t="shared" si="7"/>
        <v>5440000</v>
      </c>
      <c r="I16" s="28">
        <f t="shared" si="7"/>
        <v>7553579</v>
      </c>
      <c r="J16" s="27">
        <f t="shared" si="7"/>
        <v>34235000</v>
      </c>
      <c r="K16" s="28">
        <f t="shared" si="7"/>
        <v>34114488</v>
      </c>
      <c r="L16" s="27">
        <f t="shared" si="7"/>
        <v>21626000</v>
      </c>
      <c r="M16" s="28">
        <f t="shared" si="7"/>
        <v>22179458</v>
      </c>
      <c r="N16" s="27">
        <f t="shared" si="7"/>
        <v>25125000</v>
      </c>
      <c r="O16" s="28">
        <f t="shared" si="7"/>
        <v>26069917</v>
      </c>
      <c r="P16" s="27">
        <f t="shared" si="1"/>
        <v>86426000</v>
      </c>
      <c r="Q16" s="28">
        <f t="shared" si="2"/>
        <v>89917442</v>
      </c>
      <c r="R16" s="29">
        <f t="shared" si="3"/>
        <v>16.179598631277166</v>
      </c>
      <c r="S16" s="30">
        <f t="shared" si="4"/>
        <v>17.54082088029383</v>
      </c>
      <c r="T16" s="29">
        <f>IF((SUM($E9:$E13)+$E15)=0,0,(P16/(SUM($E9:$E13)+$E15)*100))</f>
        <v>68.32580974140453</v>
      </c>
      <c r="U16" s="31">
        <f>IF((SUM($E9:$E13)+$E15)=0,0,(Q16/(SUM($E9:$E13)+$E15)*100))</f>
        <v>71.08603932295578</v>
      </c>
      <c r="V16" s="27">
        <f>SUM(V9:V15)</f>
        <v>0</v>
      </c>
      <c r="W16" s="28">
        <f>SUM(W9:W15)</f>
        <v>0</v>
      </c>
    </row>
    <row r="17" spans="1:23" ht="12.75" customHeight="1">
      <c r="A17" s="11" t="s">
        <v>40</v>
      </c>
      <c r="B17" s="32"/>
      <c r="C17" s="32"/>
      <c r="D17" s="32"/>
      <c r="E17" s="32"/>
      <c r="F17" s="33"/>
      <c r="G17" s="34"/>
      <c r="H17" s="33"/>
      <c r="I17" s="34"/>
      <c r="J17" s="33"/>
      <c r="K17" s="34"/>
      <c r="L17" s="33"/>
      <c r="M17" s="34"/>
      <c r="N17" s="33"/>
      <c r="O17" s="34"/>
      <c r="P17" s="33"/>
      <c r="Q17" s="34"/>
      <c r="R17" s="15"/>
      <c r="S17" s="16"/>
      <c r="T17" s="15"/>
      <c r="U17" s="17"/>
      <c r="V17" s="33"/>
      <c r="W17" s="34"/>
    </row>
    <row r="18" spans="1:23" ht="12.75" customHeight="1">
      <c r="A18" s="18" t="s">
        <v>41</v>
      </c>
      <c r="B18" s="19">
        <v>0</v>
      </c>
      <c r="C18" s="19">
        <v>1055000</v>
      </c>
      <c r="D18" s="19"/>
      <c r="E18" s="19">
        <f aca="true" t="shared" si="8" ref="E18:E24">$B18+$C18+$D18</f>
        <v>1055000</v>
      </c>
      <c r="F18" s="20">
        <v>1055000</v>
      </c>
      <c r="G18" s="21">
        <v>1055000</v>
      </c>
      <c r="H18" s="20">
        <v>0</v>
      </c>
      <c r="I18" s="21">
        <v>0</v>
      </c>
      <c r="J18" s="20">
        <v>0</v>
      </c>
      <c r="K18" s="21">
        <v>0</v>
      </c>
      <c r="L18" s="20">
        <v>0</v>
      </c>
      <c r="M18" s="21">
        <v>0</v>
      </c>
      <c r="N18" s="20">
        <v>566000</v>
      </c>
      <c r="O18" s="21">
        <v>0</v>
      </c>
      <c r="P18" s="20">
        <f aca="true" t="shared" si="9" ref="P18:P24">$H18+$J18+$L18+$N18</f>
        <v>566000</v>
      </c>
      <c r="Q18" s="21">
        <f aca="true" t="shared" si="10" ref="Q18:Q24">$I18+$K18+$M18+$O18</f>
        <v>0</v>
      </c>
      <c r="R18" s="22">
        <f aca="true" t="shared" si="11" ref="R18:R24">IF($L18=0,0,(($N18-$L18)/$L18)*100)</f>
        <v>0</v>
      </c>
      <c r="S18" s="23">
        <f aca="true" t="shared" si="12" ref="S18:S24">IF($M18=0,0,(($O18-$M18)/$M18)*100)</f>
        <v>0</v>
      </c>
      <c r="T18" s="22">
        <f aca="true" t="shared" si="13" ref="T18:T23">IF($E18=0,0,($P18/$E18)*100)</f>
        <v>53.649289099526065</v>
      </c>
      <c r="U18" s="24">
        <f aca="true" t="shared" si="14" ref="U18:U23">IF($E18=0,0,($Q18/$E18)*100)</f>
        <v>0</v>
      </c>
      <c r="V18" s="20"/>
      <c r="W18" s="21"/>
    </row>
    <row r="19" spans="1:23" ht="12.75" customHeight="1">
      <c r="A19" s="18" t="s">
        <v>42</v>
      </c>
      <c r="B19" s="19">
        <v>7855000</v>
      </c>
      <c r="C19" s="19">
        <v>192000</v>
      </c>
      <c r="D19" s="19"/>
      <c r="E19" s="19">
        <f t="shared" si="8"/>
        <v>8047000</v>
      </c>
      <c r="F19" s="20">
        <v>8047000</v>
      </c>
      <c r="G19" s="21">
        <v>0</v>
      </c>
      <c r="H19" s="20">
        <v>0</v>
      </c>
      <c r="I19" s="21">
        <v>0</v>
      </c>
      <c r="J19" s="20">
        <v>0</v>
      </c>
      <c r="K19" s="21">
        <v>0</v>
      </c>
      <c r="L19" s="20">
        <v>0</v>
      </c>
      <c r="M19" s="21">
        <v>0</v>
      </c>
      <c r="N19" s="20">
        <v>0</v>
      </c>
      <c r="O19" s="21">
        <v>0</v>
      </c>
      <c r="P19" s="20">
        <f t="shared" si="9"/>
        <v>0</v>
      </c>
      <c r="Q19" s="21">
        <f t="shared" si="10"/>
        <v>0</v>
      </c>
      <c r="R19" s="22">
        <f t="shared" si="11"/>
        <v>0</v>
      </c>
      <c r="S19" s="23">
        <f t="shared" si="12"/>
        <v>0</v>
      </c>
      <c r="T19" s="22">
        <f t="shared" si="13"/>
        <v>0</v>
      </c>
      <c r="U19" s="24">
        <f t="shared" si="14"/>
        <v>0</v>
      </c>
      <c r="V19" s="20"/>
      <c r="W19" s="21"/>
    </row>
    <row r="20" spans="1:23" ht="12.75" customHeight="1">
      <c r="A20" s="18" t="s">
        <v>43</v>
      </c>
      <c r="B20" s="19">
        <v>0</v>
      </c>
      <c r="C20" s="19">
        <v>0</v>
      </c>
      <c r="D20" s="19"/>
      <c r="E20" s="19">
        <f t="shared" si="8"/>
        <v>0</v>
      </c>
      <c r="F20" s="20">
        <v>0</v>
      </c>
      <c r="G20" s="21">
        <v>0</v>
      </c>
      <c r="H20" s="20">
        <v>0</v>
      </c>
      <c r="I20" s="21">
        <v>0</v>
      </c>
      <c r="J20" s="20">
        <v>0</v>
      </c>
      <c r="K20" s="21">
        <v>0</v>
      </c>
      <c r="L20" s="20">
        <v>0</v>
      </c>
      <c r="M20" s="21">
        <v>0</v>
      </c>
      <c r="N20" s="20">
        <v>0</v>
      </c>
      <c r="O20" s="21">
        <v>0</v>
      </c>
      <c r="P20" s="20">
        <f t="shared" si="9"/>
        <v>0</v>
      </c>
      <c r="Q20" s="21">
        <f t="shared" si="10"/>
        <v>0</v>
      </c>
      <c r="R20" s="22">
        <f t="shared" si="11"/>
        <v>0</v>
      </c>
      <c r="S20" s="23">
        <f t="shared" si="12"/>
        <v>0</v>
      </c>
      <c r="T20" s="22">
        <f t="shared" si="13"/>
        <v>0</v>
      </c>
      <c r="U20" s="24">
        <f t="shared" si="14"/>
        <v>0</v>
      </c>
      <c r="V20" s="20"/>
      <c r="W20" s="21"/>
    </row>
    <row r="21" spans="1:23" ht="12.75" customHeight="1">
      <c r="A21" s="18" t="s">
        <v>44</v>
      </c>
      <c r="B21" s="19">
        <v>0</v>
      </c>
      <c r="C21" s="19">
        <v>0</v>
      </c>
      <c r="D21" s="19"/>
      <c r="E21" s="19">
        <f t="shared" si="8"/>
        <v>0</v>
      </c>
      <c r="F21" s="20">
        <v>0</v>
      </c>
      <c r="G21" s="21">
        <v>0</v>
      </c>
      <c r="H21" s="20">
        <v>0</v>
      </c>
      <c r="I21" s="21">
        <v>0</v>
      </c>
      <c r="J21" s="20">
        <v>0</v>
      </c>
      <c r="K21" s="21">
        <v>0</v>
      </c>
      <c r="L21" s="20">
        <v>0</v>
      </c>
      <c r="M21" s="21">
        <v>0</v>
      </c>
      <c r="N21" s="20">
        <v>0</v>
      </c>
      <c r="O21" s="21">
        <v>0</v>
      </c>
      <c r="P21" s="20">
        <f t="shared" si="9"/>
        <v>0</v>
      </c>
      <c r="Q21" s="21">
        <f t="shared" si="10"/>
        <v>0</v>
      </c>
      <c r="R21" s="22">
        <f t="shared" si="11"/>
        <v>0</v>
      </c>
      <c r="S21" s="23">
        <f t="shared" si="12"/>
        <v>0</v>
      </c>
      <c r="T21" s="22">
        <f t="shared" si="13"/>
        <v>0</v>
      </c>
      <c r="U21" s="24">
        <f t="shared" si="14"/>
        <v>0</v>
      </c>
      <c r="V21" s="20"/>
      <c r="W21" s="21"/>
    </row>
    <row r="22" spans="1:23" ht="12.75" customHeight="1">
      <c r="A22" s="18" t="s">
        <v>45</v>
      </c>
      <c r="B22" s="19">
        <v>0</v>
      </c>
      <c r="C22" s="19">
        <v>0</v>
      </c>
      <c r="D22" s="19"/>
      <c r="E22" s="19">
        <f t="shared" si="8"/>
        <v>0</v>
      </c>
      <c r="F22" s="20">
        <v>0</v>
      </c>
      <c r="G22" s="21">
        <v>0</v>
      </c>
      <c r="H22" s="20">
        <v>0</v>
      </c>
      <c r="I22" s="21">
        <v>0</v>
      </c>
      <c r="J22" s="20">
        <v>0</v>
      </c>
      <c r="K22" s="21">
        <v>0</v>
      </c>
      <c r="L22" s="20">
        <v>0</v>
      </c>
      <c r="M22" s="21">
        <v>0</v>
      </c>
      <c r="N22" s="20">
        <v>0</v>
      </c>
      <c r="O22" s="21">
        <v>0</v>
      </c>
      <c r="P22" s="20">
        <f t="shared" si="9"/>
        <v>0</v>
      </c>
      <c r="Q22" s="21">
        <f t="shared" si="10"/>
        <v>0</v>
      </c>
      <c r="R22" s="22">
        <f t="shared" si="11"/>
        <v>0</v>
      </c>
      <c r="S22" s="23">
        <f t="shared" si="12"/>
        <v>0</v>
      </c>
      <c r="T22" s="22">
        <f t="shared" si="13"/>
        <v>0</v>
      </c>
      <c r="U22" s="24">
        <f t="shared" si="14"/>
        <v>0</v>
      </c>
      <c r="V22" s="20"/>
      <c r="W22" s="21"/>
    </row>
    <row r="23" spans="1:23" ht="12.75" customHeight="1">
      <c r="A23" s="18" t="s">
        <v>46</v>
      </c>
      <c r="B23" s="19">
        <v>0</v>
      </c>
      <c r="C23" s="19">
        <v>0</v>
      </c>
      <c r="D23" s="19"/>
      <c r="E23" s="19">
        <f t="shared" si="8"/>
        <v>0</v>
      </c>
      <c r="F23" s="20">
        <v>0</v>
      </c>
      <c r="G23" s="21">
        <v>0</v>
      </c>
      <c r="H23" s="20">
        <v>0</v>
      </c>
      <c r="I23" s="21">
        <v>0</v>
      </c>
      <c r="J23" s="20">
        <v>0</v>
      </c>
      <c r="K23" s="21">
        <v>0</v>
      </c>
      <c r="L23" s="20">
        <v>0</v>
      </c>
      <c r="M23" s="21">
        <v>0</v>
      </c>
      <c r="N23" s="20">
        <v>0</v>
      </c>
      <c r="O23" s="21">
        <v>0</v>
      </c>
      <c r="P23" s="20">
        <f t="shared" si="9"/>
        <v>0</v>
      </c>
      <c r="Q23" s="21">
        <f t="shared" si="10"/>
        <v>0</v>
      </c>
      <c r="R23" s="22">
        <f t="shared" si="11"/>
        <v>0</v>
      </c>
      <c r="S23" s="23">
        <f t="shared" si="12"/>
        <v>0</v>
      </c>
      <c r="T23" s="22">
        <f t="shared" si="13"/>
        <v>0</v>
      </c>
      <c r="U23" s="24">
        <f t="shared" si="14"/>
        <v>0</v>
      </c>
      <c r="V23" s="20"/>
      <c r="W23" s="21"/>
    </row>
    <row r="24" spans="1:23" ht="12.75" customHeight="1">
      <c r="A24" s="25" t="s">
        <v>39</v>
      </c>
      <c r="B24" s="26">
        <f>SUM(B18:B23)</f>
        <v>7855000</v>
      </c>
      <c r="C24" s="26">
        <f>SUM(C18:C23)</f>
        <v>1247000</v>
      </c>
      <c r="D24" s="26"/>
      <c r="E24" s="26">
        <f t="shared" si="8"/>
        <v>9102000</v>
      </c>
      <c r="F24" s="27">
        <f aca="true" t="shared" si="15" ref="F24:O24">SUM(F18:F23)</f>
        <v>9102000</v>
      </c>
      <c r="G24" s="28">
        <f t="shared" si="15"/>
        <v>1055000</v>
      </c>
      <c r="H24" s="27">
        <f t="shared" si="15"/>
        <v>0</v>
      </c>
      <c r="I24" s="28">
        <f t="shared" si="15"/>
        <v>0</v>
      </c>
      <c r="J24" s="27">
        <f t="shared" si="15"/>
        <v>0</v>
      </c>
      <c r="K24" s="28">
        <f t="shared" si="15"/>
        <v>0</v>
      </c>
      <c r="L24" s="27">
        <f t="shared" si="15"/>
        <v>0</v>
      </c>
      <c r="M24" s="28">
        <f t="shared" si="15"/>
        <v>0</v>
      </c>
      <c r="N24" s="27">
        <f t="shared" si="15"/>
        <v>566000</v>
      </c>
      <c r="O24" s="28">
        <f t="shared" si="15"/>
        <v>0</v>
      </c>
      <c r="P24" s="27">
        <f t="shared" si="9"/>
        <v>566000</v>
      </c>
      <c r="Q24" s="28">
        <f t="shared" si="10"/>
        <v>0</v>
      </c>
      <c r="R24" s="29">
        <f t="shared" si="11"/>
        <v>0</v>
      </c>
      <c r="S24" s="30">
        <f t="shared" si="12"/>
        <v>0</v>
      </c>
      <c r="T24" s="29">
        <f>IF(($E24-$E19-$E23)=0,0,($P24/($E24-$E19-$E23))*100)</f>
        <v>53.649289099526065</v>
      </c>
      <c r="U24" s="31">
        <f>IF(($E24-$E19-$E23)=0,0,($Q24/($E24-$E19-$E23))*100)</f>
        <v>0</v>
      </c>
      <c r="V24" s="27">
        <f>SUM(V18:V23)</f>
        <v>0</v>
      </c>
      <c r="W24" s="28">
        <f>SUM(W18:W23)</f>
        <v>0</v>
      </c>
    </row>
    <row r="25" spans="1:23" ht="12.75" customHeight="1">
      <c r="A25" s="11" t="s">
        <v>47</v>
      </c>
      <c r="B25" s="32"/>
      <c r="C25" s="32"/>
      <c r="D25" s="32"/>
      <c r="E25" s="32"/>
      <c r="F25" s="33"/>
      <c r="G25" s="34"/>
      <c r="H25" s="33"/>
      <c r="I25" s="34"/>
      <c r="J25" s="33"/>
      <c r="K25" s="34"/>
      <c r="L25" s="33"/>
      <c r="M25" s="34"/>
      <c r="N25" s="33"/>
      <c r="O25" s="34"/>
      <c r="P25" s="33"/>
      <c r="Q25" s="34"/>
      <c r="R25" s="15"/>
      <c r="S25" s="16"/>
      <c r="T25" s="15"/>
      <c r="U25" s="17"/>
      <c r="V25" s="33"/>
      <c r="W25" s="34"/>
    </row>
    <row r="26" spans="1:23" ht="12.75" customHeight="1">
      <c r="A26" s="18" t="s">
        <v>48</v>
      </c>
      <c r="B26" s="19">
        <v>0</v>
      </c>
      <c r="C26" s="19">
        <v>0</v>
      </c>
      <c r="D26" s="19"/>
      <c r="E26" s="19">
        <f>$B26+$C26+$D26</f>
        <v>0</v>
      </c>
      <c r="F26" s="20">
        <v>0</v>
      </c>
      <c r="G26" s="21">
        <v>0</v>
      </c>
      <c r="H26" s="20">
        <v>0</v>
      </c>
      <c r="I26" s="21">
        <v>0</v>
      </c>
      <c r="J26" s="20">
        <v>0</v>
      </c>
      <c r="K26" s="21">
        <v>0</v>
      </c>
      <c r="L26" s="20">
        <v>0</v>
      </c>
      <c r="M26" s="21">
        <v>0</v>
      </c>
      <c r="N26" s="20">
        <v>0</v>
      </c>
      <c r="O26" s="21">
        <v>0</v>
      </c>
      <c r="P26" s="20">
        <f>$H26+$J26+$L26+$N26</f>
        <v>0</v>
      </c>
      <c r="Q26" s="21">
        <f>$I26+$K26+$M26+$O26</f>
        <v>0</v>
      </c>
      <c r="R26" s="22">
        <f>IF($L26=0,0,(($N26-$L26)/$L26)*100)</f>
        <v>0</v>
      </c>
      <c r="S26" s="23">
        <f>IF($M26=0,0,(($O26-$M26)/$M26)*100)</f>
        <v>0</v>
      </c>
      <c r="T26" s="22">
        <f>IF($E26=0,0,($P26/$E26)*100)</f>
        <v>0</v>
      </c>
      <c r="U26" s="24">
        <f>IF($E26=0,0,($Q26/$E26)*100)</f>
        <v>0</v>
      </c>
      <c r="V26" s="20"/>
      <c r="W26" s="21"/>
    </row>
    <row r="27" spans="1:23" ht="12.75" customHeight="1">
      <c r="A27" s="18" t="s">
        <v>49</v>
      </c>
      <c r="B27" s="19">
        <v>0</v>
      </c>
      <c r="C27" s="19">
        <v>0</v>
      </c>
      <c r="D27" s="19"/>
      <c r="E27" s="19">
        <f>$B27+$C27+$D27</f>
        <v>0</v>
      </c>
      <c r="F27" s="20">
        <v>0</v>
      </c>
      <c r="G27" s="21">
        <v>0</v>
      </c>
      <c r="H27" s="20">
        <v>0</v>
      </c>
      <c r="I27" s="21">
        <v>0</v>
      </c>
      <c r="J27" s="20">
        <v>0</v>
      </c>
      <c r="K27" s="21">
        <v>0</v>
      </c>
      <c r="L27" s="20">
        <v>0</v>
      </c>
      <c r="M27" s="21">
        <v>0</v>
      </c>
      <c r="N27" s="20">
        <v>0</v>
      </c>
      <c r="O27" s="21">
        <v>0</v>
      </c>
      <c r="P27" s="20">
        <f>$H27+$J27+$L27+$N27</f>
        <v>0</v>
      </c>
      <c r="Q27" s="21">
        <f>$I27+$K27+$M27+$O27</f>
        <v>0</v>
      </c>
      <c r="R27" s="22">
        <f>IF($L27=0,0,(($N27-$L27)/$L27)*100)</f>
        <v>0</v>
      </c>
      <c r="S27" s="23">
        <f>IF($M27=0,0,(($O27-$M27)/$M27)*100)</f>
        <v>0</v>
      </c>
      <c r="T27" s="22">
        <f>IF($E27=0,0,($P27/$E27)*100)</f>
        <v>0</v>
      </c>
      <c r="U27" s="24">
        <f>IF($E27=0,0,($Q27/$E27)*100)</f>
        <v>0</v>
      </c>
      <c r="V27" s="20"/>
      <c r="W27" s="21"/>
    </row>
    <row r="28" spans="1:23" ht="12.75" customHeight="1">
      <c r="A28" s="18" t="s">
        <v>50</v>
      </c>
      <c r="B28" s="19">
        <v>298212000</v>
      </c>
      <c r="C28" s="19">
        <v>98417000</v>
      </c>
      <c r="D28" s="19"/>
      <c r="E28" s="19">
        <f>$B28+$C28+$D28</f>
        <v>396629000</v>
      </c>
      <c r="F28" s="20">
        <v>396629000</v>
      </c>
      <c r="G28" s="21">
        <v>396629000</v>
      </c>
      <c r="H28" s="20">
        <v>79263000</v>
      </c>
      <c r="I28" s="21">
        <v>80395381</v>
      </c>
      <c r="J28" s="20">
        <v>71551000</v>
      </c>
      <c r="K28" s="21">
        <v>94937344</v>
      </c>
      <c r="L28" s="20">
        <v>40471000</v>
      </c>
      <c r="M28" s="21">
        <v>8002592</v>
      </c>
      <c r="N28" s="20">
        <v>21339000</v>
      </c>
      <c r="O28" s="21">
        <v>1288809</v>
      </c>
      <c r="P28" s="20">
        <f>$H28+$J28+$L28+$N28</f>
        <v>212624000</v>
      </c>
      <c r="Q28" s="21">
        <f>$I28+$K28+$M28+$O28</f>
        <v>184624126</v>
      </c>
      <c r="R28" s="22">
        <f>IF($L28=0,0,(($N28-$L28)/$L28)*100)</f>
        <v>-47.27335623038719</v>
      </c>
      <c r="S28" s="23">
        <f>IF($M28=0,0,(($O28-$M28)/$M28)*100)</f>
        <v>-83.8951054858226</v>
      </c>
      <c r="T28" s="22">
        <f>IF($E28=0,0,($P28/$E28)*100)</f>
        <v>53.60777956226095</v>
      </c>
      <c r="U28" s="24">
        <f>IF($E28=0,0,($Q28/$E28)*100)</f>
        <v>46.548317445270015</v>
      </c>
      <c r="V28" s="20"/>
      <c r="W28" s="21"/>
    </row>
    <row r="29" spans="1:23" ht="12.75" customHeight="1">
      <c r="A29" s="18" t="s">
        <v>51</v>
      </c>
      <c r="B29" s="19">
        <v>9808000</v>
      </c>
      <c r="C29" s="19">
        <v>0</v>
      </c>
      <c r="D29" s="19"/>
      <c r="E29" s="19">
        <f>$B29+$C29+$D29</f>
        <v>9808000</v>
      </c>
      <c r="F29" s="20">
        <v>9808000</v>
      </c>
      <c r="G29" s="21">
        <v>9808000</v>
      </c>
      <c r="H29" s="20">
        <v>709000</v>
      </c>
      <c r="I29" s="21">
        <v>180582</v>
      </c>
      <c r="J29" s="20">
        <v>1952000</v>
      </c>
      <c r="K29" s="21">
        <v>2123894</v>
      </c>
      <c r="L29" s="20">
        <v>2344000</v>
      </c>
      <c r="M29" s="21">
        <v>0</v>
      </c>
      <c r="N29" s="20">
        <v>4387000</v>
      </c>
      <c r="O29" s="21">
        <v>4321457</v>
      </c>
      <c r="P29" s="20">
        <f>$H29+$J29+$L29+$N29</f>
        <v>9392000</v>
      </c>
      <c r="Q29" s="21">
        <f>$I29+$K29+$M29+$O29</f>
        <v>6625933</v>
      </c>
      <c r="R29" s="22">
        <f>IF($L29=0,0,(($N29-$L29)/$L29)*100)</f>
        <v>87.15870307167235</v>
      </c>
      <c r="S29" s="23">
        <f>IF($M29=0,0,(($O29-$M29)/$M29)*100)</f>
        <v>0</v>
      </c>
      <c r="T29" s="22">
        <f>IF($E29=0,0,($P29/$E29)*100)</f>
        <v>95.75856443719412</v>
      </c>
      <c r="U29" s="24">
        <f>IF($E29=0,0,($Q29/$E29)*100)</f>
        <v>67.55641313213702</v>
      </c>
      <c r="V29" s="20"/>
      <c r="W29" s="21"/>
    </row>
    <row r="30" spans="1:23" ht="12.75" customHeight="1">
      <c r="A30" s="25" t="s">
        <v>39</v>
      </c>
      <c r="B30" s="26">
        <f>SUM(B26:B29)</f>
        <v>308020000</v>
      </c>
      <c r="C30" s="26">
        <f>SUM(C26:C29)</f>
        <v>98417000</v>
      </c>
      <c r="D30" s="26"/>
      <c r="E30" s="26">
        <f>$B30+$C30+$D30</f>
        <v>406437000</v>
      </c>
      <c r="F30" s="27">
        <f aca="true" t="shared" si="16" ref="F30:O30">SUM(F26:F29)</f>
        <v>406437000</v>
      </c>
      <c r="G30" s="28">
        <f t="shared" si="16"/>
        <v>406437000</v>
      </c>
      <c r="H30" s="27">
        <f t="shared" si="16"/>
        <v>79972000</v>
      </c>
      <c r="I30" s="28">
        <f t="shared" si="16"/>
        <v>80575963</v>
      </c>
      <c r="J30" s="27">
        <f t="shared" si="16"/>
        <v>73503000</v>
      </c>
      <c r="K30" s="28">
        <f t="shared" si="16"/>
        <v>97061238</v>
      </c>
      <c r="L30" s="27">
        <f t="shared" si="16"/>
        <v>42815000</v>
      </c>
      <c r="M30" s="28">
        <f t="shared" si="16"/>
        <v>8002592</v>
      </c>
      <c r="N30" s="27">
        <f t="shared" si="16"/>
        <v>25726000</v>
      </c>
      <c r="O30" s="28">
        <f t="shared" si="16"/>
        <v>5610266</v>
      </c>
      <c r="P30" s="27">
        <f>$H30+$J30+$L30+$N30</f>
        <v>222016000</v>
      </c>
      <c r="Q30" s="28">
        <f>$I30+$K30+$M30+$O30</f>
        <v>191250059</v>
      </c>
      <c r="R30" s="29">
        <f>IF($L30=0,0,(($N30-$L30)/$L30)*100)</f>
        <v>-39.913581688660514</v>
      </c>
      <c r="S30" s="30">
        <f>IF($M30=0,0,(($O30-$M30)/$M30)*100)</f>
        <v>-29.8943892178934</v>
      </c>
      <c r="T30" s="29">
        <f>IF($E30=0,0,($P30/$E30)*100)</f>
        <v>54.62494802392499</v>
      </c>
      <c r="U30" s="31">
        <f>IF($E30=0,0,($Q30/$E30)*100)</f>
        <v>47.05527769371391</v>
      </c>
      <c r="V30" s="27">
        <f>SUM(V26:V29)</f>
        <v>0</v>
      </c>
      <c r="W30" s="28">
        <f>SUM(W26:W29)</f>
        <v>0</v>
      </c>
    </row>
    <row r="31" spans="1:23" ht="12.75" customHeight="1">
      <c r="A31" s="11" t="s">
        <v>52</v>
      </c>
      <c r="B31" s="32"/>
      <c r="C31" s="32"/>
      <c r="D31" s="32"/>
      <c r="E31" s="32"/>
      <c r="F31" s="33"/>
      <c r="G31" s="34"/>
      <c r="H31" s="33"/>
      <c r="I31" s="34"/>
      <c r="J31" s="33"/>
      <c r="K31" s="34"/>
      <c r="L31" s="33"/>
      <c r="M31" s="34"/>
      <c r="N31" s="33"/>
      <c r="O31" s="34"/>
      <c r="P31" s="33"/>
      <c r="Q31" s="34"/>
      <c r="R31" s="15"/>
      <c r="S31" s="16"/>
      <c r="T31" s="15"/>
      <c r="U31" s="17"/>
      <c r="V31" s="33"/>
      <c r="W31" s="34"/>
    </row>
    <row r="32" spans="1:23" ht="12.75" customHeight="1">
      <c r="A32" s="18" t="s">
        <v>53</v>
      </c>
      <c r="B32" s="19">
        <v>36536000</v>
      </c>
      <c r="C32" s="19">
        <v>0</v>
      </c>
      <c r="D32" s="19"/>
      <c r="E32" s="19">
        <f>$B32+$C32+$D32</f>
        <v>36536000</v>
      </c>
      <c r="F32" s="20">
        <v>36536000</v>
      </c>
      <c r="G32" s="21">
        <v>36536000</v>
      </c>
      <c r="H32" s="20">
        <v>5410000</v>
      </c>
      <c r="I32" s="21">
        <v>8674177</v>
      </c>
      <c r="J32" s="20">
        <v>10983000</v>
      </c>
      <c r="K32" s="21">
        <v>14439764</v>
      </c>
      <c r="L32" s="20">
        <v>11808000</v>
      </c>
      <c r="M32" s="21">
        <v>9235947</v>
      </c>
      <c r="N32" s="20">
        <v>5384000</v>
      </c>
      <c r="O32" s="21">
        <v>8533744</v>
      </c>
      <c r="P32" s="20">
        <f>$H32+$J32+$L32+$N32</f>
        <v>33585000</v>
      </c>
      <c r="Q32" s="21">
        <f>$I32+$K32+$M32+$O32</f>
        <v>40883632</v>
      </c>
      <c r="R32" s="22">
        <f>IF($L32=0,0,(($N32-$L32)/$L32)*100)</f>
        <v>-54.40379403794038</v>
      </c>
      <c r="S32" s="23">
        <f>IF($M32=0,0,(($O32-$M32)/$M32)*100)</f>
        <v>-7.602934490637506</v>
      </c>
      <c r="T32" s="22">
        <f>IF($E32=0,0,($P32/$E32)*100)</f>
        <v>91.92303481497702</v>
      </c>
      <c r="U32" s="24">
        <f>IF($E32=0,0,($Q32/$E32)*100)</f>
        <v>111.89958397197285</v>
      </c>
      <c r="V32" s="20"/>
      <c r="W32" s="21"/>
    </row>
    <row r="33" spans="1:23" ht="12.75" customHeight="1">
      <c r="A33" s="25" t="s">
        <v>39</v>
      </c>
      <c r="B33" s="26">
        <f>B32</f>
        <v>36536000</v>
      </c>
      <c r="C33" s="26">
        <f>C32</f>
        <v>0</v>
      </c>
      <c r="D33" s="26"/>
      <c r="E33" s="26">
        <f>$B33+$C33+$D33</f>
        <v>36536000</v>
      </c>
      <c r="F33" s="27">
        <f aca="true" t="shared" si="17" ref="F33:O33">F32</f>
        <v>36536000</v>
      </c>
      <c r="G33" s="28">
        <f t="shared" si="17"/>
        <v>36536000</v>
      </c>
      <c r="H33" s="27">
        <f t="shared" si="17"/>
        <v>5410000</v>
      </c>
      <c r="I33" s="28">
        <f t="shared" si="17"/>
        <v>8674177</v>
      </c>
      <c r="J33" s="27">
        <f t="shared" si="17"/>
        <v>10983000</v>
      </c>
      <c r="K33" s="28">
        <f t="shared" si="17"/>
        <v>14439764</v>
      </c>
      <c r="L33" s="27">
        <f t="shared" si="17"/>
        <v>11808000</v>
      </c>
      <c r="M33" s="28">
        <f t="shared" si="17"/>
        <v>9235947</v>
      </c>
      <c r="N33" s="27">
        <f t="shared" si="17"/>
        <v>5384000</v>
      </c>
      <c r="O33" s="28">
        <f t="shared" si="17"/>
        <v>8533744</v>
      </c>
      <c r="P33" s="27">
        <f>$H33+$J33+$L33+$N33</f>
        <v>33585000</v>
      </c>
      <c r="Q33" s="28">
        <f>$I33+$K33+$M33+$O33</f>
        <v>40883632</v>
      </c>
      <c r="R33" s="29">
        <f>IF($L33=0,0,(($N33-$L33)/$L33)*100)</f>
        <v>-54.40379403794038</v>
      </c>
      <c r="S33" s="30">
        <f>IF($M33=0,0,(($O33-$M33)/$M33)*100)</f>
        <v>-7.602934490637506</v>
      </c>
      <c r="T33" s="29">
        <f>IF($E33=0,0,($P33/$E33)*100)</f>
        <v>91.92303481497702</v>
      </c>
      <c r="U33" s="31">
        <f>IF($E33=0,0,($Q33/$E33)*100)</f>
        <v>111.89958397197285</v>
      </c>
      <c r="V33" s="27">
        <f>V32</f>
        <v>0</v>
      </c>
      <c r="W33" s="28">
        <f>W32</f>
        <v>0</v>
      </c>
    </row>
    <row r="34" spans="1:23" ht="12.75" customHeight="1">
      <c r="A34" s="11" t="s">
        <v>54</v>
      </c>
      <c r="B34" s="32"/>
      <c r="C34" s="32"/>
      <c r="D34" s="32"/>
      <c r="E34" s="32"/>
      <c r="F34" s="33"/>
      <c r="G34" s="34"/>
      <c r="H34" s="33"/>
      <c r="I34" s="34"/>
      <c r="J34" s="33"/>
      <c r="K34" s="34"/>
      <c r="L34" s="33"/>
      <c r="M34" s="34"/>
      <c r="N34" s="33"/>
      <c r="O34" s="34"/>
      <c r="P34" s="33"/>
      <c r="Q34" s="34"/>
      <c r="R34" s="15"/>
      <c r="S34" s="16"/>
      <c r="T34" s="15"/>
      <c r="U34" s="17"/>
      <c r="V34" s="33"/>
      <c r="W34" s="34"/>
    </row>
    <row r="35" spans="1:23" ht="12.75" customHeight="1">
      <c r="A35" s="18" t="s">
        <v>55</v>
      </c>
      <c r="B35" s="19">
        <v>86049000</v>
      </c>
      <c r="C35" s="19">
        <v>-2000000</v>
      </c>
      <c r="D35" s="19"/>
      <c r="E35" s="19">
        <f aca="true" t="shared" si="18" ref="E35:E40">$B35+$C35+$D35</f>
        <v>84049000</v>
      </c>
      <c r="F35" s="20">
        <v>84049000</v>
      </c>
      <c r="G35" s="21">
        <v>84049000</v>
      </c>
      <c r="H35" s="20">
        <v>1579000</v>
      </c>
      <c r="I35" s="21">
        <v>6944747</v>
      </c>
      <c r="J35" s="20">
        <v>23280000</v>
      </c>
      <c r="K35" s="21">
        <v>11658728</v>
      </c>
      <c r="L35" s="20">
        <v>0</v>
      </c>
      <c r="M35" s="21">
        <v>4430527</v>
      </c>
      <c r="N35" s="20">
        <v>16694000</v>
      </c>
      <c r="O35" s="21">
        <v>17996925</v>
      </c>
      <c r="P35" s="20">
        <f aca="true" t="shared" si="19" ref="P35:P40">$H35+$J35+$L35+$N35</f>
        <v>41553000</v>
      </c>
      <c r="Q35" s="21">
        <f aca="true" t="shared" si="20" ref="Q35:Q40">$I35+$K35+$M35+$O35</f>
        <v>41030927</v>
      </c>
      <c r="R35" s="22">
        <f aca="true" t="shared" si="21" ref="R35:R40">IF($L35=0,0,(($N35-$L35)/$L35)*100)</f>
        <v>0</v>
      </c>
      <c r="S35" s="23">
        <f aca="true" t="shared" si="22" ref="S35:S40">IF($M35=0,0,(($O35-$M35)/$M35)*100)</f>
        <v>306.2028061221611</v>
      </c>
      <c r="T35" s="22">
        <f>IF($E35=0,0,($P35/$E35)*100)</f>
        <v>49.439017715856224</v>
      </c>
      <c r="U35" s="24">
        <f>IF($E35=0,0,($Q35/$E35)*100)</f>
        <v>48.81786457899558</v>
      </c>
      <c r="V35" s="20">
        <v>2500000</v>
      </c>
      <c r="W35" s="21">
        <v>2500000</v>
      </c>
    </row>
    <row r="36" spans="1:23" ht="12.75" customHeight="1">
      <c r="A36" s="18" t="s">
        <v>56</v>
      </c>
      <c r="B36" s="19">
        <v>281625000</v>
      </c>
      <c r="C36" s="19">
        <v>0</v>
      </c>
      <c r="D36" s="19"/>
      <c r="E36" s="19">
        <f t="shared" si="18"/>
        <v>281625000</v>
      </c>
      <c r="F36" s="20">
        <v>281625000</v>
      </c>
      <c r="G36" s="21">
        <v>0</v>
      </c>
      <c r="H36" s="20">
        <v>0</v>
      </c>
      <c r="I36" s="21">
        <v>0</v>
      </c>
      <c r="J36" s="20">
        <v>0</v>
      </c>
      <c r="K36" s="21">
        <v>0</v>
      </c>
      <c r="L36" s="20">
        <v>0</v>
      </c>
      <c r="M36" s="21">
        <v>0</v>
      </c>
      <c r="N36" s="20">
        <v>0</v>
      </c>
      <c r="O36" s="21">
        <v>0</v>
      </c>
      <c r="P36" s="20">
        <f t="shared" si="19"/>
        <v>0</v>
      </c>
      <c r="Q36" s="21">
        <f t="shared" si="20"/>
        <v>0</v>
      </c>
      <c r="R36" s="22">
        <f t="shared" si="21"/>
        <v>0</v>
      </c>
      <c r="S36" s="23">
        <f t="shared" si="22"/>
        <v>0</v>
      </c>
      <c r="T36" s="22">
        <f>IF($E36=0,0,($P36/$E36)*100)</f>
        <v>0</v>
      </c>
      <c r="U36" s="24">
        <f>IF($E36=0,0,($Q36/$E36)*100)</f>
        <v>0</v>
      </c>
      <c r="V36" s="20"/>
      <c r="W36" s="21"/>
    </row>
    <row r="37" spans="1:23" ht="12.75" customHeight="1">
      <c r="A37" s="18" t="s">
        <v>57</v>
      </c>
      <c r="B37" s="19">
        <v>0</v>
      </c>
      <c r="C37" s="19">
        <v>0</v>
      </c>
      <c r="D37" s="19"/>
      <c r="E37" s="19">
        <f t="shared" si="18"/>
        <v>0</v>
      </c>
      <c r="F37" s="20">
        <v>0</v>
      </c>
      <c r="G37" s="21">
        <v>0</v>
      </c>
      <c r="H37" s="20">
        <v>0</v>
      </c>
      <c r="I37" s="21">
        <v>0</v>
      </c>
      <c r="J37" s="20">
        <v>0</v>
      </c>
      <c r="K37" s="21">
        <v>0</v>
      </c>
      <c r="L37" s="20">
        <v>0</v>
      </c>
      <c r="M37" s="21">
        <v>0</v>
      </c>
      <c r="N37" s="20">
        <v>0</v>
      </c>
      <c r="O37" s="21">
        <v>0</v>
      </c>
      <c r="P37" s="20">
        <f t="shared" si="19"/>
        <v>0</v>
      </c>
      <c r="Q37" s="21">
        <f t="shared" si="20"/>
        <v>0</v>
      </c>
      <c r="R37" s="22">
        <f t="shared" si="21"/>
        <v>0</v>
      </c>
      <c r="S37" s="23">
        <f t="shared" si="22"/>
        <v>0</v>
      </c>
      <c r="T37" s="22">
        <f>IF($E37=0,0,($P37/$E37)*100)</f>
        <v>0</v>
      </c>
      <c r="U37" s="24">
        <f>IF($E37=0,0,($Q37/$E37)*100)</f>
        <v>0</v>
      </c>
      <c r="V37" s="20"/>
      <c r="W37" s="21"/>
    </row>
    <row r="38" spans="1:23" ht="12.75" customHeight="1">
      <c r="A38" s="18" t="s">
        <v>58</v>
      </c>
      <c r="B38" s="19">
        <v>21024000</v>
      </c>
      <c r="C38" s="19">
        <v>0</v>
      </c>
      <c r="D38" s="19"/>
      <c r="E38" s="19">
        <f t="shared" si="18"/>
        <v>21024000</v>
      </c>
      <c r="F38" s="20">
        <v>21024000</v>
      </c>
      <c r="G38" s="21">
        <v>21024000</v>
      </c>
      <c r="H38" s="20">
        <v>492000</v>
      </c>
      <c r="I38" s="21">
        <v>184965</v>
      </c>
      <c r="J38" s="20">
        <v>1915000</v>
      </c>
      <c r="K38" s="21">
        <v>1317110</v>
      </c>
      <c r="L38" s="20">
        <v>898000</v>
      </c>
      <c r="M38" s="21">
        <v>573777</v>
      </c>
      <c r="N38" s="20">
        <v>4280000</v>
      </c>
      <c r="O38" s="21">
        <v>6670036</v>
      </c>
      <c r="P38" s="20">
        <f t="shared" si="19"/>
        <v>7585000</v>
      </c>
      <c r="Q38" s="21">
        <f t="shared" si="20"/>
        <v>8745888</v>
      </c>
      <c r="R38" s="22">
        <f t="shared" si="21"/>
        <v>376.61469933184856</v>
      </c>
      <c r="S38" s="23">
        <f t="shared" si="22"/>
        <v>1062.4788027404375</v>
      </c>
      <c r="T38" s="22">
        <f>IF($E38=0,0,($P38/$E38)*100)</f>
        <v>36.07781582952816</v>
      </c>
      <c r="U38" s="24">
        <f>IF($E38=0,0,($Q38/$E38)*100)</f>
        <v>41.599543378995435</v>
      </c>
      <c r="V38" s="20">
        <v>4926000</v>
      </c>
      <c r="W38" s="21">
        <v>4926000</v>
      </c>
    </row>
    <row r="39" spans="1:23" ht="12.75" customHeight="1">
      <c r="A39" s="18" t="s">
        <v>59</v>
      </c>
      <c r="B39" s="19">
        <v>0</v>
      </c>
      <c r="C39" s="19">
        <v>0</v>
      </c>
      <c r="D39" s="19"/>
      <c r="E39" s="19">
        <f t="shared" si="18"/>
        <v>0</v>
      </c>
      <c r="F39" s="20">
        <v>0</v>
      </c>
      <c r="G39" s="21">
        <v>0</v>
      </c>
      <c r="H39" s="20">
        <v>0</v>
      </c>
      <c r="I39" s="21">
        <v>0</v>
      </c>
      <c r="J39" s="20">
        <v>0</v>
      </c>
      <c r="K39" s="21">
        <v>0</v>
      </c>
      <c r="L39" s="20">
        <v>0</v>
      </c>
      <c r="M39" s="21">
        <v>0</v>
      </c>
      <c r="N39" s="20">
        <v>0</v>
      </c>
      <c r="O39" s="21">
        <v>0</v>
      </c>
      <c r="P39" s="20">
        <f t="shared" si="19"/>
        <v>0</v>
      </c>
      <c r="Q39" s="21">
        <f t="shared" si="20"/>
        <v>0</v>
      </c>
      <c r="R39" s="22">
        <f t="shared" si="21"/>
        <v>0</v>
      </c>
      <c r="S39" s="23">
        <f t="shared" si="22"/>
        <v>0</v>
      </c>
      <c r="T39" s="22">
        <f>IF($E39=0,0,($P39/$E39)*100)</f>
        <v>0</v>
      </c>
      <c r="U39" s="24">
        <f>IF($E39=0,0,($Q39/$E39)*100)</f>
        <v>0</v>
      </c>
      <c r="V39" s="20"/>
      <c r="W39" s="21"/>
    </row>
    <row r="40" spans="1:23" ht="12.75" customHeight="1">
      <c r="A40" s="25" t="s">
        <v>39</v>
      </c>
      <c r="B40" s="26">
        <f>SUM(B35:B39)</f>
        <v>388698000</v>
      </c>
      <c r="C40" s="26">
        <f>SUM(C35:C39)</f>
        <v>-2000000</v>
      </c>
      <c r="D40" s="26"/>
      <c r="E40" s="26">
        <f t="shared" si="18"/>
        <v>386698000</v>
      </c>
      <c r="F40" s="27">
        <f aca="true" t="shared" si="23" ref="F40:O40">SUM(F35:F39)</f>
        <v>386698000</v>
      </c>
      <c r="G40" s="28">
        <f t="shared" si="23"/>
        <v>105073000</v>
      </c>
      <c r="H40" s="27">
        <f t="shared" si="23"/>
        <v>2071000</v>
      </c>
      <c r="I40" s="28">
        <f t="shared" si="23"/>
        <v>7129712</v>
      </c>
      <c r="J40" s="27">
        <f t="shared" si="23"/>
        <v>25195000</v>
      </c>
      <c r="K40" s="28">
        <f t="shared" si="23"/>
        <v>12975838</v>
      </c>
      <c r="L40" s="27">
        <f t="shared" si="23"/>
        <v>898000</v>
      </c>
      <c r="M40" s="28">
        <f t="shared" si="23"/>
        <v>5004304</v>
      </c>
      <c r="N40" s="27">
        <f t="shared" si="23"/>
        <v>20974000</v>
      </c>
      <c r="O40" s="28">
        <f t="shared" si="23"/>
        <v>24666961</v>
      </c>
      <c r="P40" s="27">
        <f t="shared" si="19"/>
        <v>49138000</v>
      </c>
      <c r="Q40" s="28">
        <f t="shared" si="20"/>
        <v>49776815</v>
      </c>
      <c r="R40" s="29">
        <f t="shared" si="21"/>
        <v>2235.6347438752787</v>
      </c>
      <c r="S40" s="30">
        <f t="shared" si="22"/>
        <v>392.9149188378644</v>
      </c>
      <c r="T40" s="29">
        <f>IF((+$E35+$E38)=0,0,(P40/(+$E35+$E38))*100)</f>
        <v>46.76558202392622</v>
      </c>
      <c r="U40" s="31">
        <f>IF((+$E35+$E38)=0,0,(Q40/(+$E35+$E38))*100)</f>
        <v>47.373554576342165</v>
      </c>
      <c r="V40" s="27">
        <f>SUM(V35:V39)</f>
        <v>7426000</v>
      </c>
      <c r="W40" s="28">
        <f>SUM(W35:W39)</f>
        <v>7426000</v>
      </c>
    </row>
    <row r="41" spans="1:23" ht="12.75" customHeight="1">
      <c r="A41" s="11" t="s">
        <v>60</v>
      </c>
      <c r="B41" s="32"/>
      <c r="C41" s="32"/>
      <c r="D41" s="32"/>
      <c r="E41" s="32"/>
      <c r="F41" s="33"/>
      <c r="G41" s="34"/>
      <c r="H41" s="33"/>
      <c r="I41" s="34"/>
      <c r="J41" s="33"/>
      <c r="K41" s="34"/>
      <c r="L41" s="33"/>
      <c r="M41" s="34"/>
      <c r="N41" s="33"/>
      <c r="O41" s="34"/>
      <c r="P41" s="33"/>
      <c r="Q41" s="34"/>
      <c r="R41" s="15"/>
      <c r="S41" s="16"/>
      <c r="T41" s="15"/>
      <c r="U41" s="17"/>
      <c r="V41" s="33"/>
      <c r="W41" s="34"/>
    </row>
    <row r="42" spans="1:23" ht="12.75" customHeight="1">
      <c r="A42" s="18" t="s">
        <v>61</v>
      </c>
      <c r="B42" s="19">
        <v>0</v>
      </c>
      <c r="C42" s="19">
        <v>0</v>
      </c>
      <c r="D42" s="19"/>
      <c r="E42" s="19">
        <f aca="true" t="shared" si="24" ref="E42:E53">$B42+$C42+$D42</f>
        <v>0</v>
      </c>
      <c r="F42" s="20">
        <v>0</v>
      </c>
      <c r="G42" s="21">
        <v>0</v>
      </c>
      <c r="H42" s="20">
        <v>0</v>
      </c>
      <c r="I42" s="21">
        <v>0</v>
      </c>
      <c r="J42" s="20">
        <v>0</v>
      </c>
      <c r="K42" s="21">
        <v>0</v>
      </c>
      <c r="L42" s="20">
        <v>0</v>
      </c>
      <c r="M42" s="21">
        <v>0</v>
      </c>
      <c r="N42" s="20">
        <v>0</v>
      </c>
      <c r="O42" s="21">
        <v>0</v>
      </c>
      <c r="P42" s="20">
        <f aca="true" t="shared" si="25" ref="P42:P53">$H42+$J42+$L42+$N42</f>
        <v>0</v>
      </c>
      <c r="Q42" s="21">
        <f aca="true" t="shared" si="26" ref="Q42:Q53">$I42+$K42+$M42+$O42</f>
        <v>0</v>
      </c>
      <c r="R42" s="22">
        <f aca="true" t="shared" si="27" ref="R42:R53">IF($L42=0,0,(($N42-$L42)/$L42)*100)</f>
        <v>0</v>
      </c>
      <c r="S42" s="23">
        <f aca="true" t="shared" si="28" ref="S42:S53">IF($M42=0,0,(($O42-$M42)/$M42)*100)</f>
        <v>0</v>
      </c>
      <c r="T42" s="22">
        <f aca="true" t="shared" si="29" ref="T42:T52">IF($E42=0,0,($P42/$E42)*100)</f>
        <v>0</v>
      </c>
      <c r="U42" s="24">
        <f aca="true" t="shared" si="30" ref="U42:U52">IF($E42=0,0,($Q42/$E42)*100)</f>
        <v>0</v>
      </c>
      <c r="V42" s="20"/>
      <c r="W42" s="21"/>
    </row>
    <row r="43" spans="1:23" ht="12.75" customHeight="1">
      <c r="A43" s="18" t="s">
        <v>62</v>
      </c>
      <c r="B43" s="19">
        <v>149150000</v>
      </c>
      <c r="C43" s="19">
        <v>14777000</v>
      </c>
      <c r="D43" s="19"/>
      <c r="E43" s="19">
        <f t="shared" si="24"/>
        <v>163927000</v>
      </c>
      <c r="F43" s="20">
        <v>163927000</v>
      </c>
      <c r="G43" s="21">
        <v>163927000</v>
      </c>
      <c r="H43" s="20">
        <v>0</v>
      </c>
      <c r="I43" s="21">
        <v>9347396</v>
      </c>
      <c r="J43" s="20">
        <v>59591000</v>
      </c>
      <c r="K43" s="21">
        <v>71401145</v>
      </c>
      <c r="L43" s="20">
        <v>0</v>
      </c>
      <c r="M43" s="21">
        <v>18493593</v>
      </c>
      <c r="N43" s="20">
        <v>57201000</v>
      </c>
      <c r="O43" s="21">
        <v>0</v>
      </c>
      <c r="P43" s="20">
        <f t="shared" si="25"/>
        <v>116792000</v>
      </c>
      <c r="Q43" s="21">
        <f t="shared" si="26"/>
        <v>99242134</v>
      </c>
      <c r="R43" s="22">
        <f t="shared" si="27"/>
        <v>0</v>
      </c>
      <c r="S43" s="23">
        <f t="shared" si="28"/>
        <v>-100</v>
      </c>
      <c r="T43" s="22">
        <f t="shared" si="29"/>
        <v>71.24634745953992</v>
      </c>
      <c r="U43" s="24">
        <f t="shared" si="30"/>
        <v>60.540444222123256</v>
      </c>
      <c r="V43" s="20"/>
      <c r="W43" s="21"/>
    </row>
    <row r="44" spans="1:23" ht="12.75" customHeight="1">
      <c r="A44" s="18" t="s">
        <v>63</v>
      </c>
      <c r="B44" s="19">
        <v>388693000</v>
      </c>
      <c r="C44" s="19">
        <v>0</v>
      </c>
      <c r="D44" s="19"/>
      <c r="E44" s="19">
        <f t="shared" si="24"/>
        <v>388693000</v>
      </c>
      <c r="F44" s="20">
        <v>388693000</v>
      </c>
      <c r="G44" s="21">
        <v>0</v>
      </c>
      <c r="H44" s="20">
        <v>0</v>
      </c>
      <c r="I44" s="21">
        <v>0</v>
      </c>
      <c r="J44" s="20">
        <v>0</v>
      </c>
      <c r="K44" s="21">
        <v>0</v>
      </c>
      <c r="L44" s="20">
        <v>0</v>
      </c>
      <c r="M44" s="21">
        <v>0</v>
      </c>
      <c r="N44" s="20">
        <v>0</v>
      </c>
      <c r="O44" s="21">
        <v>0</v>
      </c>
      <c r="P44" s="20">
        <f t="shared" si="25"/>
        <v>0</v>
      </c>
      <c r="Q44" s="21">
        <f t="shared" si="26"/>
        <v>0</v>
      </c>
      <c r="R44" s="22">
        <f t="shared" si="27"/>
        <v>0</v>
      </c>
      <c r="S44" s="23">
        <f t="shared" si="28"/>
        <v>0</v>
      </c>
      <c r="T44" s="22">
        <f t="shared" si="29"/>
        <v>0</v>
      </c>
      <c r="U44" s="24">
        <f t="shared" si="30"/>
        <v>0</v>
      </c>
      <c r="V44" s="20"/>
      <c r="W44" s="21"/>
    </row>
    <row r="45" spans="1:23" ht="12.75" customHeight="1">
      <c r="A45" s="18" t="s">
        <v>64</v>
      </c>
      <c r="B45" s="19">
        <v>0</v>
      </c>
      <c r="C45" s="19">
        <v>0</v>
      </c>
      <c r="D45" s="19"/>
      <c r="E45" s="19">
        <f t="shared" si="24"/>
        <v>0</v>
      </c>
      <c r="F45" s="20">
        <v>0</v>
      </c>
      <c r="G45" s="21">
        <v>0</v>
      </c>
      <c r="H45" s="20">
        <v>0</v>
      </c>
      <c r="I45" s="21">
        <v>0</v>
      </c>
      <c r="J45" s="20">
        <v>0</v>
      </c>
      <c r="K45" s="21">
        <v>0</v>
      </c>
      <c r="L45" s="20">
        <v>0</v>
      </c>
      <c r="M45" s="21">
        <v>0</v>
      </c>
      <c r="N45" s="20">
        <v>0</v>
      </c>
      <c r="O45" s="21">
        <v>0</v>
      </c>
      <c r="P45" s="20">
        <f t="shared" si="25"/>
        <v>0</v>
      </c>
      <c r="Q45" s="21">
        <f t="shared" si="26"/>
        <v>0</v>
      </c>
      <c r="R45" s="22">
        <f t="shared" si="27"/>
        <v>0</v>
      </c>
      <c r="S45" s="23">
        <f t="shared" si="28"/>
        <v>0</v>
      </c>
      <c r="T45" s="22">
        <f t="shared" si="29"/>
        <v>0</v>
      </c>
      <c r="U45" s="24">
        <f t="shared" si="30"/>
        <v>0</v>
      </c>
      <c r="V45" s="20"/>
      <c r="W45" s="21"/>
    </row>
    <row r="46" spans="1:23" ht="12.75" customHeight="1">
      <c r="A46" s="18" t="s">
        <v>65</v>
      </c>
      <c r="B46" s="19">
        <v>0</v>
      </c>
      <c r="C46" s="19">
        <v>0</v>
      </c>
      <c r="D46" s="19"/>
      <c r="E46" s="19">
        <f t="shared" si="24"/>
        <v>0</v>
      </c>
      <c r="F46" s="20">
        <v>0</v>
      </c>
      <c r="G46" s="21">
        <v>0</v>
      </c>
      <c r="H46" s="20">
        <v>0</v>
      </c>
      <c r="I46" s="21">
        <v>0</v>
      </c>
      <c r="J46" s="20">
        <v>0</v>
      </c>
      <c r="K46" s="21">
        <v>0</v>
      </c>
      <c r="L46" s="20">
        <v>0</v>
      </c>
      <c r="M46" s="21">
        <v>0</v>
      </c>
      <c r="N46" s="20">
        <v>0</v>
      </c>
      <c r="O46" s="21">
        <v>0</v>
      </c>
      <c r="P46" s="20">
        <f t="shared" si="25"/>
        <v>0</v>
      </c>
      <c r="Q46" s="21">
        <f t="shared" si="26"/>
        <v>0</v>
      </c>
      <c r="R46" s="22">
        <f t="shared" si="27"/>
        <v>0</v>
      </c>
      <c r="S46" s="23">
        <f t="shared" si="28"/>
        <v>0</v>
      </c>
      <c r="T46" s="22">
        <f t="shared" si="29"/>
        <v>0</v>
      </c>
      <c r="U46" s="24">
        <f t="shared" si="30"/>
        <v>0</v>
      </c>
      <c r="V46" s="20"/>
      <c r="W46" s="21"/>
    </row>
    <row r="47" spans="1:23" ht="12.75" customHeight="1" hidden="1">
      <c r="A47" s="18" t="s">
        <v>66</v>
      </c>
      <c r="B47" s="19">
        <v>0</v>
      </c>
      <c r="C47" s="19">
        <v>0</v>
      </c>
      <c r="D47" s="19"/>
      <c r="E47" s="19">
        <f t="shared" si="24"/>
        <v>0</v>
      </c>
      <c r="F47" s="20">
        <v>0</v>
      </c>
      <c r="G47" s="21">
        <v>0</v>
      </c>
      <c r="H47" s="20">
        <v>0</v>
      </c>
      <c r="I47" s="21">
        <v>0</v>
      </c>
      <c r="J47" s="20">
        <v>0</v>
      </c>
      <c r="K47" s="21">
        <v>0</v>
      </c>
      <c r="L47" s="20">
        <v>0</v>
      </c>
      <c r="M47" s="21">
        <v>0</v>
      </c>
      <c r="N47" s="20">
        <v>0</v>
      </c>
      <c r="O47" s="21">
        <v>0</v>
      </c>
      <c r="P47" s="20">
        <f t="shared" si="25"/>
        <v>0</v>
      </c>
      <c r="Q47" s="21">
        <f t="shared" si="26"/>
        <v>0</v>
      </c>
      <c r="R47" s="22">
        <f t="shared" si="27"/>
        <v>0</v>
      </c>
      <c r="S47" s="23">
        <f t="shared" si="28"/>
        <v>0</v>
      </c>
      <c r="T47" s="22">
        <f t="shared" si="29"/>
        <v>0</v>
      </c>
      <c r="U47" s="24">
        <f t="shared" si="30"/>
        <v>0</v>
      </c>
      <c r="V47" s="20"/>
      <c r="W47" s="21"/>
    </row>
    <row r="48" spans="1:23" ht="12.75" customHeight="1">
      <c r="A48" s="18" t="s">
        <v>67</v>
      </c>
      <c r="B48" s="19">
        <v>0</v>
      </c>
      <c r="C48" s="19">
        <v>0</v>
      </c>
      <c r="D48" s="19"/>
      <c r="E48" s="19">
        <f t="shared" si="24"/>
        <v>0</v>
      </c>
      <c r="F48" s="20">
        <v>0</v>
      </c>
      <c r="G48" s="21">
        <v>0</v>
      </c>
      <c r="H48" s="20">
        <v>0</v>
      </c>
      <c r="I48" s="21">
        <v>0</v>
      </c>
      <c r="J48" s="20">
        <v>0</v>
      </c>
      <c r="K48" s="21">
        <v>0</v>
      </c>
      <c r="L48" s="20">
        <v>0</v>
      </c>
      <c r="M48" s="21">
        <v>0</v>
      </c>
      <c r="N48" s="20">
        <v>0</v>
      </c>
      <c r="O48" s="21">
        <v>0</v>
      </c>
      <c r="P48" s="20">
        <f t="shared" si="25"/>
        <v>0</v>
      </c>
      <c r="Q48" s="21">
        <f t="shared" si="26"/>
        <v>0</v>
      </c>
      <c r="R48" s="22">
        <f t="shared" si="27"/>
        <v>0</v>
      </c>
      <c r="S48" s="23">
        <f t="shared" si="28"/>
        <v>0</v>
      </c>
      <c r="T48" s="22">
        <f t="shared" si="29"/>
        <v>0</v>
      </c>
      <c r="U48" s="24">
        <f t="shared" si="30"/>
        <v>0</v>
      </c>
      <c r="V48" s="20"/>
      <c r="W48" s="21"/>
    </row>
    <row r="49" spans="1:23" ht="12.75" customHeight="1">
      <c r="A49" s="18" t="s">
        <v>68</v>
      </c>
      <c r="B49" s="19">
        <v>0</v>
      </c>
      <c r="C49" s="19">
        <v>0</v>
      </c>
      <c r="D49" s="19"/>
      <c r="E49" s="19">
        <f t="shared" si="24"/>
        <v>0</v>
      </c>
      <c r="F49" s="20">
        <v>0</v>
      </c>
      <c r="G49" s="21">
        <v>0</v>
      </c>
      <c r="H49" s="20">
        <v>0</v>
      </c>
      <c r="I49" s="21">
        <v>0</v>
      </c>
      <c r="J49" s="20">
        <v>0</v>
      </c>
      <c r="K49" s="21">
        <v>0</v>
      </c>
      <c r="L49" s="20">
        <v>0</v>
      </c>
      <c r="M49" s="21">
        <v>0</v>
      </c>
      <c r="N49" s="20">
        <v>0</v>
      </c>
      <c r="O49" s="21">
        <v>0</v>
      </c>
      <c r="P49" s="20">
        <f t="shared" si="25"/>
        <v>0</v>
      </c>
      <c r="Q49" s="21">
        <f t="shared" si="26"/>
        <v>0</v>
      </c>
      <c r="R49" s="22">
        <f t="shared" si="27"/>
        <v>0</v>
      </c>
      <c r="S49" s="23">
        <f t="shared" si="28"/>
        <v>0</v>
      </c>
      <c r="T49" s="22">
        <f t="shared" si="29"/>
        <v>0</v>
      </c>
      <c r="U49" s="24">
        <f t="shared" si="30"/>
        <v>0</v>
      </c>
      <c r="V49" s="20"/>
      <c r="W49" s="21"/>
    </row>
    <row r="50" spans="1:23" ht="12.75" customHeight="1">
      <c r="A50" s="18" t="s">
        <v>69</v>
      </c>
      <c r="B50" s="19">
        <v>0</v>
      </c>
      <c r="C50" s="19">
        <v>0</v>
      </c>
      <c r="D50" s="19"/>
      <c r="E50" s="19">
        <f t="shared" si="24"/>
        <v>0</v>
      </c>
      <c r="F50" s="20">
        <v>0</v>
      </c>
      <c r="G50" s="21">
        <v>0</v>
      </c>
      <c r="H50" s="20">
        <v>0</v>
      </c>
      <c r="I50" s="21">
        <v>0</v>
      </c>
      <c r="J50" s="20">
        <v>0</v>
      </c>
      <c r="K50" s="21">
        <v>0</v>
      </c>
      <c r="L50" s="20">
        <v>0</v>
      </c>
      <c r="M50" s="21">
        <v>0</v>
      </c>
      <c r="N50" s="20">
        <v>0</v>
      </c>
      <c r="O50" s="21">
        <v>0</v>
      </c>
      <c r="P50" s="20">
        <f t="shared" si="25"/>
        <v>0</v>
      </c>
      <c r="Q50" s="21">
        <f t="shared" si="26"/>
        <v>0</v>
      </c>
      <c r="R50" s="22">
        <f t="shared" si="27"/>
        <v>0</v>
      </c>
      <c r="S50" s="23">
        <f t="shared" si="28"/>
        <v>0</v>
      </c>
      <c r="T50" s="22">
        <f t="shared" si="29"/>
        <v>0</v>
      </c>
      <c r="U50" s="24">
        <f t="shared" si="30"/>
        <v>0</v>
      </c>
      <c r="V50" s="20"/>
      <c r="W50" s="21"/>
    </row>
    <row r="51" spans="1:23" ht="12.75" customHeight="1">
      <c r="A51" s="18" t="s">
        <v>70</v>
      </c>
      <c r="B51" s="19">
        <v>367257000</v>
      </c>
      <c r="C51" s="19">
        <v>279549000</v>
      </c>
      <c r="D51" s="19"/>
      <c r="E51" s="19">
        <f t="shared" si="24"/>
        <v>646806000</v>
      </c>
      <c r="F51" s="20">
        <v>646806000</v>
      </c>
      <c r="G51" s="21">
        <v>646806000</v>
      </c>
      <c r="H51" s="20">
        <v>5920000</v>
      </c>
      <c r="I51" s="21">
        <v>25414876</v>
      </c>
      <c r="J51" s="20">
        <v>34857000</v>
      </c>
      <c r="K51" s="21">
        <v>59873941</v>
      </c>
      <c r="L51" s="20">
        <v>95103000</v>
      </c>
      <c r="M51" s="21">
        <v>65084059</v>
      </c>
      <c r="N51" s="20">
        <v>71536000</v>
      </c>
      <c r="O51" s="21">
        <v>91042599</v>
      </c>
      <c r="P51" s="20">
        <f t="shared" si="25"/>
        <v>207416000</v>
      </c>
      <c r="Q51" s="21">
        <f t="shared" si="26"/>
        <v>241415475</v>
      </c>
      <c r="R51" s="22">
        <f t="shared" si="27"/>
        <v>-24.78050114086832</v>
      </c>
      <c r="S51" s="23">
        <f t="shared" si="28"/>
        <v>39.88463595978241</v>
      </c>
      <c r="T51" s="22">
        <f t="shared" si="29"/>
        <v>32.06772973658253</v>
      </c>
      <c r="U51" s="24">
        <f t="shared" si="30"/>
        <v>37.32424791977811</v>
      </c>
      <c r="V51" s="20"/>
      <c r="W51" s="21"/>
    </row>
    <row r="52" spans="1:23" ht="12.75" customHeight="1">
      <c r="A52" s="18" t="s">
        <v>71</v>
      </c>
      <c r="B52" s="19">
        <v>288949000</v>
      </c>
      <c r="C52" s="19">
        <v>-288949000</v>
      </c>
      <c r="D52" s="19"/>
      <c r="E52" s="19">
        <f t="shared" si="24"/>
        <v>0</v>
      </c>
      <c r="F52" s="20">
        <v>0</v>
      </c>
      <c r="G52" s="21">
        <v>0</v>
      </c>
      <c r="H52" s="20">
        <v>0</v>
      </c>
      <c r="I52" s="21">
        <v>0</v>
      </c>
      <c r="J52" s="20">
        <v>0</v>
      </c>
      <c r="K52" s="21">
        <v>0</v>
      </c>
      <c r="L52" s="20">
        <v>0</v>
      </c>
      <c r="M52" s="21">
        <v>0</v>
      </c>
      <c r="N52" s="20">
        <v>0</v>
      </c>
      <c r="O52" s="21">
        <v>0</v>
      </c>
      <c r="P52" s="20">
        <f t="shared" si="25"/>
        <v>0</v>
      </c>
      <c r="Q52" s="21">
        <f t="shared" si="26"/>
        <v>0</v>
      </c>
      <c r="R52" s="22">
        <f t="shared" si="27"/>
        <v>0</v>
      </c>
      <c r="S52" s="23">
        <f t="shared" si="28"/>
        <v>0</v>
      </c>
      <c r="T52" s="22">
        <f t="shared" si="29"/>
        <v>0</v>
      </c>
      <c r="U52" s="24">
        <f t="shared" si="30"/>
        <v>0</v>
      </c>
      <c r="V52" s="20"/>
      <c r="W52" s="21"/>
    </row>
    <row r="53" spans="1:23" ht="12.75" customHeight="1">
      <c r="A53" s="25" t="s">
        <v>39</v>
      </c>
      <c r="B53" s="26">
        <f>SUM(B42:B52)</f>
        <v>1194049000</v>
      </c>
      <c r="C53" s="26">
        <f>SUM(C42:C52)</f>
        <v>5377000</v>
      </c>
      <c r="D53" s="26"/>
      <c r="E53" s="26">
        <f t="shared" si="24"/>
        <v>1199426000</v>
      </c>
      <c r="F53" s="27">
        <f aca="true" t="shared" si="31" ref="F53:O53">SUM(F42:F52)</f>
        <v>1199426000</v>
      </c>
      <c r="G53" s="28">
        <f t="shared" si="31"/>
        <v>810733000</v>
      </c>
      <c r="H53" s="27">
        <f t="shared" si="31"/>
        <v>5920000</v>
      </c>
      <c r="I53" s="28">
        <f t="shared" si="31"/>
        <v>34762272</v>
      </c>
      <c r="J53" s="27">
        <f t="shared" si="31"/>
        <v>94448000</v>
      </c>
      <c r="K53" s="28">
        <f t="shared" si="31"/>
        <v>131275086</v>
      </c>
      <c r="L53" s="27">
        <f t="shared" si="31"/>
        <v>95103000</v>
      </c>
      <c r="M53" s="28">
        <f t="shared" si="31"/>
        <v>83577652</v>
      </c>
      <c r="N53" s="27">
        <f t="shared" si="31"/>
        <v>128737000</v>
      </c>
      <c r="O53" s="28">
        <f t="shared" si="31"/>
        <v>91042599</v>
      </c>
      <c r="P53" s="27">
        <f t="shared" si="25"/>
        <v>324208000</v>
      </c>
      <c r="Q53" s="28">
        <f t="shared" si="26"/>
        <v>340657609</v>
      </c>
      <c r="R53" s="29">
        <f t="shared" si="27"/>
        <v>35.36586648160416</v>
      </c>
      <c r="S53" s="30">
        <f t="shared" si="28"/>
        <v>8.93175008075125</v>
      </c>
      <c r="T53" s="29">
        <f>IF((+$E43+$E45+$E47+$E48+$E51)=0,0,(P53/(+$E43+$E45+$E47+$E48+$E51))*100)</f>
        <v>39.98949099148548</v>
      </c>
      <c r="U53" s="31">
        <f>IF((+$E43+$E45+$E47+$E48+$E51)=0,0,(Q53/(+$E43+$E45+$E47+$E48+$E51))*100)</f>
        <v>42.01847081591596</v>
      </c>
      <c r="V53" s="27">
        <f>SUM(V42:V52)</f>
        <v>0</v>
      </c>
      <c r="W53" s="28">
        <f>SUM(W42:W52)</f>
        <v>0</v>
      </c>
    </row>
    <row r="54" spans="1:23" ht="12.75" customHeight="1">
      <c r="A54" s="11" t="s">
        <v>72</v>
      </c>
      <c r="B54" s="32"/>
      <c r="C54" s="32"/>
      <c r="D54" s="32"/>
      <c r="E54" s="32"/>
      <c r="F54" s="33"/>
      <c r="G54" s="34"/>
      <c r="H54" s="33"/>
      <c r="I54" s="34"/>
      <c r="J54" s="33"/>
      <c r="K54" s="34"/>
      <c r="L54" s="33"/>
      <c r="M54" s="34"/>
      <c r="N54" s="33"/>
      <c r="O54" s="34"/>
      <c r="P54" s="33"/>
      <c r="Q54" s="34"/>
      <c r="R54" s="15"/>
      <c r="S54" s="16"/>
      <c r="T54" s="15"/>
      <c r="U54" s="17"/>
      <c r="V54" s="33"/>
      <c r="W54" s="34"/>
    </row>
    <row r="55" spans="1:23" ht="12.75" customHeight="1">
      <c r="A55" s="35" t="s">
        <v>73</v>
      </c>
      <c r="B55" s="19">
        <v>0</v>
      </c>
      <c r="C55" s="19">
        <v>0</v>
      </c>
      <c r="D55" s="19"/>
      <c r="E55" s="19">
        <f>$B55+$C55+$D55</f>
        <v>0</v>
      </c>
      <c r="F55" s="20">
        <v>0</v>
      </c>
      <c r="G55" s="21">
        <v>0</v>
      </c>
      <c r="H55" s="20">
        <v>0</v>
      </c>
      <c r="I55" s="21">
        <v>0</v>
      </c>
      <c r="J55" s="20">
        <v>0</v>
      </c>
      <c r="K55" s="21">
        <v>0</v>
      </c>
      <c r="L55" s="20">
        <v>0</v>
      </c>
      <c r="M55" s="21">
        <v>0</v>
      </c>
      <c r="N55" s="20">
        <v>0</v>
      </c>
      <c r="O55" s="21">
        <v>0</v>
      </c>
      <c r="P55" s="20">
        <f>$H55+$J55+$L55+$N55</f>
        <v>0</v>
      </c>
      <c r="Q55" s="21">
        <f>$I55+$K55+$M55+$O55</f>
        <v>0</v>
      </c>
      <c r="R55" s="22">
        <f>IF($L55=0,0,(($N55-$L55)/$L55)*100)</f>
        <v>0</v>
      </c>
      <c r="S55" s="23">
        <f>IF($M55=0,0,(($O55-$M55)/$M55)*100)</f>
        <v>0</v>
      </c>
      <c r="T55" s="22">
        <f>IF($E55=0,0,($P55/$E55)*100)</f>
        <v>0</v>
      </c>
      <c r="U55" s="24">
        <f>IF($E55=0,0,($Q55/$E55)*100)</f>
        <v>0</v>
      </c>
      <c r="V55" s="20"/>
      <c r="W55" s="21"/>
    </row>
    <row r="56" spans="1:23" ht="12.75" customHeight="1">
      <c r="A56" s="35" t="s">
        <v>74</v>
      </c>
      <c r="B56" s="19">
        <v>0</v>
      </c>
      <c r="C56" s="19">
        <v>0</v>
      </c>
      <c r="D56" s="19"/>
      <c r="E56" s="19">
        <f>$B56+$C56+$D56</f>
        <v>0</v>
      </c>
      <c r="F56" s="20">
        <v>0</v>
      </c>
      <c r="G56" s="21">
        <v>0</v>
      </c>
      <c r="H56" s="20">
        <v>0</v>
      </c>
      <c r="I56" s="21">
        <v>0</v>
      </c>
      <c r="J56" s="20">
        <v>0</v>
      </c>
      <c r="K56" s="21">
        <v>0</v>
      </c>
      <c r="L56" s="20">
        <v>0</v>
      </c>
      <c r="M56" s="21">
        <v>0</v>
      </c>
      <c r="N56" s="20">
        <v>0</v>
      </c>
      <c r="O56" s="21">
        <v>0</v>
      </c>
      <c r="P56" s="20">
        <f>$H56+$J56+$L56+$N56</f>
        <v>0</v>
      </c>
      <c r="Q56" s="21">
        <f>$I56+$K56+$M56+$O56</f>
        <v>0</v>
      </c>
      <c r="R56" s="22">
        <f>IF($L56=0,0,(($N56-$L56)/$L56)*100)</f>
        <v>0</v>
      </c>
      <c r="S56" s="23">
        <f>IF($M56=0,0,(($O56-$M56)/$M56)*100)</f>
        <v>0</v>
      </c>
      <c r="T56" s="22">
        <f>IF($E56=0,0,($P56/$E56)*100)</f>
        <v>0</v>
      </c>
      <c r="U56" s="24">
        <f>IF($E56=0,0,($Q56/$E56)*100)</f>
        <v>0</v>
      </c>
      <c r="V56" s="20"/>
      <c r="W56" s="21"/>
    </row>
    <row r="57" spans="1:23" ht="12.75" customHeight="1" hidden="1">
      <c r="A57" s="35" t="s">
        <v>75</v>
      </c>
      <c r="B57" s="19">
        <v>0</v>
      </c>
      <c r="C57" s="19">
        <v>0</v>
      </c>
      <c r="D57" s="19"/>
      <c r="E57" s="19">
        <f>$B57+$C57+$D57</f>
        <v>0</v>
      </c>
      <c r="F57" s="20">
        <v>0</v>
      </c>
      <c r="G57" s="21">
        <v>0</v>
      </c>
      <c r="H57" s="20">
        <v>0</v>
      </c>
      <c r="I57" s="21">
        <v>0</v>
      </c>
      <c r="J57" s="20">
        <v>0</v>
      </c>
      <c r="K57" s="21">
        <v>0</v>
      </c>
      <c r="L57" s="20">
        <v>0</v>
      </c>
      <c r="M57" s="21">
        <v>0</v>
      </c>
      <c r="N57" s="20">
        <v>0</v>
      </c>
      <c r="O57" s="21">
        <v>0</v>
      </c>
      <c r="P57" s="20">
        <f>$H57+$J57+$L57+$N57</f>
        <v>0</v>
      </c>
      <c r="Q57" s="21">
        <f>$I57+$K57+$M57+$O57</f>
        <v>0</v>
      </c>
      <c r="R57" s="22">
        <f>IF($L57=0,0,(($N57-$L57)/$L57)*100)</f>
        <v>0</v>
      </c>
      <c r="S57" s="23">
        <f>IF($M57=0,0,(($O57-$M57)/$M57)*100)</f>
        <v>0</v>
      </c>
      <c r="T57" s="22">
        <f>IF($E57=0,0,($P57/$E57)*100)</f>
        <v>0</v>
      </c>
      <c r="U57" s="24">
        <f>IF($E57=0,0,($Q57/$E57)*100)</f>
        <v>0</v>
      </c>
      <c r="V57" s="20"/>
      <c r="W57" s="21"/>
    </row>
    <row r="58" spans="1:23" ht="12.75" customHeight="1" hidden="1">
      <c r="A58" s="18" t="s">
        <v>76</v>
      </c>
      <c r="B58" s="19">
        <v>0</v>
      </c>
      <c r="C58" s="19">
        <v>0</v>
      </c>
      <c r="D58" s="19"/>
      <c r="E58" s="19">
        <f>$B58+$C58+$D58</f>
        <v>0</v>
      </c>
      <c r="F58" s="20">
        <v>0</v>
      </c>
      <c r="G58" s="21">
        <v>0</v>
      </c>
      <c r="H58" s="20">
        <v>0</v>
      </c>
      <c r="I58" s="21">
        <v>0</v>
      </c>
      <c r="J58" s="20">
        <v>0</v>
      </c>
      <c r="K58" s="21">
        <v>0</v>
      </c>
      <c r="L58" s="20">
        <v>0</v>
      </c>
      <c r="M58" s="21">
        <v>0</v>
      </c>
      <c r="N58" s="20">
        <v>0</v>
      </c>
      <c r="O58" s="21">
        <v>0</v>
      </c>
      <c r="P58" s="20">
        <f>$H58+$J58+$L58+$N58</f>
        <v>0</v>
      </c>
      <c r="Q58" s="21">
        <f>$I58+$K58+$M58+$O58</f>
        <v>0</v>
      </c>
      <c r="R58" s="22">
        <f>IF($L58=0,0,(($N58-$L58)/$L58)*100)</f>
        <v>0</v>
      </c>
      <c r="S58" s="23">
        <f>IF($M58=0,0,(($O58-$M58)/$M58)*100)</f>
        <v>0</v>
      </c>
      <c r="T58" s="22">
        <f>IF($E58=0,0,($P58/$E58)*100)</f>
        <v>0</v>
      </c>
      <c r="U58" s="24">
        <f>IF($E58=0,0,($Q58/$E58)*100)</f>
        <v>0</v>
      </c>
      <c r="V58" s="20"/>
      <c r="W58" s="21"/>
    </row>
    <row r="59" spans="1:23" ht="12.75" customHeight="1">
      <c r="A59" s="36" t="s">
        <v>39</v>
      </c>
      <c r="B59" s="37">
        <f>SUM(B55:B58)</f>
        <v>0</v>
      </c>
      <c r="C59" s="37">
        <f>SUM(C55:C58)</f>
        <v>0</v>
      </c>
      <c r="D59" s="37"/>
      <c r="E59" s="37">
        <f>$B59+$C59+$D59</f>
        <v>0</v>
      </c>
      <c r="F59" s="38">
        <f aca="true" t="shared" si="32" ref="F59:O59">SUM(F55:F58)</f>
        <v>0</v>
      </c>
      <c r="G59" s="39">
        <f t="shared" si="32"/>
        <v>0</v>
      </c>
      <c r="H59" s="38">
        <f t="shared" si="32"/>
        <v>0</v>
      </c>
      <c r="I59" s="39">
        <f t="shared" si="32"/>
        <v>0</v>
      </c>
      <c r="J59" s="38">
        <f t="shared" si="32"/>
        <v>0</v>
      </c>
      <c r="K59" s="39">
        <f t="shared" si="32"/>
        <v>0</v>
      </c>
      <c r="L59" s="38">
        <f t="shared" si="32"/>
        <v>0</v>
      </c>
      <c r="M59" s="39">
        <f t="shared" si="32"/>
        <v>0</v>
      </c>
      <c r="N59" s="38">
        <f t="shared" si="32"/>
        <v>0</v>
      </c>
      <c r="O59" s="39">
        <f t="shared" si="32"/>
        <v>0</v>
      </c>
      <c r="P59" s="38">
        <f>$H59+$J59+$L59+$N59</f>
        <v>0</v>
      </c>
      <c r="Q59" s="39">
        <f>$I59+$K59+$M59+$O59</f>
        <v>0</v>
      </c>
      <c r="R59" s="40">
        <f>IF($L59=0,0,(($N59-$L59)/$L59)*100)</f>
        <v>0</v>
      </c>
      <c r="S59" s="41">
        <f>IF($M59=0,0,(($O59-$M59)/$M59)*100)</f>
        <v>0</v>
      </c>
      <c r="T59" s="40">
        <f>IF($E59=0,0,($P59/$E59)*100)</f>
        <v>0</v>
      </c>
      <c r="U59" s="42">
        <f>IF($E59=0,0,($Q59/$E59)*100)</f>
        <v>0</v>
      </c>
      <c r="V59" s="38">
        <f>SUM(V55:V58)</f>
        <v>0</v>
      </c>
      <c r="W59" s="39">
        <f>SUM(W55:W58)</f>
        <v>0</v>
      </c>
    </row>
    <row r="60" spans="1:23" ht="12.75" customHeight="1">
      <c r="A60" s="11" t="s">
        <v>77</v>
      </c>
      <c r="B60" s="32"/>
      <c r="C60" s="32"/>
      <c r="D60" s="32"/>
      <c r="E60" s="32"/>
      <c r="F60" s="33"/>
      <c r="G60" s="34"/>
      <c r="H60" s="33"/>
      <c r="I60" s="34"/>
      <c r="J60" s="33"/>
      <c r="K60" s="34"/>
      <c r="L60" s="33"/>
      <c r="M60" s="34"/>
      <c r="N60" s="33"/>
      <c r="O60" s="34"/>
      <c r="P60" s="33"/>
      <c r="Q60" s="34"/>
      <c r="R60" s="15"/>
      <c r="S60" s="16"/>
      <c r="T60" s="15"/>
      <c r="U60" s="17"/>
      <c r="V60" s="33"/>
      <c r="W60" s="34"/>
    </row>
    <row r="61" spans="1:23" ht="12.75" customHeight="1">
      <c r="A61" s="18" t="s">
        <v>78</v>
      </c>
      <c r="B61" s="19">
        <v>0</v>
      </c>
      <c r="C61" s="19">
        <v>0</v>
      </c>
      <c r="D61" s="19"/>
      <c r="E61" s="19">
        <f aca="true" t="shared" si="33" ref="E61:E67">$B61+$C61+$D61</f>
        <v>0</v>
      </c>
      <c r="F61" s="20">
        <v>0</v>
      </c>
      <c r="G61" s="21">
        <v>0</v>
      </c>
      <c r="H61" s="20">
        <v>0</v>
      </c>
      <c r="I61" s="21">
        <v>0</v>
      </c>
      <c r="J61" s="20">
        <v>0</v>
      </c>
      <c r="K61" s="21">
        <v>0</v>
      </c>
      <c r="L61" s="20">
        <v>0</v>
      </c>
      <c r="M61" s="21">
        <v>0</v>
      </c>
      <c r="N61" s="20">
        <v>0</v>
      </c>
      <c r="O61" s="21">
        <v>0</v>
      </c>
      <c r="P61" s="20">
        <f aca="true" t="shared" si="34" ref="P61:P67">$H61+$J61+$L61+$N61</f>
        <v>0</v>
      </c>
      <c r="Q61" s="21">
        <f aca="true" t="shared" si="35" ref="Q61:Q67">$I61+$K61+$M61+$O61</f>
        <v>0</v>
      </c>
      <c r="R61" s="22">
        <f aca="true" t="shared" si="36" ref="R61:R67">IF($L61=0,0,(($N61-$L61)/$L61)*100)</f>
        <v>0</v>
      </c>
      <c r="S61" s="23">
        <f aca="true" t="shared" si="37" ref="S61:S67">IF($M61=0,0,(($O61-$M61)/$M61)*100)</f>
        <v>0</v>
      </c>
      <c r="T61" s="22">
        <f>IF($E61=0,0,($P61/$E61)*100)</f>
        <v>0</v>
      </c>
      <c r="U61" s="24">
        <f>IF($E61=0,0,($Q61/$E61)*100)</f>
        <v>0</v>
      </c>
      <c r="V61" s="20"/>
      <c r="W61" s="21"/>
    </row>
    <row r="62" spans="1:23" ht="12.75" customHeight="1">
      <c r="A62" s="18" t="s">
        <v>79</v>
      </c>
      <c r="B62" s="19">
        <v>0</v>
      </c>
      <c r="C62" s="19">
        <v>0</v>
      </c>
      <c r="D62" s="19"/>
      <c r="E62" s="19">
        <f t="shared" si="33"/>
        <v>0</v>
      </c>
      <c r="F62" s="20">
        <v>0</v>
      </c>
      <c r="G62" s="21">
        <v>0</v>
      </c>
      <c r="H62" s="20">
        <v>0</v>
      </c>
      <c r="I62" s="21">
        <v>0</v>
      </c>
      <c r="J62" s="20">
        <v>0</v>
      </c>
      <c r="K62" s="21">
        <v>0</v>
      </c>
      <c r="L62" s="20">
        <v>0</v>
      </c>
      <c r="M62" s="21">
        <v>0</v>
      </c>
      <c r="N62" s="20">
        <v>0</v>
      </c>
      <c r="O62" s="21">
        <v>0</v>
      </c>
      <c r="P62" s="20">
        <f t="shared" si="34"/>
        <v>0</v>
      </c>
      <c r="Q62" s="21">
        <f t="shared" si="35"/>
        <v>0</v>
      </c>
      <c r="R62" s="22">
        <f t="shared" si="36"/>
        <v>0</v>
      </c>
      <c r="S62" s="23">
        <f t="shared" si="37"/>
        <v>0</v>
      </c>
      <c r="T62" s="22">
        <f>IF($E62=0,0,($P62/$E62)*100)</f>
        <v>0</v>
      </c>
      <c r="U62" s="24">
        <f>IF($E62=0,0,($Q62/$E62)*100)</f>
        <v>0</v>
      </c>
      <c r="V62" s="20"/>
      <c r="W62" s="21"/>
    </row>
    <row r="63" spans="1:23" ht="12.75" customHeight="1">
      <c r="A63" s="18" t="s">
        <v>80</v>
      </c>
      <c r="B63" s="19">
        <v>0</v>
      </c>
      <c r="C63" s="19">
        <v>0</v>
      </c>
      <c r="D63" s="19"/>
      <c r="E63" s="19">
        <f t="shared" si="33"/>
        <v>0</v>
      </c>
      <c r="F63" s="20">
        <v>0</v>
      </c>
      <c r="G63" s="21">
        <v>0</v>
      </c>
      <c r="H63" s="20">
        <v>0</v>
      </c>
      <c r="I63" s="21">
        <v>0</v>
      </c>
      <c r="J63" s="20">
        <v>0</v>
      </c>
      <c r="K63" s="21">
        <v>0</v>
      </c>
      <c r="L63" s="20">
        <v>0</v>
      </c>
      <c r="M63" s="21">
        <v>0</v>
      </c>
      <c r="N63" s="20">
        <v>0</v>
      </c>
      <c r="O63" s="21">
        <v>0</v>
      </c>
      <c r="P63" s="20">
        <f t="shared" si="34"/>
        <v>0</v>
      </c>
      <c r="Q63" s="21">
        <f t="shared" si="35"/>
        <v>0</v>
      </c>
      <c r="R63" s="22">
        <f t="shared" si="36"/>
        <v>0</v>
      </c>
      <c r="S63" s="23">
        <f t="shared" si="37"/>
        <v>0</v>
      </c>
      <c r="T63" s="22">
        <f>IF($E63=0,0,($P63/$E63)*100)</f>
        <v>0</v>
      </c>
      <c r="U63" s="24">
        <f>IF($E63=0,0,($Q63/$E63)*100)</f>
        <v>0</v>
      </c>
      <c r="V63" s="20"/>
      <c r="W63" s="21"/>
    </row>
    <row r="64" spans="1:23" ht="12.75" customHeight="1">
      <c r="A64" s="18" t="s">
        <v>81</v>
      </c>
      <c r="B64" s="19">
        <v>0</v>
      </c>
      <c r="C64" s="19">
        <v>0</v>
      </c>
      <c r="D64" s="19"/>
      <c r="E64" s="19">
        <f t="shared" si="33"/>
        <v>0</v>
      </c>
      <c r="F64" s="20">
        <v>0</v>
      </c>
      <c r="G64" s="21">
        <v>0</v>
      </c>
      <c r="H64" s="20">
        <v>0</v>
      </c>
      <c r="I64" s="21">
        <v>0</v>
      </c>
      <c r="J64" s="20">
        <v>0</v>
      </c>
      <c r="K64" s="21">
        <v>0</v>
      </c>
      <c r="L64" s="20">
        <v>0</v>
      </c>
      <c r="M64" s="21">
        <v>0</v>
      </c>
      <c r="N64" s="20">
        <v>0</v>
      </c>
      <c r="O64" s="21">
        <v>0</v>
      </c>
      <c r="P64" s="20">
        <f t="shared" si="34"/>
        <v>0</v>
      </c>
      <c r="Q64" s="21">
        <f t="shared" si="35"/>
        <v>0</v>
      </c>
      <c r="R64" s="22">
        <f t="shared" si="36"/>
        <v>0</v>
      </c>
      <c r="S64" s="23">
        <f t="shared" si="37"/>
        <v>0</v>
      </c>
      <c r="T64" s="22">
        <f>IF($E64=0,0,($P64/$E64)*100)</f>
        <v>0</v>
      </c>
      <c r="U64" s="24">
        <f>IF($E64=0,0,($Q64/$E64)*100)</f>
        <v>0</v>
      </c>
      <c r="V64" s="20"/>
      <c r="W64" s="21"/>
    </row>
    <row r="65" spans="1:23" ht="12.75" customHeight="1">
      <c r="A65" s="18"/>
      <c r="B65" s="19">
        <v>0</v>
      </c>
      <c r="C65" s="19">
        <v>0</v>
      </c>
      <c r="D65" s="19"/>
      <c r="E65" s="19">
        <f t="shared" si="33"/>
        <v>0</v>
      </c>
      <c r="F65" s="20">
        <v>0</v>
      </c>
      <c r="G65" s="21">
        <v>0</v>
      </c>
      <c r="H65" s="20">
        <v>0</v>
      </c>
      <c r="I65" s="21">
        <v>0</v>
      </c>
      <c r="J65" s="20">
        <v>0</v>
      </c>
      <c r="K65" s="21">
        <v>0</v>
      </c>
      <c r="L65" s="20">
        <v>0</v>
      </c>
      <c r="M65" s="21">
        <v>0</v>
      </c>
      <c r="N65" s="20">
        <v>0</v>
      </c>
      <c r="O65" s="21">
        <v>0</v>
      </c>
      <c r="P65" s="20">
        <f t="shared" si="34"/>
        <v>0</v>
      </c>
      <c r="Q65" s="21">
        <f t="shared" si="35"/>
        <v>0</v>
      </c>
      <c r="R65" s="22">
        <f t="shared" si="36"/>
        <v>0</v>
      </c>
      <c r="S65" s="23">
        <f t="shared" si="37"/>
        <v>0</v>
      </c>
      <c r="T65" s="22">
        <f>IF($E65=0,0,($P65/$E65)*100)</f>
        <v>0</v>
      </c>
      <c r="U65" s="24">
        <f>IF($E65=0,0,($Q65/$E65)*100)</f>
        <v>0</v>
      </c>
      <c r="V65" s="20"/>
      <c r="W65" s="21"/>
    </row>
    <row r="66" spans="1:23" ht="12.75" customHeight="1">
      <c r="A66" s="25" t="s">
        <v>39</v>
      </c>
      <c r="B66" s="26">
        <f>SUM(B61:B65)</f>
        <v>0</v>
      </c>
      <c r="C66" s="26">
        <f>SUM(C61:C65)</f>
        <v>0</v>
      </c>
      <c r="D66" s="26"/>
      <c r="E66" s="26">
        <f t="shared" si="33"/>
        <v>0</v>
      </c>
      <c r="F66" s="27">
        <f aca="true" t="shared" si="38" ref="F66:O66">SUM(F61:F65)</f>
        <v>0</v>
      </c>
      <c r="G66" s="28">
        <f t="shared" si="38"/>
        <v>0</v>
      </c>
      <c r="H66" s="27">
        <f t="shared" si="38"/>
        <v>0</v>
      </c>
      <c r="I66" s="28">
        <f t="shared" si="38"/>
        <v>0</v>
      </c>
      <c r="J66" s="27">
        <f t="shared" si="38"/>
        <v>0</v>
      </c>
      <c r="K66" s="28">
        <f t="shared" si="38"/>
        <v>0</v>
      </c>
      <c r="L66" s="27">
        <f t="shared" si="38"/>
        <v>0</v>
      </c>
      <c r="M66" s="28">
        <f t="shared" si="38"/>
        <v>0</v>
      </c>
      <c r="N66" s="27">
        <f t="shared" si="38"/>
        <v>0</v>
      </c>
      <c r="O66" s="28">
        <f t="shared" si="38"/>
        <v>0</v>
      </c>
      <c r="P66" s="27">
        <f t="shared" si="34"/>
        <v>0</v>
      </c>
      <c r="Q66" s="28">
        <f t="shared" si="35"/>
        <v>0</v>
      </c>
      <c r="R66" s="29">
        <f t="shared" si="36"/>
        <v>0</v>
      </c>
      <c r="S66" s="30">
        <f t="shared" si="37"/>
        <v>0</v>
      </c>
      <c r="T66" s="29">
        <f>IF((+$E61+$E63+$E64++$E65)=0,0,(P66/(+$E61+$E63+$E64+$E65))*100)</f>
        <v>0</v>
      </c>
      <c r="U66" s="31">
        <f>IF((+$E61+$E63+$E65)=0,0,(Q66/(+$E61+$E63+$E65))*100)</f>
        <v>0</v>
      </c>
      <c r="V66" s="27">
        <f>SUM(V61:V65)</f>
        <v>0</v>
      </c>
      <c r="W66" s="28">
        <f>SUM(W61:W65)</f>
        <v>0</v>
      </c>
    </row>
    <row r="67" spans="1:23" ht="12.75" customHeight="1">
      <c r="A67" s="43" t="s">
        <v>82</v>
      </c>
      <c r="B67" s="44">
        <f>SUM(B9:B15,B18:B23,B26:B29,B32,B35:B39,B42:B52,B55:B58,B61:B65)</f>
        <v>2030484000</v>
      </c>
      <c r="C67" s="44">
        <f>SUM(C9:C15,C18:C23,C26:C29,C32,C35:C39,C42:C52,C55:C58,C61:C65)</f>
        <v>138006000</v>
      </c>
      <c r="D67" s="44"/>
      <c r="E67" s="44">
        <f t="shared" si="33"/>
        <v>2168490000</v>
      </c>
      <c r="F67" s="45">
        <f aca="true" t="shared" si="39" ref="F67:O67">SUM(F9:F15,F18:F23,F26:F29,F32,F35:F39,F42:F52,F55:F58,F61:F65)</f>
        <v>2168490000</v>
      </c>
      <c r="G67" s="46">
        <f t="shared" si="39"/>
        <v>1486325000</v>
      </c>
      <c r="H67" s="45">
        <f t="shared" si="39"/>
        <v>98813000</v>
      </c>
      <c r="I67" s="46">
        <f t="shared" si="39"/>
        <v>138695703</v>
      </c>
      <c r="J67" s="45">
        <f t="shared" si="39"/>
        <v>238364000</v>
      </c>
      <c r="K67" s="46">
        <f t="shared" si="39"/>
        <v>289866414</v>
      </c>
      <c r="L67" s="45">
        <f t="shared" si="39"/>
        <v>172250000</v>
      </c>
      <c r="M67" s="46">
        <f t="shared" si="39"/>
        <v>127999953</v>
      </c>
      <c r="N67" s="45">
        <f t="shared" si="39"/>
        <v>206512000</v>
      </c>
      <c r="O67" s="46">
        <f t="shared" si="39"/>
        <v>155923487</v>
      </c>
      <c r="P67" s="45">
        <f t="shared" si="34"/>
        <v>715939000</v>
      </c>
      <c r="Q67" s="46">
        <f t="shared" si="35"/>
        <v>712485557</v>
      </c>
      <c r="R67" s="47">
        <f t="shared" si="36"/>
        <v>19.890856313497824</v>
      </c>
      <c r="S67" s="48">
        <f t="shared" si="37"/>
        <v>21.815268947794067</v>
      </c>
      <c r="T67" s="47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48.168401930937044</v>
      </c>
      <c r="U67" s="47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47.93605416042925</v>
      </c>
      <c r="V67" s="45">
        <f>SUM(V9:V15,V18:V23,V26:V29,V32,V35:V39,V42:V52,V55:V58,V61:V65)</f>
        <v>7426000</v>
      </c>
      <c r="W67" s="46">
        <f>SUM(W9:W15,W18:W23,W26:W29,W32,W35:W39,W42:W52,W55:W58,W61:W65)</f>
        <v>7426000</v>
      </c>
    </row>
    <row r="68" spans="1:23" ht="12.75" customHeight="1">
      <c r="A68" s="11" t="s">
        <v>40</v>
      </c>
      <c r="B68" s="32"/>
      <c r="C68" s="32"/>
      <c r="D68" s="32"/>
      <c r="E68" s="32"/>
      <c r="F68" s="33"/>
      <c r="G68" s="34"/>
      <c r="H68" s="33"/>
      <c r="I68" s="34"/>
      <c r="J68" s="33"/>
      <c r="K68" s="34"/>
      <c r="L68" s="33"/>
      <c r="M68" s="34"/>
      <c r="N68" s="33"/>
      <c r="O68" s="34"/>
      <c r="P68" s="33"/>
      <c r="Q68" s="34"/>
      <c r="R68" s="15"/>
      <c r="S68" s="16"/>
      <c r="T68" s="15"/>
      <c r="U68" s="17"/>
      <c r="V68" s="33"/>
      <c r="W68" s="34"/>
    </row>
    <row r="69" spans="1:23" s="50" customFormat="1" ht="12.75" customHeight="1">
      <c r="A69" s="49" t="s">
        <v>83</v>
      </c>
      <c r="B69" s="19">
        <v>1742871000</v>
      </c>
      <c r="C69" s="19">
        <v>-19164000</v>
      </c>
      <c r="D69" s="19"/>
      <c r="E69" s="19">
        <f>$B69+$C69+$D69</f>
        <v>1723707000</v>
      </c>
      <c r="F69" s="20">
        <v>1723707000</v>
      </c>
      <c r="G69" s="21">
        <v>1723707000</v>
      </c>
      <c r="H69" s="20">
        <v>40780000</v>
      </c>
      <c r="I69" s="21">
        <v>220127554</v>
      </c>
      <c r="J69" s="20">
        <v>499671000</v>
      </c>
      <c r="K69" s="21">
        <v>441714945</v>
      </c>
      <c r="L69" s="20">
        <v>328281000</v>
      </c>
      <c r="M69" s="21">
        <v>271770919</v>
      </c>
      <c r="N69" s="20">
        <v>705180000</v>
      </c>
      <c r="O69" s="21">
        <v>410277846</v>
      </c>
      <c r="P69" s="20">
        <f>$H69+$J69+$L69+$N69</f>
        <v>1573912000</v>
      </c>
      <c r="Q69" s="21">
        <f>$I69+$K69+$M69+$O69</f>
        <v>1343891264</v>
      </c>
      <c r="R69" s="22">
        <f>IF($L69=0,0,(($N69-$L69)/$L69)*100)</f>
        <v>114.80987324883256</v>
      </c>
      <c r="S69" s="23">
        <f>IF($M69=0,0,(($O69-$M69)/$M69)*100)</f>
        <v>50.964587200737256</v>
      </c>
      <c r="T69" s="22">
        <f>IF($E69=0,0,($P69/$E69)*100)</f>
        <v>91.30971795090464</v>
      </c>
      <c r="U69" s="24">
        <f>IF($E69=0,0,($Q69/$E69)*100)</f>
        <v>77.96517992907147</v>
      </c>
      <c r="V69" s="20">
        <v>60799000</v>
      </c>
      <c r="W69" s="21">
        <v>37885222</v>
      </c>
    </row>
    <row r="70" spans="1:23" ht="12.75" customHeight="1">
      <c r="A70" s="36" t="s">
        <v>39</v>
      </c>
      <c r="B70" s="37">
        <f>B69</f>
        <v>1742871000</v>
      </c>
      <c r="C70" s="37">
        <f>C69</f>
        <v>-19164000</v>
      </c>
      <c r="D70" s="37"/>
      <c r="E70" s="37">
        <f>$B70+$C70+$D70</f>
        <v>1723707000</v>
      </c>
      <c r="F70" s="38">
        <f aca="true" t="shared" si="40" ref="F70:O70">F69</f>
        <v>1723707000</v>
      </c>
      <c r="G70" s="39">
        <f t="shared" si="40"/>
        <v>1723707000</v>
      </c>
      <c r="H70" s="38">
        <f t="shared" si="40"/>
        <v>40780000</v>
      </c>
      <c r="I70" s="39">
        <f t="shared" si="40"/>
        <v>220127554</v>
      </c>
      <c r="J70" s="38">
        <f t="shared" si="40"/>
        <v>499671000</v>
      </c>
      <c r="K70" s="39">
        <f t="shared" si="40"/>
        <v>441714945</v>
      </c>
      <c r="L70" s="38">
        <f t="shared" si="40"/>
        <v>328281000</v>
      </c>
      <c r="M70" s="39">
        <f t="shared" si="40"/>
        <v>271770919</v>
      </c>
      <c r="N70" s="38">
        <f t="shared" si="40"/>
        <v>705180000</v>
      </c>
      <c r="O70" s="39">
        <f t="shared" si="40"/>
        <v>410277846</v>
      </c>
      <c r="P70" s="38">
        <f>$H70+$J70+$L70+$N70</f>
        <v>1573912000</v>
      </c>
      <c r="Q70" s="39">
        <f>$I70+$K70+$M70+$O70</f>
        <v>1343891264</v>
      </c>
      <c r="R70" s="40">
        <f>IF($L70=0,0,(($N70-$L70)/$L70)*100)</f>
        <v>114.80987324883256</v>
      </c>
      <c r="S70" s="41">
        <f>IF($M70=0,0,(($O70-$M70)/$M70)*100)</f>
        <v>50.964587200737256</v>
      </c>
      <c r="T70" s="40">
        <f>IF($E70=0,0,($P70/$E70)*100)</f>
        <v>91.30971795090464</v>
      </c>
      <c r="U70" s="42">
        <f>IF($E70=0,0,($Q70/$E70)*100)</f>
        <v>77.96517992907147</v>
      </c>
      <c r="V70" s="38">
        <f>V69</f>
        <v>60799000</v>
      </c>
      <c r="W70" s="39">
        <f>W69</f>
        <v>37885222</v>
      </c>
    </row>
    <row r="71" spans="1:23" ht="12.75" customHeight="1">
      <c r="A71" s="43" t="s">
        <v>82</v>
      </c>
      <c r="B71" s="44">
        <f>B69</f>
        <v>1742871000</v>
      </c>
      <c r="C71" s="44">
        <f>C69</f>
        <v>-19164000</v>
      </c>
      <c r="D71" s="44"/>
      <c r="E71" s="44">
        <f>$B71+$C71+$D71</f>
        <v>1723707000</v>
      </c>
      <c r="F71" s="45">
        <f aca="true" t="shared" si="41" ref="F71:O71">F69</f>
        <v>1723707000</v>
      </c>
      <c r="G71" s="46">
        <f t="shared" si="41"/>
        <v>1723707000</v>
      </c>
      <c r="H71" s="45">
        <f t="shared" si="41"/>
        <v>40780000</v>
      </c>
      <c r="I71" s="46">
        <f t="shared" si="41"/>
        <v>220127554</v>
      </c>
      <c r="J71" s="45">
        <f t="shared" si="41"/>
        <v>499671000</v>
      </c>
      <c r="K71" s="46">
        <f t="shared" si="41"/>
        <v>441714945</v>
      </c>
      <c r="L71" s="45">
        <f t="shared" si="41"/>
        <v>328281000</v>
      </c>
      <c r="M71" s="46">
        <f t="shared" si="41"/>
        <v>271770919</v>
      </c>
      <c r="N71" s="45">
        <f t="shared" si="41"/>
        <v>705180000</v>
      </c>
      <c r="O71" s="46">
        <f t="shared" si="41"/>
        <v>410277846</v>
      </c>
      <c r="P71" s="45">
        <f>$H71+$J71+$L71+$N71</f>
        <v>1573912000</v>
      </c>
      <c r="Q71" s="46">
        <f>$I71+$K71+$M71+$O71</f>
        <v>1343891264</v>
      </c>
      <c r="R71" s="47">
        <f>IF($L71=0,0,(($N71-$L71)/$L71)*100)</f>
        <v>114.80987324883256</v>
      </c>
      <c r="S71" s="48">
        <f>IF($M71=0,0,(($O71-$M71)/$M71)*100)</f>
        <v>50.964587200737256</v>
      </c>
      <c r="T71" s="47">
        <f>IF($E71=0,0,($P71/$E71)*100)</f>
        <v>91.30971795090464</v>
      </c>
      <c r="U71" s="51">
        <f>IF($E71=0,0,($Q71/$E71)*100)</f>
        <v>77.96517992907147</v>
      </c>
      <c r="V71" s="45">
        <f>V69</f>
        <v>60799000</v>
      </c>
      <c r="W71" s="46">
        <f>W69</f>
        <v>37885222</v>
      </c>
    </row>
    <row r="72" spans="1:23" ht="12.75" customHeight="1" thickBot="1">
      <c r="A72" s="43" t="s">
        <v>84</v>
      </c>
      <c r="B72" s="44">
        <f>SUM(B9:B15,B18:B23,B26:B29,B32,B35:B39,B42:B52,B55:B58,B61:B65,B69)</f>
        <v>3773355000</v>
      </c>
      <c r="C72" s="44">
        <f>SUM(C9:C15,C18:C23,C26:C29,C32,C35:C39,C42:C52,C55:C58,C61:C65,C69)</f>
        <v>118842000</v>
      </c>
      <c r="D72" s="44"/>
      <c r="E72" s="44">
        <f>$B72+$C72+$D72</f>
        <v>3892197000</v>
      </c>
      <c r="F72" s="45">
        <f aca="true" t="shared" si="42" ref="F72:O72">SUM(F9:F15,F18:F23,F26:F29,F32,F35:F39,F42:F52,F55:F58,F61:F65,F69)</f>
        <v>3892197000</v>
      </c>
      <c r="G72" s="46">
        <f t="shared" si="42"/>
        <v>3210032000</v>
      </c>
      <c r="H72" s="45">
        <f t="shared" si="42"/>
        <v>139593000</v>
      </c>
      <c r="I72" s="46">
        <f t="shared" si="42"/>
        <v>358823257</v>
      </c>
      <c r="J72" s="45">
        <f t="shared" si="42"/>
        <v>738035000</v>
      </c>
      <c r="K72" s="46">
        <f t="shared" si="42"/>
        <v>731581359</v>
      </c>
      <c r="L72" s="45">
        <f t="shared" si="42"/>
        <v>500531000</v>
      </c>
      <c r="M72" s="46">
        <f t="shared" si="42"/>
        <v>399770872</v>
      </c>
      <c r="N72" s="45">
        <f t="shared" si="42"/>
        <v>911692000</v>
      </c>
      <c r="O72" s="46">
        <f t="shared" si="42"/>
        <v>566201333</v>
      </c>
      <c r="P72" s="45">
        <f>$H72+$J72+$L72+$N72</f>
        <v>2289851000</v>
      </c>
      <c r="Q72" s="46">
        <f>$I72+$K72+$M72+$O72</f>
        <v>2056376821</v>
      </c>
      <c r="R72" s="47">
        <f>IF($L72=0,0,(($N72-$L72)/$L72)*100)</f>
        <v>82.14496205030258</v>
      </c>
      <c r="S72" s="48">
        <f>IF($M72=0,0,(($O72-$M72)/$M72)*100)</f>
        <v>41.631462584397596</v>
      </c>
      <c r="T72" s="47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71.33421099851964</v>
      </c>
      <c r="U72" s="51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64.06094459494484</v>
      </c>
      <c r="V72" s="45">
        <f>SUM(V9:V15,V18:V23,V26:V29,V32,V35:V39,V42:V52,V55:V58,V61:V65,V69)</f>
        <v>68225000</v>
      </c>
      <c r="W72" s="46">
        <f>SUM(W9:W15,W18:W23,W26:W29,W32,W35:W39,W42:W52,W55:W58,W61:W65,W69)</f>
        <v>45311222</v>
      </c>
    </row>
    <row r="73" spans="1:23" ht="15" thickTop="1">
      <c r="A73" s="52"/>
      <c r="B73" s="53"/>
      <c r="C73" s="54"/>
      <c r="D73" s="54"/>
      <c r="E73" s="55"/>
      <c r="F73" s="53"/>
      <c r="G73" s="54"/>
      <c r="H73" s="54"/>
      <c r="I73" s="55"/>
      <c r="J73" s="54"/>
      <c r="K73" s="55"/>
      <c r="L73" s="54"/>
      <c r="M73" s="54"/>
      <c r="N73" s="54"/>
      <c r="O73" s="54"/>
      <c r="P73" s="54"/>
      <c r="Q73" s="54"/>
      <c r="R73" s="54"/>
      <c r="S73" s="54"/>
      <c r="T73" s="54"/>
      <c r="U73" s="55"/>
      <c r="V73" s="53"/>
      <c r="W73" s="55"/>
    </row>
    <row r="74" spans="1:23" ht="14.25">
      <c r="A74" s="56"/>
      <c r="B74" s="57"/>
      <c r="C74" s="58"/>
      <c r="D74" s="58"/>
      <c r="E74" s="59"/>
      <c r="F74" s="60" t="s">
        <v>3</v>
      </c>
      <c r="G74" s="61"/>
      <c r="H74" s="60" t="s">
        <v>4</v>
      </c>
      <c r="I74" s="62"/>
      <c r="J74" s="60" t="s">
        <v>5</v>
      </c>
      <c r="K74" s="62"/>
      <c r="L74" s="60" t="s">
        <v>6</v>
      </c>
      <c r="M74" s="60"/>
      <c r="N74" s="63" t="s">
        <v>7</v>
      </c>
      <c r="O74" s="60"/>
      <c r="P74" s="135" t="s">
        <v>8</v>
      </c>
      <c r="Q74" s="136"/>
      <c r="R74" s="137" t="s">
        <v>9</v>
      </c>
      <c r="S74" s="136"/>
      <c r="T74" s="137" t="s">
        <v>10</v>
      </c>
      <c r="U74" s="136"/>
      <c r="V74" s="135"/>
      <c r="W74" s="136"/>
    </row>
    <row r="75" spans="1:23" ht="51">
      <c r="A75" s="64" t="s">
        <v>85</v>
      </c>
      <c r="B75" s="65" t="s">
        <v>86</v>
      </c>
      <c r="C75" s="65" t="s">
        <v>87</v>
      </c>
      <c r="D75" s="66" t="s">
        <v>15</v>
      </c>
      <c r="E75" s="65" t="s">
        <v>16</v>
      </c>
      <c r="F75" s="65" t="s">
        <v>17</v>
      </c>
      <c r="G75" s="65" t="s">
        <v>88</v>
      </c>
      <c r="H75" s="65" t="s">
        <v>89</v>
      </c>
      <c r="I75" s="67" t="s">
        <v>20</v>
      </c>
      <c r="J75" s="65" t="s">
        <v>90</v>
      </c>
      <c r="K75" s="67" t="s">
        <v>22</v>
      </c>
      <c r="L75" s="65" t="s">
        <v>91</v>
      </c>
      <c r="M75" s="67" t="s">
        <v>24</v>
      </c>
      <c r="N75" s="65" t="s">
        <v>92</v>
      </c>
      <c r="O75" s="67" t="s">
        <v>26</v>
      </c>
      <c r="P75" s="67" t="s">
        <v>93</v>
      </c>
      <c r="Q75" s="68" t="s">
        <v>28</v>
      </c>
      <c r="R75" s="69" t="s">
        <v>93</v>
      </c>
      <c r="S75" s="70" t="s">
        <v>28</v>
      </c>
      <c r="T75" s="69" t="s">
        <v>94</v>
      </c>
      <c r="U75" s="66" t="s">
        <v>30</v>
      </c>
      <c r="V75" s="65"/>
      <c r="W75" s="67"/>
    </row>
    <row r="76" spans="1:23" ht="14.25">
      <c r="A76" s="71" t="str">
        <f>+A7</f>
        <v>R thousands</v>
      </c>
      <c r="B76" s="72"/>
      <c r="C76" s="72">
        <v>100</v>
      </c>
      <c r="D76" s="72"/>
      <c r="E76" s="72"/>
      <c r="F76" s="72"/>
      <c r="G76" s="72"/>
      <c r="H76" s="72"/>
      <c r="I76" s="72"/>
      <c r="J76" s="72"/>
      <c r="K76" s="72"/>
      <c r="L76" s="72"/>
      <c r="M76" s="73"/>
      <c r="N76" s="72"/>
      <c r="O76" s="73"/>
      <c r="P76" s="72"/>
      <c r="Q76" s="73"/>
      <c r="R76" s="72"/>
      <c r="S76" s="73"/>
      <c r="T76" s="72"/>
      <c r="U76" s="72"/>
      <c r="V76" s="72"/>
      <c r="W76" s="72"/>
    </row>
    <row r="77" spans="1:23" ht="14.25" hidden="1">
      <c r="A77" s="74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6"/>
      <c r="N77" s="75"/>
      <c r="O77" s="76"/>
      <c r="P77" s="75"/>
      <c r="Q77" s="76"/>
      <c r="R77" s="77"/>
      <c r="S77" s="78"/>
      <c r="T77" s="77"/>
      <c r="U77" s="77"/>
      <c r="V77" s="75"/>
      <c r="W77" s="75"/>
    </row>
    <row r="78" spans="1:23" ht="14.25" hidden="1">
      <c r="A78" s="79" t="s">
        <v>95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1"/>
      <c r="N78" s="80"/>
      <c r="O78" s="81"/>
      <c r="P78" s="80"/>
      <c r="Q78" s="81"/>
      <c r="R78" s="82"/>
      <c r="S78" s="83"/>
      <c r="T78" s="82"/>
      <c r="U78" s="82"/>
      <c r="V78" s="80"/>
      <c r="W78" s="80"/>
    </row>
    <row r="79" spans="1:23" ht="14.25" hidden="1">
      <c r="A79" s="84" t="s">
        <v>96</v>
      </c>
      <c r="B79" s="85">
        <f>SUM(B80:B83)</f>
        <v>0</v>
      </c>
      <c r="C79" s="85">
        <f aca="true" t="shared" si="43" ref="C79:I79">SUM(C80:C83)</f>
        <v>0</v>
      </c>
      <c r="D79" s="85">
        <f t="shared" si="43"/>
        <v>0</v>
      </c>
      <c r="E79" s="85">
        <f t="shared" si="43"/>
        <v>0</v>
      </c>
      <c r="F79" s="85">
        <f t="shared" si="43"/>
        <v>0</v>
      </c>
      <c r="G79" s="85">
        <f t="shared" si="43"/>
        <v>0</v>
      </c>
      <c r="H79" s="85">
        <f t="shared" si="43"/>
        <v>0</v>
      </c>
      <c r="I79" s="85">
        <f t="shared" si="43"/>
        <v>0</v>
      </c>
      <c r="J79" s="85">
        <f>SUM(J80:J83)</f>
        <v>0</v>
      </c>
      <c r="K79" s="85">
        <f>SUM(K80:K83)</f>
        <v>0</v>
      </c>
      <c r="L79" s="85">
        <f>SUM(L80:L83)</f>
        <v>0</v>
      </c>
      <c r="M79" s="86">
        <f>SUM(M80:M83)</f>
        <v>0</v>
      </c>
      <c r="N79" s="85"/>
      <c r="O79" s="86"/>
      <c r="P79" s="85"/>
      <c r="Q79" s="86"/>
      <c r="R79" s="87"/>
      <c r="S79" s="88"/>
      <c r="T79" s="87"/>
      <c r="U79" s="87"/>
      <c r="V79" s="85">
        <f>SUM(V80:V83)</f>
        <v>0</v>
      </c>
      <c r="W79" s="85">
        <f>SUM(W80:W83)</f>
        <v>0</v>
      </c>
    </row>
    <row r="80" spans="1:23" ht="14.25" hidden="1">
      <c r="A80" s="56" t="s">
        <v>97</v>
      </c>
      <c r="B80" s="89"/>
      <c r="C80" s="89"/>
      <c r="D80" s="89"/>
      <c r="E80" s="89">
        <f>SUM(B80:D80)</f>
        <v>0</v>
      </c>
      <c r="F80" s="89"/>
      <c r="G80" s="89"/>
      <c r="H80" s="89"/>
      <c r="I80" s="90"/>
      <c r="J80" s="89"/>
      <c r="K80" s="90"/>
      <c r="L80" s="89"/>
      <c r="M80" s="91"/>
      <c r="N80" s="89"/>
      <c r="O80" s="91"/>
      <c r="P80" s="89"/>
      <c r="Q80" s="91"/>
      <c r="R80" s="92"/>
      <c r="S80" s="93"/>
      <c r="T80" s="92"/>
      <c r="U80" s="92"/>
      <c r="V80" s="89"/>
      <c r="W80" s="89"/>
    </row>
    <row r="81" spans="1:23" ht="14.25" hidden="1">
      <c r="A81" s="56" t="s">
        <v>98</v>
      </c>
      <c r="B81" s="89"/>
      <c r="C81" s="89"/>
      <c r="D81" s="89"/>
      <c r="E81" s="89">
        <f>SUM(B81:D81)</f>
        <v>0</v>
      </c>
      <c r="F81" s="89"/>
      <c r="G81" s="89"/>
      <c r="H81" s="89"/>
      <c r="I81" s="90"/>
      <c r="J81" s="89"/>
      <c r="K81" s="90"/>
      <c r="L81" s="89"/>
      <c r="M81" s="91"/>
      <c r="N81" s="89"/>
      <c r="O81" s="91"/>
      <c r="P81" s="89"/>
      <c r="Q81" s="91"/>
      <c r="R81" s="92"/>
      <c r="S81" s="93"/>
      <c r="T81" s="92"/>
      <c r="U81" s="92"/>
      <c r="V81" s="89"/>
      <c r="W81" s="89"/>
    </row>
    <row r="82" spans="1:23" ht="14.25" hidden="1">
      <c r="A82" s="56" t="s">
        <v>99</v>
      </c>
      <c r="B82" s="89"/>
      <c r="C82" s="89"/>
      <c r="D82" s="89"/>
      <c r="E82" s="89">
        <f>SUM(B82:D82)</f>
        <v>0</v>
      </c>
      <c r="F82" s="89"/>
      <c r="G82" s="89"/>
      <c r="H82" s="89"/>
      <c r="I82" s="90"/>
      <c r="J82" s="89"/>
      <c r="K82" s="90"/>
      <c r="L82" s="89"/>
      <c r="M82" s="91"/>
      <c r="N82" s="89"/>
      <c r="O82" s="91"/>
      <c r="P82" s="89"/>
      <c r="Q82" s="91"/>
      <c r="R82" s="92"/>
      <c r="S82" s="93"/>
      <c r="T82" s="92"/>
      <c r="U82" s="92"/>
      <c r="V82" s="89"/>
      <c r="W82" s="89"/>
    </row>
    <row r="83" spans="1:23" ht="14.25" hidden="1">
      <c r="A83" s="56" t="s">
        <v>100</v>
      </c>
      <c r="B83" s="89"/>
      <c r="C83" s="89"/>
      <c r="D83" s="89"/>
      <c r="E83" s="89">
        <f>SUM(B83:D83)</f>
        <v>0</v>
      </c>
      <c r="F83" s="89"/>
      <c r="G83" s="89"/>
      <c r="H83" s="89"/>
      <c r="I83" s="90"/>
      <c r="J83" s="89"/>
      <c r="K83" s="90"/>
      <c r="L83" s="89"/>
      <c r="M83" s="91"/>
      <c r="N83" s="89"/>
      <c r="O83" s="91"/>
      <c r="P83" s="89"/>
      <c r="Q83" s="91"/>
      <c r="R83" s="92"/>
      <c r="S83" s="93"/>
      <c r="T83" s="92"/>
      <c r="U83" s="92"/>
      <c r="V83" s="89"/>
      <c r="W83" s="89"/>
    </row>
    <row r="84" spans="1:23" ht="14.25" hidden="1">
      <c r="A84" s="56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91"/>
      <c r="N84" s="89"/>
      <c r="O84" s="91"/>
      <c r="P84" s="89"/>
      <c r="Q84" s="91"/>
      <c r="R84" s="92"/>
      <c r="S84" s="93"/>
      <c r="T84" s="92"/>
      <c r="U84" s="92"/>
      <c r="V84" s="89"/>
      <c r="W84" s="89"/>
    </row>
    <row r="85" spans="1:23" ht="14.25">
      <c r="A85" s="94" t="s">
        <v>101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6"/>
      <c r="R85" s="97"/>
      <c r="S85" s="97"/>
      <c r="T85" s="98"/>
      <c r="U85" s="99"/>
      <c r="V85" s="95"/>
      <c r="W85" s="95"/>
    </row>
    <row r="86" spans="1:23" ht="14.25">
      <c r="A86" s="100" t="s">
        <v>102</v>
      </c>
      <c r="B86" s="101">
        <v>0</v>
      </c>
      <c r="C86" s="101">
        <v>0</v>
      </c>
      <c r="D86" s="101"/>
      <c r="E86" s="101">
        <f aca="true" t="shared" si="44" ref="E86:E93">$B86+$C86+$D86</f>
        <v>0</v>
      </c>
      <c r="F86" s="101">
        <v>0</v>
      </c>
      <c r="G86" s="101">
        <v>0</v>
      </c>
      <c r="H86" s="101">
        <v>0</v>
      </c>
      <c r="I86" s="101">
        <v>0</v>
      </c>
      <c r="J86" s="101">
        <v>0</v>
      </c>
      <c r="K86" s="101">
        <v>0</v>
      </c>
      <c r="L86" s="101">
        <v>0</v>
      </c>
      <c r="M86" s="101">
        <v>0</v>
      </c>
      <c r="N86" s="101">
        <v>0</v>
      </c>
      <c r="O86" s="101">
        <v>0</v>
      </c>
      <c r="P86" s="101">
        <f aca="true" t="shared" si="45" ref="P86:P93">$H86+$J86+$L86+$N86</f>
        <v>0</v>
      </c>
      <c r="Q86" s="89">
        <f aca="true" t="shared" si="46" ref="Q86:Q93">$I86+$K86+$M86+$O86</f>
        <v>0</v>
      </c>
      <c r="R86" s="102">
        <f aca="true" t="shared" si="47" ref="R86:R93">IF($L86=0,0,(($N86-$L86)/$L86)*100)</f>
        <v>0</v>
      </c>
      <c r="S86" s="103">
        <f aca="true" t="shared" si="48" ref="S86:S93">IF($M86=0,0,(($O86-$M86)/$M86)*100)</f>
        <v>0</v>
      </c>
      <c r="T86" s="102">
        <f aca="true" t="shared" si="49" ref="T86:T93">IF($E86=0,0,($P86/$E86)*100)</f>
        <v>0</v>
      </c>
      <c r="U86" s="103">
        <f aca="true" t="shared" si="50" ref="U86:U93">IF($E86=0,0,($Q86/$E86)*100)</f>
        <v>0</v>
      </c>
      <c r="V86" s="101"/>
      <c r="W86" s="101"/>
    </row>
    <row r="87" spans="1:23" ht="14.25">
      <c r="A87" s="104" t="s">
        <v>103</v>
      </c>
      <c r="B87" s="89">
        <v>0</v>
      </c>
      <c r="C87" s="89">
        <v>0</v>
      </c>
      <c r="D87" s="89"/>
      <c r="E87" s="89">
        <f t="shared" si="44"/>
        <v>0</v>
      </c>
      <c r="F87" s="89">
        <v>0</v>
      </c>
      <c r="G87" s="89">
        <v>0</v>
      </c>
      <c r="H87" s="89">
        <v>0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89">
        <v>0</v>
      </c>
      <c r="O87" s="89">
        <v>0</v>
      </c>
      <c r="P87" s="91">
        <f t="shared" si="45"/>
        <v>0</v>
      </c>
      <c r="Q87" s="91">
        <f t="shared" si="46"/>
        <v>0</v>
      </c>
      <c r="R87" s="102">
        <f t="shared" si="47"/>
        <v>0</v>
      </c>
      <c r="S87" s="103">
        <f t="shared" si="48"/>
        <v>0</v>
      </c>
      <c r="T87" s="102">
        <f t="shared" si="49"/>
        <v>0</v>
      </c>
      <c r="U87" s="103">
        <f t="shared" si="50"/>
        <v>0</v>
      </c>
      <c r="V87" s="89"/>
      <c r="W87" s="89"/>
    </row>
    <row r="88" spans="1:23" ht="14.25">
      <c r="A88" s="104" t="s">
        <v>104</v>
      </c>
      <c r="B88" s="89">
        <v>0</v>
      </c>
      <c r="C88" s="89">
        <v>0</v>
      </c>
      <c r="D88" s="89"/>
      <c r="E88" s="89">
        <f t="shared" si="44"/>
        <v>0</v>
      </c>
      <c r="F88" s="89">
        <v>0</v>
      </c>
      <c r="G88" s="89">
        <v>0</v>
      </c>
      <c r="H88" s="89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91">
        <f t="shared" si="45"/>
        <v>0</v>
      </c>
      <c r="Q88" s="91">
        <f t="shared" si="46"/>
        <v>0</v>
      </c>
      <c r="R88" s="102">
        <f t="shared" si="47"/>
        <v>0</v>
      </c>
      <c r="S88" s="103">
        <f t="shared" si="48"/>
        <v>0</v>
      </c>
      <c r="T88" s="102">
        <f t="shared" si="49"/>
        <v>0</v>
      </c>
      <c r="U88" s="103">
        <f t="shared" si="50"/>
        <v>0</v>
      </c>
      <c r="V88" s="89"/>
      <c r="W88" s="89"/>
    </row>
    <row r="89" spans="1:23" ht="14.25">
      <c r="A89" s="104" t="s">
        <v>105</v>
      </c>
      <c r="B89" s="89">
        <v>297304000</v>
      </c>
      <c r="C89" s="89">
        <v>80000000</v>
      </c>
      <c r="D89" s="89"/>
      <c r="E89" s="89">
        <f t="shared" si="44"/>
        <v>377304000</v>
      </c>
      <c r="F89" s="89">
        <v>0</v>
      </c>
      <c r="G89" s="89">
        <v>0</v>
      </c>
      <c r="H89" s="89">
        <v>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91">
        <f t="shared" si="45"/>
        <v>0</v>
      </c>
      <c r="Q89" s="91">
        <f t="shared" si="46"/>
        <v>0</v>
      </c>
      <c r="R89" s="102">
        <f t="shared" si="47"/>
        <v>0</v>
      </c>
      <c r="S89" s="103">
        <f t="shared" si="48"/>
        <v>0</v>
      </c>
      <c r="T89" s="102">
        <f t="shared" si="49"/>
        <v>0</v>
      </c>
      <c r="U89" s="103">
        <f t="shared" si="50"/>
        <v>0</v>
      </c>
      <c r="V89" s="89"/>
      <c r="W89" s="89"/>
    </row>
    <row r="90" spans="1:23" ht="14.25">
      <c r="A90" s="104" t="s">
        <v>106</v>
      </c>
      <c r="B90" s="89">
        <v>0</v>
      </c>
      <c r="C90" s="89">
        <v>0</v>
      </c>
      <c r="D90" s="89"/>
      <c r="E90" s="89">
        <f t="shared" si="44"/>
        <v>0</v>
      </c>
      <c r="F90" s="89">
        <v>0</v>
      </c>
      <c r="G90" s="89">
        <v>0</v>
      </c>
      <c r="H90" s="89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91">
        <f t="shared" si="45"/>
        <v>0</v>
      </c>
      <c r="Q90" s="91">
        <f t="shared" si="46"/>
        <v>0</v>
      </c>
      <c r="R90" s="102">
        <f t="shared" si="47"/>
        <v>0</v>
      </c>
      <c r="S90" s="103">
        <f t="shared" si="48"/>
        <v>0</v>
      </c>
      <c r="T90" s="102">
        <f t="shared" si="49"/>
        <v>0</v>
      </c>
      <c r="U90" s="103">
        <f t="shared" si="50"/>
        <v>0</v>
      </c>
      <c r="V90" s="89"/>
      <c r="W90" s="89"/>
    </row>
    <row r="91" spans="1:23" ht="14.25">
      <c r="A91" s="104" t="s">
        <v>107</v>
      </c>
      <c r="B91" s="89">
        <v>17425000</v>
      </c>
      <c r="C91" s="89">
        <v>0</v>
      </c>
      <c r="D91" s="89"/>
      <c r="E91" s="89">
        <f t="shared" si="44"/>
        <v>17425000</v>
      </c>
      <c r="F91" s="89">
        <v>0</v>
      </c>
      <c r="G91" s="89">
        <v>0</v>
      </c>
      <c r="H91" s="89">
        <v>0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  <c r="P91" s="91">
        <f t="shared" si="45"/>
        <v>0</v>
      </c>
      <c r="Q91" s="91">
        <f t="shared" si="46"/>
        <v>0</v>
      </c>
      <c r="R91" s="102">
        <f t="shared" si="47"/>
        <v>0</v>
      </c>
      <c r="S91" s="103">
        <f t="shared" si="48"/>
        <v>0</v>
      </c>
      <c r="T91" s="102">
        <f t="shared" si="49"/>
        <v>0</v>
      </c>
      <c r="U91" s="103">
        <f t="shared" si="50"/>
        <v>0</v>
      </c>
      <c r="V91" s="89"/>
      <c r="W91" s="89"/>
    </row>
    <row r="92" spans="1:23" ht="14.25">
      <c r="A92" s="104" t="s">
        <v>108</v>
      </c>
      <c r="B92" s="89">
        <v>78399000</v>
      </c>
      <c r="C92" s="89">
        <v>43778000</v>
      </c>
      <c r="D92" s="89"/>
      <c r="E92" s="89">
        <f t="shared" si="44"/>
        <v>122177000</v>
      </c>
      <c r="F92" s="89">
        <v>0</v>
      </c>
      <c r="G92" s="89">
        <v>0</v>
      </c>
      <c r="H92" s="89">
        <v>0</v>
      </c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89">
        <v>0</v>
      </c>
      <c r="O92" s="89">
        <v>0</v>
      </c>
      <c r="P92" s="91">
        <f t="shared" si="45"/>
        <v>0</v>
      </c>
      <c r="Q92" s="91">
        <f t="shared" si="46"/>
        <v>0</v>
      </c>
      <c r="R92" s="102">
        <f t="shared" si="47"/>
        <v>0</v>
      </c>
      <c r="S92" s="103">
        <f t="shared" si="48"/>
        <v>0</v>
      </c>
      <c r="T92" s="102">
        <f t="shared" si="49"/>
        <v>0</v>
      </c>
      <c r="U92" s="103">
        <f t="shared" si="50"/>
        <v>0</v>
      </c>
      <c r="V92" s="89"/>
      <c r="W92" s="89"/>
    </row>
    <row r="93" spans="1:23" ht="14.25">
      <c r="A93" s="104" t="s">
        <v>109</v>
      </c>
      <c r="B93" s="89">
        <v>0</v>
      </c>
      <c r="C93" s="89">
        <v>0</v>
      </c>
      <c r="D93" s="89"/>
      <c r="E93" s="89">
        <f t="shared" si="44"/>
        <v>0</v>
      </c>
      <c r="F93" s="89">
        <v>0</v>
      </c>
      <c r="G93" s="89">
        <v>0</v>
      </c>
      <c r="H93" s="89">
        <v>0</v>
      </c>
      <c r="I93" s="89">
        <v>0</v>
      </c>
      <c r="J93" s="89">
        <v>0</v>
      </c>
      <c r="K93" s="89">
        <v>0</v>
      </c>
      <c r="L93" s="89">
        <v>0</v>
      </c>
      <c r="M93" s="89">
        <v>0</v>
      </c>
      <c r="N93" s="89">
        <v>0</v>
      </c>
      <c r="O93" s="89">
        <v>0</v>
      </c>
      <c r="P93" s="91">
        <f t="shared" si="45"/>
        <v>0</v>
      </c>
      <c r="Q93" s="91">
        <f t="shared" si="46"/>
        <v>0</v>
      </c>
      <c r="R93" s="102">
        <f t="shared" si="47"/>
        <v>0</v>
      </c>
      <c r="S93" s="103">
        <f t="shared" si="48"/>
        <v>0</v>
      </c>
      <c r="T93" s="102">
        <f t="shared" si="49"/>
        <v>0</v>
      </c>
      <c r="U93" s="103">
        <f t="shared" si="50"/>
        <v>0</v>
      </c>
      <c r="V93" s="89"/>
      <c r="W93" s="89"/>
    </row>
    <row r="94" spans="1:23" ht="14.25">
      <c r="A94" s="105" t="s">
        <v>110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7"/>
      <c r="Q94" s="107"/>
      <c r="R94" s="108"/>
      <c r="S94" s="109"/>
      <c r="T94" s="108"/>
      <c r="U94" s="109"/>
      <c r="V94" s="106"/>
      <c r="W94" s="106"/>
    </row>
    <row r="95" spans="1:23" ht="20.25" hidden="1">
      <c r="A95" s="110" t="s">
        <v>111</v>
      </c>
      <c r="B95" s="111">
        <f aca="true" t="shared" si="51" ref="B95:I95">SUM(B96:B110)</f>
        <v>0</v>
      </c>
      <c r="C95" s="111">
        <f t="shared" si="51"/>
        <v>0</v>
      </c>
      <c r="D95" s="111">
        <f t="shared" si="51"/>
        <v>0</v>
      </c>
      <c r="E95" s="111">
        <f t="shared" si="51"/>
        <v>0</v>
      </c>
      <c r="F95" s="111">
        <f t="shared" si="51"/>
        <v>0</v>
      </c>
      <c r="G95" s="111">
        <f t="shared" si="51"/>
        <v>0</v>
      </c>
      <c r="H95" s="111">
        <f t="shared" si="51"/>
        <v>0</v>
      </c>
      <c r="I95" s="111">
        <f t="shared" si="51"/>
        <v>0</v>
      </c>
      <c r="J95" s="111">
        <f>SUM(J96:J110)</f>
        <v>0</v>
      </c>
      <c r="K95" s="111">
        <f>SUM(K96:K110)</f>
        <v>0</v>
      </c>
      <c r="L95" s="111">
        <f>SUM(L96:L110)</f>
        <v>0</v>
      </c>
      <c r="M95" s="112">
        <f>SUM(M96:M110)</f>
        <v>0</v>
      </c>
      <c r="N95" s="111"/>
      <c r="O95" s="112"/>
      <c r="P95" s="111"/>
      <c r="Q95" s="112"/>
      <c r="R95" s="113" t="str">
        <f aca="true" t="shared" si="52" ref="R95:S110">IF(L95=0," ",(N95-L95)/L95)</f>
        <v> </v>
      </c>
      <c r="S95" s="113" t="str">
        <f t="shared" si="52"/>
        <v> </v>
      </c>
      <c r="T95" s="113" t="str">
        <f aca="true" t="shared" si="53" ref="T95:T113">IF(E95=0," ",(P95/E95))</f>
        <v> </v>
      </c>
      <c r="U95" s="114" t="str">
        <f aca="true" t="shared" si="54" ref="U95:U113">IF(E95=0," ",(Q95/E95))</f>
        <v> </v>
      </c>
      <c r="V95" s="111">
        <f>SUM(V96:V110)</f>
        <v>0</v>
      </c>
      <c r="W95" s="111">
        <f>SUM(W96:W110)</f>
        <v>0</v>
      </c>
    </row>
    <row r="96" spans="1:23" ht="14.25" hidden="1">
      <c r="A96" s="115"/>
      <c r="B96" s="90"/>
      <c r="C96" s="90"/>
      <c r="D96" s="90"/>
      <c r="E96" s="116">
        <f>SUM(B96:D96)</f>
        <v>0</v>
      </c>
      <c r="F96" s="90"/>
      <c r="G96" s="90"/>
      <c r="H96" s="90"/>
      <c r="I96" s="90"/>
      <c r="J96" s="90"/>
      <c r="K96" s="90"/>
      <c r="L96" s="90"/>
      <c r="M96" s="117"/>
      <c r="N96" s="90"/>
      <c r="O96" s="117"/>
      <c r="P96" s="90"/>
      <c r="Q96" s="117"/>
      <c r="R96" s="118" t="str">
        <f t="shared" si="52"/>
        <v> </v>
      </c>
      <c r="S96" s="118" t="str">
        <f t="shared" si="52"/>
        <v> </v>
      </c>
      <c r="T96" s="118" t="str">
        <f t="shared" si="53"/>
        <v> </v>
      </c>
      <c r="U96" s="119" t="str">
        <f t="shared" si="54"/>
        <v> </v>
      </c>
      <c r="V96" s="90"/>
      <c r="W96" s="90"/>
    </row>
    <row r="97" spans="1:23" ht="14.25" hidden="1">
      <c r="A97" s="115"/>
      <c r="B97" s="90"/>
      <c r="C97" s="90"/>
      <c r="D97" s="90"/>
      <c r="E97" s="116">
        <f aca="true" t="shared" si="55" ref="E97:E110">SUM(B97:D97)</f>
        <v>0</v>
      </c>
      <c r="F97" s="90"/>
      <c r="G97" s="90"/>
      <c r="H97" s="90"/>
      <c r="I97" s="90"/>
      <c r="J97" s="90"/>
      <c r="K97" s="90"/>
      <c r="L97" s="90"/>
      <c r="M97" s="117"/>
      <c r="N97" s="90"/>
      <c r="O97" s="117"/>
      <c r="P97" s="90"/>
      <c r="Q97" s="117"/>
      <c r="R97" s="118" t="str">
        <f t="shared" si="52"/>
        <v> </v>
      </c>
      <c r="S97" s="118" t="str">
        <f t="shared" si="52"/>
        <v> </v>
      </c>
      <c r="T97" s="118" t="str">
        <f t="shared" si="53"/>
        <v> </v>
      </c>
      <c r="U97" s="119" t="str">
        <f t="shared" si="54"/>
        <v> </v>
      </c>
      <c r="V97" s="90"/>
      <c r="W97" s="90"/>
    </row>
    <row r="98" spans="1:23" ht="14.25" hidden="1">
      <c r="A98" s="115"/>
      <c r="B98" s="90"/>
      <c r="C98" s="90"/>
      <c r="D98" s="90"/>
      <c r="E98" s="116">
        <f t="shared" si="55"/>
        <v>0</v>
      </c>
      <c r="F98" s="90"/>
      <c r="G98" s="90"/>
      <c r="H98" s="90"/>
      <c r="I98" s="90"/>
      <c r="J98" s="90"/>
      <c r="K98" s="90"/>
      <c r="L98" s="90"/>
      <c r="M98" s="117"/>
      <c r="N98" s="90"/>
      <c r="O98" s="117"/>
      <c r="P98" s="90"/>
      <c r="Q98" s="117"/>
      <c r="R98" s="118" t="str">
        <f t="shared" si="52"/>
        <v> </v>
      </c>
      <c r="S98" s="118" t="str">
        <f t="shared" si="52"/>
        <v> </v>
      </c>
      <c r="T98" s="118" t="str">
        <f t="shared" si="53"/>
        <v> </v>
      </c>
      <c r="U98" s="119" t="str">
        <f t="shared" si="54"/>
        <v> </v>
      </c>
      <c r="V98" s="90"/>
      <c r="W98" s="90"/>
    </row>
    <row r="99" spans="1:23" ht="14.25" hidden="1">
      <c r="A99" s="115"/>
      <c r="B99" s="90"/>
      <c r="C99" s="90"/>
      <c r="D99" s="90"/>
      <c r="E99" s="116">
        <f t="shared" si="55"/>
        <v>0</v>
      </c>
      <c r="F99" s="90"/>
      <c r="G99" s="90"/>
      <c r="H99" s="90"/>
      <c r="I99" s="90"/>
      <c r="J99" s="90"/>
      <c r="K99" s="90"/>
      <c r="L99" s="90"/>
      <c r="M99" s="117"/>
      <c r="N99" s="90"/>
      <c r="O99" s="117"/>
      <c r="P99" s="90"/>
      <c r="Q99" s="117"/>
      <c r="R99" s="118" t="str">
        <f t="shared" si="52"/>
        <v> </v>
      </c>
      <c r="S99" s="118" t="str">
        <f t="shared" si="52"/>
        <v> </v>
      </c>
      <c r="T99" s="118" t="str">
        <f t="shared" si="53"/>
        <v> </v>
      </c>
      <c r="U99" s="119" t="str">
        <f t="shared" si="54"/>
        <v> </v>
      </c>
      <c r="V99" s="90"/>
      <c r="W99" s="90"/>
    </row>
    <row r="100" spans="1:23" ht="14.25" hidden="1">
      <c r="A100" s="115"/>
      <c r="B100" s="90"/>
      <c r="C100" s="90"/>
      <c r="D100" s="90"/>
      <c r="E100" s="116">
        <f t="shared" si="55"/>
        <v>0</v>
      </c>
      <c r="F100" s="90"/>
      <c r="G100" s="90"/>
      <c r="H100" s="90"/>
      <c r="I100" s="90"/>
      <c r="J100" s="90"/>
      <c r="K100" s="90"/>
      <c r="L100" s="90"/>
      <c r="M100" s="117"/>
      <c r="N100" s="90"/>
      <c r="O100" s="117"/>
      <c r="P100" s="90"/>
      <c r="Q100" s="117"/>
      <c r="R100" s="118" t="str">
        <f t="shared" si="52"/>
        <v> </v>
      </c>
      <c r="S100" s="118" t="str">
        <f t="shared" si="52"/>
        <v> </v>
      </c>
      <c r="T100" s="118" t="str">
        <f t="shared" si="53"/>
        <v> </v>
      </c>
      <c r="U100" s="119" t="str">
        <f t="shared" si="54"/>
        <v> </v>
      </c>
      <c r="V100" s="90"/>
      <c r="W100" s="90"/>
    </row>
    <row r="101" spans="1:23" ht="14.25" hidden="1">
      <c r="A101" s="115"/>
      <c r="B101" s="90"/>
      <c r="C101" s="90"/>
      <c r="D101" s="90"/>
      <c r="E101" s="116">
        <f t="shared" si="55"/>
        <v>0</v>
      </c>
      <c r="F101" s="90"/>
      <c r="G101" s="90"/>
      <c r="H101" s="90"/>
      <c r="I101" s="90"/>
      <c r="J101" s="90"/>
      <c r="K101" s="90"/>
      <c r="L101" s="90"/>
      <c r="M101" s="117"/>
      <c r="N101" s="90"/>
      <c r="O101" s="117"/>
      <c r="P101" s="90"/>
      <c r="Q101" s="117"/>
      <c r="R101" s="118" t="str">
        <f t="shared" si="52"/>
        <v> </v>
      </c>
      <c r="S101" s="118" t="str">
        <f t="shared" si="52"/>
        <v> </v>
      </c>
      <c r="T101" s="118" t="str">
        <f t="shared" si="53"/>
        <v> </v>
      </c>
      <c r="U101" s="119" t="str">
        <f t="shared" si="54"/>
        <v> </v>
      </c>
      <c r="V101" s="90"/>
      <c r="W101" s="90"/>
    </row>
    <row r="102" spans="1:23" ht="14.25" hidden="1">
      <c r="A102" s="115"/>
      <c r="B102" s="90"/>
      <c r="C102" s="90"/>
      <c r="D102" s="90"/>
      <c r="E102" s="116">
        <f t="shared" si="55"/>
        <v>0</v>
      </c>
      <c r="F102" s="90"/>
      <c r="G102" s="90"/>
      <c r="H102" s="90"/>
      <c r="I102" s="90"/>
      <c r="J102" s="90"/>
      <c r="K102" s="90"/>
      <c r="L102" s="90"/>
      <c r="M102" s="117"/>
      <c r="N102" s="90"/>
      <c r="O102" s="117"/>
      <c r="P102" s="90"/>
      <c r="Q102" s="117"/>
      <c r="R102" s="118" t="str">
        <f t="shared" si="52"/>
        <v> </v>
      </c>
      <c r="S102" s="118" t="str">
        <f t="shared" si="52"/>
        <v> </v>
      </c>
      <c r="T102" s="118" t="str">
        <f t="shared" si="53"/>
        <v> </v>
      </c>
      <c r="U102" s="119" t="str">
        <f t="shared" si="54"/>
        <v> </v>
      </c>
      <c r="V102" s="90"/>
      <c r="W102" s="90"/>
    </row>
    <row r="103" spans="1:23" ht="14.25" hidden="1">
      <c r="A103" s="115"/>
      <c r="B103" s="90"/>
      <c r="C103" s="90"/>
      <c r="D103" s="90"/>
      <c r="E103" s="116">
        <f t="shared" si="55"/>
        <v>0</v>
      </c>
      <c r="F103" s="90"/>
      <c r="G103" s="90"/>
      <c r="H103" s="90"/>
      <c r="I103" s="90"/>
      <c r="J103" s="90"/>
      <c r="K103" s="90"/>
      <c r="L103" s="90"/>
      <c r="M103" s="117"/>
      <c r="N103" s="90"/>
      <c r="O103" s="117"/>
      <c r="P103" s="90"/>
      <c r="Q103" s="117"/>
      <c r="R103" s="118" t="str">
        <f t="shared" si="52"/>
        <v> </v>
      </c>
      <c r="S103" s="118" t="str">
        <f t="shared" si="52"/>
        <v> </v>
      </c>
      <c r="T103" s="118" t="str">
        <f t="shared" si="53"/>
        <v> </v>
      </c>
      <c r="U103" s="119" t="str">
        <f t="shared" si="54"/>
        <v> </v>
      </c>
      <c r="V103" s="90"/>
      <c r="W103" s="90"/>
    </row>
    <row r="104" spans="1:23" ht="14.25" hidden="1">
      <c r="A104" s="115"/>
      <c r="B104" s="90"/>
      <c r="C104" s="90"/>
      <c r="D104" s="90"/>
      <c r="E104" s="116">
        <f t="shared" si="55"/>
        <v>0</v>
      </c>
      <c r="F104" s="90"/>
      <c r="G104" s="90"/>
      <c r="H104" s="90"/>
      <c r="I104" s="90"/>
      <c r="J104" s="90"/>
      <c r="K104" s="90"/>
      <c r="L104" s="90"/>
      <c r="M104" s="117"/>
      <c r="N104" s="90"/>
      <c r="O104" s="117"/>
      <c r="P104" s="90"/>
      <c r="Q104" s="117"/>
      <c r="R104" s="118" t="str">
        <f t="shared" si="52"/>
        <v> </v>
      </c>
      <c r="S104" s="118" t="str">
        <f t="shared" si="52"/>
        <v> </v>
      </c>
      <c r="T104" s="118" t="str">
        <f t="shared" si="53"/>
        <v> </v>
      </c>
      <c r="U104" s="119" t="str">
        <f t="shared" si="54"/>
        <v> </v>
      </c>
      <c r="V104" s="90"/>
      <c r="W104" s="90"/>
    </row>
    <row r="105" spans="1:23" ht="14.25" hidden="1">
      <c r="A105" s="115"/>
      <c r="B105" s="90"/>
      <c r="C105" s="90"/>
      <c r="D105" s="90"/>
      <c r="E105" s="116">
        <f t="shared" si="55"/>
        <v>0</v>
      </c>
      <c r="F105" s="90"/>
      <c r="G105" s="90"/>
      <c r="H105" s="90"/>
      <c r="I105" s="90"/>
      <c r="J105" s="90"/>
      <c r="K105" s="90"/>
      <c r="L105" s="90"/>
      <c r="M105" s="117"/>
      <c r="N105" s="90"/>
      <c r="O105" s="117"/>
      <c r="P105" s="90"/>
      <c r="Q105" s="117"/>
      <c r="R105" s="118" t="str">
        <f t="shared" si="52"/>
        <v> </v>
      </c>
      <c r="S105" s="118" t="str">
        <f t="shared" si="52"/>
        <v> </v>
      </c>
      <c r="T105" s="118" t="str">
        <f t="shared" si="53"/>
        <v> </v>
      </c>
      <c r="U105" s="119" t="str">
        <f t="shared" si="54"/>
        <v> </v>
      </c>
      <c r="V105" s="90"/>
      <c r="W105" s="90"/>
    </row>
    <row r="106" spans="1:23" ht="14.25" hidden="1">
      <c r="A106" s="115"/>
      <c r="B106" s="90"/>
      <c r="C106" s="90"/>
      <c r="D106" s="90"/>
      <c r="E106" s="116">
        <f t="shared" si="55"/>
        <v>0</v>
      </c>
      <c r="F106" s="90"/>
      <c r="G106" s="90"/>
      <c r="H106" s="90"/>
      <c r="I106" s="90"/>
      <c r="J106" s="90"/>
      <c r="K106" s="90"/>
      <c r="L106" s="90"/>
      <c r="M106" s="117"/>
      <c r="N106" s="90"/>
      <c r="O106" s="117"/>
      <c r="P106" s="90"/>
      <c r="Q106" s="117"/>
      <c r="R106" s="118" t="str">
        <f t="shared" si="52"/>
        <v> </v>
      </c>
      <c r="S106" s="118" t="str">
        <f t="shared" si="52"/>
        <v> </v>
      </c>
      <c r="T106" s="118" t="str">
        <f t="shared" si="53"/>
        <v> </v>
      </c>
      <c r="U106" s="119" t="str">
        <f t="shared" si="54"/>
        <v> </v>
      </c>
      <c r="V106" s="90"/>
      <c r="W106" s="90"/>
    </row>
    <row r="107" spans="1:23" ht="14.25" hidden="1">
      <c r="A107" s="115"/>
      <c r="B107" s="90"/>
      <c r="C107" s="90"/>
      <c r="D107" s="90"/>
      <c r="E107" s="116">
        <f t="shared" si="55"/>
        <v>0</v>
      </c>
      <c r="F107" s="90"/>
      <c r="G107" s="90"/>
      <c r="H107" s="90"/>
      <c r="I107" s="90"/>
      <c r="J107" s="90"/>
      <c r="K107" s="90"/>
      <c r="L107" s="90"/>
      <c r="M107" s="117"/>
      <c r="N107" s="90"/>
      <c r="O107" s="117"/>
      <c r="P107" s="90"/>
      <c r="Q107" s="117"/>
      <c r="R107" s="118" t="str">
        <f t="shared" si="52"/>
        <v> </v>
      </c>
      <c r="S107" s="118" t="str">
        <f t="shared" si="52"/>
        <v> </v>
      </c>
      <c r="T107" s="118" t="str">
        <f t="shared" si="53"/>
        <v> </v>
      </c>
      <c r="U107" s="119" t="str">
        <f t="shared" si="54"/>
        <v> </v>
      </c>
      <c r="V107" s="90"/>
      <c r="W107" s="90"/>
    </row>
    <row r="108" spans="1:23" ht="14.25" hidden="1">
      <c r="A108" s="115"/>
      <c r="B108" s="90"/>
      <c r="C108" s="90"/>
      <c r="D108" s="90"/>
      <c r="E108" s="116">
        <f t="shared" si="55"/>
        <v>0</v>
      </c>
      <c r="F108" s="90"/>
      <c r="G108" s="90"/>
      <c r="H108" s="117"/>
      <c r="I108" s="90"/>
      <c r="J108" s="117"/>
      <c r="K108" s="90"/>
      <c r="L108" s="117"/>
      <c r="M108" s="117"/>
      <c r="N108" s="117"/>
      <c r="O108" s="117"/>
      <c r="P108" s="117"/>
      <c r="Q108" s="117"/>
      <c r="R108" s="118" t="str">
        <f t="shared" si="52"/>
        <v> </v>
      </c>
      <c r="S108" s="118" t="str">
        <f t="shared" si="52"/>
        <v> </v>
      </c>
      <c r="T108" s="118" t="str">
        <f t="shared" si="53"/>
        <v> </v>
      </c>
      <c r="U108" s="119" t="str">
        <f t="shared" si="54"/>
        <v> </v>
      </c>
      <c r="V108" s="90"/>
      <c r="W108" s="90"/>
    </row>
    <row r="109" spans="1:23" ht="14.25" hidden="1">
      <c r="A109" s="115"/>
      <c r="B109" s="90"/>
      <c r="C109" s="90"/>
      <c r="D109" s="90"/>
      <c r="E109" s="116">
        <f t="shared" si="55"/>
        <v>0</v>
      </c>
      <c r="F109" s="90"/>
      <c r="G109" s="90"/>
      <c r="H109" s="117"/>
      <c r="I109" s="90"/>
      <c r="J109" s="117"/>
      <c r="K109" s="90"/>
      <c r="L109" s="117"/>
      <c r="M109" s="117"/>
      <c r="N109" s="117"/>
      <c r="O109" s="117"/>
      <c r="P109" s="117"/>
      <c r="Q109" s="117"/>
      <c r="R109" s="118" t="str">
        <f t="shared" si="52"/>
        <v> </v>
      </c>
      <c r="S109" s="118" t="str">
        <f t="shared" si="52"/>
        <v> </v>
      </c>
      <c r="T109" s="118" t="str">
        <f t="shared" si="53"/>
        <v> </v>
      </c>
      <c r="U109" s="119" t="str">
        <f t="shared" si="54"/>
        <v> </v>
      </c>
      <c r="V109" s="90"/>
      <c r="W109" s="90"/>
    </row>
    <row r="110" spans="1:23" ht="14.25" hidden="1">
      <c r="A110" s="115"/>
      <c r="B110" s="90"/>
      <c r="C110" s="90"/>
      <c r="D110" s="90"/>
      <c r="E110" s="116">
        <f t="shared" si="55"/>
        <v>0</v>
      </c>
      <c r="F110" s="90"/>
      <c r="G110" s="90"/>
      <c r="H110" s="117"/>
      <c r="I110" s="90"/>
      <c r="J110" s="117"/>
      <c r="K110" s="90"/>
      <c r="L110" s="117"/>
      <c r="M110" s="117"/>
      <c r="N110" s="117"/>
      <c r="O110" s="117"/>
      <c r="P110" s="117"/>
      <c r="Q110" s="117"/>
      <c r="R110" s="118" t="str">
        <f t="shared" si="52"/>
        <v> </v>
      </c>
      <c r="S110" s="118" t="str">
        <f t="shared" si="52"/>
        <v> </v>
      </c>
      <c r="T110" s="118" t="str">
        <f t="shared" si="53"/>
        <v> </v>
      </c>
      <c r="U110" s="119" t="str">
        <f t="shared" si="54"/>
        <v> </v>
      </c>
      <c r="V110" s="90"/>
      <c r="W110" s="90"/>
    </row>
    <row r="111" spans="1:23" ht="14.25" hidden="1">
      <c r="A111" s="120"/>
      <c r="B111" s="121"/>
      <c r="C111" s="122"/>
      <c r="D111" s="122"/>
      <c r="E111" s="122"/>
      <c r="F111" s="121"/>
      <c r="G111" s="122"/>
      <c r="H111" s="121"/>
      <c r="I111" s="122"/>
      <c r="J111" s="121"/>
      <c r="K111" s="122"/>
      <c r="L111" s="121"/>
      <c r="M111" s="121"/>
      <c r="N111" s="121"/>
      <c r="O111" s="121"/>
      <c r="P111" s="121"/>
      <c r="Q111" s="121"/>
      <c r="R111" s="113" t="str">
        <f aca="true" t="shared" si="56" ref="R111:S113">IF(L111=0," ",(N111-L111)/L111)</f>
        <v> </v>
      </c>
      <c r="S111" s="114" t="str">
        <f t="shared" si="56"/>
        <v> </v>
      </c>
      <c r="T111" s="113" t="str">
        <f t="shared" si="53"/>
        <v> </v>
      </c>
      <c r="U111" s="114" t="str">
        <f t="shared" si="54"/>
        <v> </v>
      </c>
      <c r="V111" s="121"/>
      <c r="W111" s="122"/>
    </row>
    <row r="112" spans="1:23" ht="14.25" hidden="1">
      <c r="A112" s="120" t="s">
        <v>82</v>
      </c>
      <c r="B112" s="121">
        <f aca="true" t="shared" si="57" ref="B112:Q112">B95+B85</f>
        <v>0</v>
      </c>
      <c r="C112" s="121">
        <f t="shared" si="57"/>
        <v>0</v>
      </c>
      <c r="D112" s="121">
        <f t="shared" si="57"/>
        <v>0</v>
      </c>
      <c r="E112" s="121">
        <f t="shared" si="57"/>
        <v>0</v>
      </c>
      <c r="F112" s="121">
        <f t="shared" si="57"/>
        <v>0</v>
      </c>
      <c r="G112" s="121">
        <f t="shared" si="57"/>
        <v>0</v>
      </c>
      <c r="H112" s="121">
        <f t="shared" si="57"/>
        <v>0</v>
      </c>
      <c r="I112" s="121">
        <f t="shared" si="57"/>
        <v>0</v>
      </c>
      <c r="J112" s="121">
        <f t="shared" si="57"/>
        <v>0</v>
      </c>
      <c r="K112" s="121">
        <f t="shared" si="57"/>
        <v>0</v>
      </c>
      <c r="L112" s="121">
        <f t="shared" si="57"/>
        <v>0</v>
      </c>
      <c r="M112" s="121">
        <f t="shared" si="57"/>
        <v>0</v>
      </c>
      <c r="N112" s="121">
        <f t="shared" si="57"/>
        <v>0</v>
      </c>
      <c r="O112" s="121">
        <f t="shared" si="57"/>
        <v>0</v>
      </c>
      <c r="P112" s="121">
        <f t="shared" si="57"/>
        <v>0</v>
      </c>
      <c r="Q112" s="121">
        <f t="shared" si="57"/>
        <v>0</v>
      </c>
      <c r="R112" s="113" t="str">
        <f t="shared" si="56"/>
        <v> </v>
      </c>
      <c r="S112" s="114" t="str">
        <f t="shared" si="56"/>
        <v> </v>
      </c>
      <c r="T112" s="113" t="str">
        <f t="shared" si="53"/>
        <v> </v>
      </c>
      <c r="U112" s="114" t="str">
        <f t="shared" si="54"/>
        <v> </v>
      </c>
      <c r="V112" s="121">
        <f>V95+V85</f>
        <v>0</v>
      </c>
      <c r="W112" s="121">
        <f>W95+W85</f>
        <v>0</v>
      </c>
    </row>
    <row r="113" spans="1:23" ht="14.25" hidden="1">
      <c r="A113" s="123" t="s">
        <v>125</v>
      </c>
      <c r="B113" s="124">
        <f>B85</f>
        <v>0</v>
      </c>
      <c r="C113" s="124">
        <f aca="true" t="shared" si="58" ref="C113:Q113">C85</f>
        <v>0</v>
      </c>
      <c r="D113" s="124">
        <f t="shared" si="58"/>
        <v>0</v>
      </c>
      <c r="E113" s="124">
        <f t="shared" si="58"/>
        <v>0</v>
      </c>
      <c r="F113" s="124">
        <f t="shared" si="58"/>
        <v>0</v>
      </c>
      <c r="G113" s="124">
        <f t="shared" si="58"/>
        <v>0</v>
      </c>
      <c r="H113" s="124">
        <f t="shared" si="58"/>
        <v>0</v>
      </c>
      <c r="I113" s="124">
        <f t="shared" si="58"/>
        <v>0</v>
      </c>
      <c r="J113" s="124">
        <f t="shared" si="58"/>
        <v>0</v>
      </c>
      <c r="K113" s="124">
        <f t="shared" si="58"/>
        <v>0</v>
      </c>
      <c r="L113" s="124">
        <f t="shared" si="58"/>
        <v>0</v>
      </c>
      <c r="M113" s="124">
        <f t="shared" si="58"/>
        <v>0</v>
      </c>
      <c r="N113" s="124">
        <f t="shared" si="58"/>
        <v>0</v>
      </c>
      <c r="O113" s="124">
        <f t="shared" si="58"/>
        <v>0</v>
      </c>
      <c r="P113" s="124">
        <f t="shared" si="58"/>
        <v>0</v>
      </c>
      <c r="Q113" s="124">
        <f t="shared" si="58"/>
        <v>0</v>
      </c>
      <c r="R113" s="113" t="str">
        <f t="shared" si="56"/>
        <v> </v>
      </c>
      <c r="S113" s="114" t="str">
        <f t="shared" si="56"/>
        <v> </v>
      </c>
      <c r="T113" s="113" t="str">
        <f t="shared" si="53"/>
        <v> </v>
      </c>
      <c r="U113" s="114" t="str">
        <f t="shared" si="54"/>
        <v> </v>
      </c>
      <c r="V113" s="124">
        <f>V85</f>
        <v>0</v>
      </c>
      <c r="W113" s="124">
        <f>W85</f>
        <v>0</v>
      </c>
    </row>
    <row r="114" spans="1:23" ht="14.25">
      <c r="A114" s="125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7"/>
      <c r="S114" s="127"/>
      <c r="T114" s="127"/>
      <c r="U114" s="127"/>
      <c r="V114" s="126"/>
      <c r="W114" s="126"/>
    </row>
    <row r="115" ht="14.25">
      <c r="A115" s="128" t="s">
        <v>114</v>
      </c>
    </row>
    <row r="116" ht="14.25">
      <c r="A116" s="128" t="s">
        <v>115</v>
      </c>
    </row>
    <row r="117" spans="1:22" ht="14.25">
      <c r="A117" s="128" t="s">
        <v>116</v>
      </c>
      <c r="B117" s="129"/>
      <c r="C117" s="129"/>
      <c r="D117" s="129"/>
      <c r="E117" s="129"/>
      <c r="F117" s="129"/>
      <c r="H117" s="129"/>
      <c r="I117" s="129"/>
      <c r="J117" s="129"/>
      <c r="K117" s="129"/>
      <c r="V117" s="129"/>
    </row>
    <row r="118" spans="1:22" ht="14.25">
      <c r="A118" s="128" t="s">
        <v>117</v>
      </c>
      <c r="B118" s="129"/>
      <c r="C118" s="129"/>
      <c r="D118" s="129"/>
      <c r="E118" s="129"/>
      <c r="F118" s="129"/>
      <c r="H118" s="129"/>
      <c r="I118" s="129"/>
      <c r="J118" s="129"/>
      <c r="K118" s="129"/>
      <c r="V118" s="129"/>
    </row>
    <row r="119" spans="1:22" ht="14.25">
      <c r="A119" s="128" t="s">
        <v>118</v>
      </c>
      <c r="B119" s="129"/>
      <c r="C119" s="129"/>
      <c r="D119" s="129"/>
      <c r="E119" s="129"/>
      <c r="F119" s="129"/>
      <c r="H119" s="129"/>
      <c r="I119" s="129"/>
      <c r="J119" s="129"/>
      <c r="K119" s="129"/>
      <c r="V119" s="129"/>
    </row>
    <row r="120" ht="14.25">
      <c r="A120" s="128" t="s">
        <v>119</v>
      </c>
    </row>
    <row r="123" spans="1:23" ht="14.25">
      <c r="A123" s="129"/>
      <c r="G123" s="129"/>
      <c r="W123" s="129"/>
    </row>
    <row r="124" spans="1:23" ht="14.25">
      <c r="A124" s="129"/>
      <c r="G124" s="129"/>
      <c r="W124" s="129"/>
    </row>
    <row r="125" spans="1:23" ht="14.25">
      <c r="A125" s="129"/>
      <c r="G125" s="129"/>
      <c r="W125" s="129"/>
    </row>
  </sheetData>
  <sheetProtection/>
  <mergeCells count="18">
    <mergeCell ref="P6:Q6"/>
    <mergeCell ref="R6:S6"/>
    <mergeCell ref="T6:U6"/>
    <mergeCell ref="V6:W6"/>
    <mergeCell ref="P74:Q74"/>
    <mergeCell ref="R74:S74"/>
    <mergeCell ref="T74:U74"/>
    <mergeCell ref="V74:W74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Elsabe Rossouw</cp:lastModifiedBy>
  <cp:lastPrinted>2019-08-30T12:31:05Z</cp:lastPrinted>
  <dcterms:created xsi:type="dcterms:W3CDTF">2019-08-07T11:06:42Z</dcterms:created>
  <dcterms:modified xsi:type="dcterms:W3CDTF">2019-08-30T12:36:04Z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sonal Use">
    <vt:lpwstr>1</vt:lpwstr>
  </property>
</Properties>
</file>