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885" activeTab="0"/>
  </bookViews>
  <sheets>
    <sheet name="Summary per Province" sheetId="1" r:id="rId1"/>
    <sheet name="Summary per Metro" sheetId="2" r:id="rId2"/>
    <sheet name="EC" sheetId="3" r:id="rId3"/>
    <sheet name="FS" sheetId="4" r:id="rId4"/>
    <sheet name="GT" sheetId="5" r:id="rId5"/>
    <sheet name="KZ" sheetId="6" r:id="rId6"/>
    <sheet name="LP" sheetId="7" r:id="rId7"/>
    <sheet name="MP" sheetId="8" r:id="rId8"/>
    <sheet name="NC" sheetId="9" r:id="rId9"/>
    <sheet name="NW" sheetId="10" r:id="rId10"/>
    <sheet name="WC" sheetId="11" r:id="rId11"/>
  </sheets>
  <definedNames>
    <definedName name="_xlnm.Print_Area" localSheetId="2">'EC'!$A$1:$M$83</definedName>
    <definedName name="_xlnm.Print_Area" localSheetId="3">'FS'!$A$1:$M$83</definedName>
    <definedName name="_xlnm.Print_Area" localSheetId="4">'GT'!$A$1:$M$83</definedName>
    <definedName name="_xlnm.Print_Area" localSheetId="5">'KZ'!$A$1:$M$83</definedName>
    <definedName name="_xlnm.Print_Area" localSheetId="6">'LP'!$A$1:$M$83</definedName>
    <definedName name="_xlnm.Print_Area" localSheetId="7">'MP'!$A$1:$M$83</definedName>
    <definedName name="_xlnm.Print_Area" localSheetId="8">'NC'!$A$1:$M$83</definedName>
    <definedName name="_xlnm.Print_Area" localSheetId="9">'NW'!$A$1:$M$83</definedName>
    <definedName name="_xlnm.Print_Area" localSheetId="1">'Summary per Metro'!$A$1:$M$83</definedName>
    <definedName name="_xlnm.Print_Area" localSheetId="0">'Summary per Province'!$A$1:$M$83</definedName>
    <definedName name="_xlnm.Print_Area" localSheetId="10">'WC'!$A$1:$M$83</definedName>
  </definedNames>
  <calcPr fullCalcOnLoad="1"/>
</workbook>
</file>

<file path=xl/sharedStrings.xml><?xml version="1.0" encoding="utf-8"?>
<sst xmlns="http://schemas.openxmlformats.org/spreadsheetml/2006/main" count="1063" uniqueCount="612">
  <si>
    <t>ANALYSIS OF SOURCES OF REVENUE AS AT 1st Quarter Ended 30 September 2019</t>
  </si>
  <si>
    <t>First Quarter 2019/20</t>
  </si>
  <si>
    <t>First Quarter 2018/19</t>
  </si>
  <si>
    <t>Own Revenue</t>
  </si>
  <si>
    <t>R thousands</t>
  </si>
  <si>
    <t>Code</t>
  </si>
  <si>
    <t>Property Rates</t>
  </si>
  <si>
    <t>Service Charges</t>
  </si>
  <si>
    <t>Other</t>
  </si>
  <si>
    <t>Grants Revenue</t>
  </si>
  <si>
    <t>Total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</si>
  <si>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</si>
  <si>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</si>
  <si>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</si>
  <si>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</si>
  <si>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</si>
  <si>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</si>
  <si>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</si>
  <si>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</si>
  <si>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</si>
  <si>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</si>
  <si>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</si>
  <si>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</si>
  <si>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</si>
  <si>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</si>
  <si>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</si>
  <si>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</si>
  <si>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</si>
  <si>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</si>
  <si>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</si>
  <si>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</si>
  <si>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</si>
  <si>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</si>
  <si>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</si>
  <si>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</si>
  <si>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</si>
  <si>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</si>
  <si>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</si>
  <si>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</si>
  <si>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</si>
  <si>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</si>
  <si>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</si>
  <si>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</si>
  <si>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</si>
  <si>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</si>
  <si>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</si>
  <si>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</si>
  <si>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EASTERN CAPE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</si>
  <si>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</si>
  <si>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</si>
  <si>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</si>
  <si>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</si>
  <si>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</si>
  <si>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</si>
  <si>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</si>
  <si>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</si>
  <si>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</si>
  <si>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</si>
  <si>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</si>
  <si>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</si>
  <si>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</si>
  <si>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</si>
  <si>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</si>
  <si>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</si>
  <si>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</si>
  <si>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</si>
  <si>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</si>
  <si>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</si>
  <si>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</si>
  <si>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</si>
  <si>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</si>
  <si>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</si>
  <si>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</si>
  <si>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</si>
  <si>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</si>
  <si>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</si>
  <si>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</si>
  <si>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</si>
  <si>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</si>
  <si>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</si>
  <si>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</si>
  <si>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</si>
  <si>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</si>
  <si>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</si>
  <si>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</si>
  <si>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</si>
  <si>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</si>
  <si>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</si>
  <si>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</si>
  <si>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</si>
  <si>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</si>
  <si>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</si>
  <si>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</si>
  <si>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</si>
  <si>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</si>
  <si>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</si>
  <si>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</si>
  <si>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</si>
  <si>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</si>
  <si>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</si>
  <si>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</si>
  <si>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</si>
  <si>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</si>
  <si>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</si>
  <si>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</si>
  <si>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</si>
  <si>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</si>
  <si>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</si>
  <si>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</si>
  <si>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</si>
  <si>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</si>
  <si>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</si>
  <si>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</si>
  <si>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</si>
  <si>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</si>
  <si>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</si>
  <si>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</si>
  <si>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</si>
  <si>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</si>
  <si>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</si>
  <si>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</si>
  <si>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</si>
  <si>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</si>
  <si>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</si>
  <si>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</si>
  <si>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</si>
  <si>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</si>
  <si>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</si>
  <si>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</si>
  <si>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</si>
  <si>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</si>
  <si>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</si>
  <si>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</si>
  <si>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</si>
  <si>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</si>
  <si>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</si>
  <si>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</si>
  <si>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</si>
  <si>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</si>
  <si>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</si>
  <si>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</si>
  <si>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</si>
  <si>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</si>
  <si>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</si>
  <si>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</si>
  <si>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</si>
  <si>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</si>
  <si>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</si>
  <si>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</si>
  <si>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</si>
  <si>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</si>
  <si>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</si>
  <si>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</si>
  <si>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</si>
  <si>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</si>
  <si>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</si>
  <si>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</si>
  <si>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</si>
  <si>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</si>
  <si>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</si>
  <si>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</si>
  <si>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</si>
  <si>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</si>
  <si>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</si>
  <si>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</si>
  <si>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</si>
  <si>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</si>
  <si>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</si>
  <si>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</si>
  <si>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</si>
  <si>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</si>
  <si>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</si>
  <si>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</si>
  <si>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</si>
  <si>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</si>
  <si>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</si>
  <si>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</si>
  <si>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</si>
  <si>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</si>
  <si>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</si>
  <si>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</si>
  <si>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</si>
  <si>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</si>
  <si>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</si>
  <si>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</si>
  <si>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</si>
  <si>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</si>
  <si>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</si>
  <si>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</si>
  <si>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</si>
  <si>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</si>
  <si>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</si>
  <si>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</si>
  <si>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</si>
  <si>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</si>
  <si>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</si>
  <si>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</si>
  <si>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</si>
  <si>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</si>
  <si>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</si>
  <si>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</si>
  <si>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</si>
  <si>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</si>
  <si>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</si>
  <si>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</si>
  <si>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</si>
  <si>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</si>
  <si>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</si>
  <si>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</si>
  <si>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</si>
  <si>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</si>
  <si>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</si>
  <si>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</si>
  <si>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</si>
  <si>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</si>
  <si>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</si>
  <si>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</si>
  <si>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</si>
  <si>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</si>
  <si>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</si>
  <si>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</si>
  <si>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</si>
  <si>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</si>
  <si>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</si>
  <si>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</si>
  <si>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</si>
  <si>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</si>
  <si>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</si>
  <si>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</si>
  <si>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</si>
  <si>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</si>
  <si>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</si>
  <si>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</si>
  <si>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</si>
  <si>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</si>
  <si>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</si>
  <si>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</si>
  <si>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</si>
  <si>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</si>
  <si>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</si>
  <si>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</si>
  <si>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</si>
  <si>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</si>
  <si>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</si>
  <si>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</si>
  <si>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</si>
  <si>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</si>
  <si>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</si>
  <si>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</si>
  <si>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</si>
  <si>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</si>
  <si>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</si>
  <si>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</si>
  <si>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</si>
  <si>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</si>
  <si>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</si>
  <si>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</si>
  <si>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</si>
  <si>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</si>
  <si>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</si>
  <si>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</si>
  <si>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</si>
  <si>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</si>
  <si>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</si>
  <si>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</si>
  <si>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</si>
  <si>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</si>
  <si>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</si>
  <si>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</si>
  <si>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</si>
  <si>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</si>
  <si>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</si>
  <si>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</si>
  <si>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</si>
  <si>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</si>
  <si>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</si>
  <si>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</si>
  <si>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</si>
  <si>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</si>
  <si>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</si>
  <si>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</si>
  <si>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</si>
  <si>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</si>
  <si>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</si>
  <si>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</si>
  <si>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</si>
  <si>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</si>
  <si>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</si>
  <si>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</si>
  <si>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</si>
  <si>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</si>
  <si>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</si>
  <si>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</si>
  <si>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</si>
  <si>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</si>
  <si>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</si>
  <si>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</si>
  <si>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</si>
  <si>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</si>
  <si>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</si>
  <si>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</si>
  <si>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</si>
  <si>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</si>
  <si>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</si>
  <si>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</si>
  <si>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</si>
  <si>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</si>
  <si>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</si>
  <si>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</si>
  <si>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</si>
  <si>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</si>
  <si>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</si>
  <si>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</si>
  <si>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</si>
  <si>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</si>
  <si>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</si>
  <si>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</si>
  <si>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</si>
  <si>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</si>
  <si>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</si>
  <si>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</si>
  <si>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</si>
  <si>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</si>
  <si>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</si>
  <si>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</si>
  <si>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</si>
  <si>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</si>
  <si>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</si>
  <si>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</si>
  <si>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</si>
  <si>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</si>
  <si>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</si>
  <si>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</si>
  <si>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</si>
  <si>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</si>
  <si>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</si>
  <si>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</si>
  <si>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</si>
  <si>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</si>
  <si>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</si>
  <si>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</si>
  <si>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</si>
  <si>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</si>
  <si>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</si>
  <si>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</si>
  <si>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</si>
  <si>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</si>
  <si>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</si>
  <si>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</si>
  <si>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</si>
  <si>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</si>
  <si>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</si>
  <si>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</si>
  <si>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</si>
  <si>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</si>
  <si>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</si>
  <si>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</si>
  <si>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</si>
  <si>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</si>
  <si>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</si>
  <si>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</si>
  <si>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</si>
  <si>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</si>
  <si>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</si>
  <si>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</si>
  <si>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</si>
  <si>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</si>
  <si>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</si>
  <si>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</si>
  <si>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</si>
  <si>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</si>
  <si>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</si>
  <si>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</si>
  <si>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</si>
  <si>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</si>
  <si>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</si>
  <si>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</si>
  <si>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</si>
  <si>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</si>
  <si>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</si>
  <si>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</si>
  <si>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</si>
  <si>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</si>
  <si>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</si>
  <si>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</si>
  <si>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</si>
  <si>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</si>
  <si>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</si>
  <si>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</si>
  <si>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</si>
  <si>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</si>
  <si>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</si>
  <si>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</si>
  <si>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</si>
  <si>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</si>
  <si>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</si>
  <si>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</si>
  <si>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</si>
  <si>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</si>
  <si>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</si>
  <si>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</si>
  <si>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</si>
  <si>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</si>
  <si>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</si>
  <si>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</si>
  <si>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</si>
  <si>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</si>
  <si>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</si>
  <si>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</si>
  <si>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</si>
  <si>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</si>
  <si>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</si>
  <si>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</si>
  <si>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</si>
  <si>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</si>
  <si>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</si>
  <si>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</si>
  <si>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</si>
  <si>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</si>
  <si>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</si>
  <si>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</si>
  <si>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</si>
  <si>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</si>
  <si>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</si>
  <si>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</si>
  <si>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</si>
  <si>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</si>
  <si>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</si>
  <si>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</si>
  <si>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</si>
  <si>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</si>
  <si>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</si>
  <si>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</si>
  <si>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</si>
  <si>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</si>
  <si>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</si>
  <si>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</si>
  <si>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</si>
  <si>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</si>
  <si>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</si>
  <si>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</si>
  <si>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</si>
  <si>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</si>
  <si>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</si>
  <si>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</si>
  <si>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</si>
  <si>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</si>
  <si>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</si>
  <si>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</si>
  <si>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</si>
  <si>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</si>
  <si>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</si>
  <si>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</si>
  <si>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</si>
  <si>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</si>
  <si>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</si>
  <si>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</si>
  <si>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</si>
  <si>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</si>
  <si>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</si>
  <si>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</si>
  <si>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</si>
  <si>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</si>
  <si>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</si>
  <si>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</si>
  <si>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</si>
  <si>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</si>
  <si>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</si>
  <si>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</si>
  <si>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</si>
  <si>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</si>
  <si>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</si>
  <si>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</si>
  <si>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</si>
  <si>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</si>
  <si>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</si>
  <si>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</si>
  <si>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</si>
  <si>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</si>
  <si>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</si>
  <si>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</si>
  <si>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</si>
  <si>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</si>
  <si>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</si>
  <si>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</si>
  <si>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</si>
  <si>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</si>
  <si>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</si>
  <si>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</si>
  <si>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</si>
  <si>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</si>
  <si>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</si>
  <si>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</si>
  <si>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</si>
  <si>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</si>
  <si>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</si>
  <si>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</si>
  <si>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</si>
  <si>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</si>
  <si>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</si>
  <si>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</si>
  <si>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</si>
  <si>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</si>
  <si>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</si>
  <si>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</si>
  <si>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</si>
  <si>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</si>
  <si>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</si>
  <si>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</si>
  <si>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</si>
  <si>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</si>
  <si>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</si>
  <si>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</si>
  <si>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</si>
  <si>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</si>
  <si>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</si>
  <si>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</si>
  <si>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</si>
  <si>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</si>
  <si>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</si>
  <si>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</si>
  <si>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</si>
  <si>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</si>
  <si>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</si>
  <si>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</si>
  <si>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</si>
  <si>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</si>
  <si>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</si>
  <si>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</si>
  <si>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</si>
  <si>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</si>
  <si>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</si>
  <si>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</si>
  <si>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</si>
  <si>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</si>
  <si>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</si>
  <si>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</si>
  <si>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</si>
  <si>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</si>
  <si>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</si>
  <si>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</si>
  <si>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</si>
  <si>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</si>
  <si>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</si>
  <si>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</si>
  <si>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</si>
  <si>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WESTERN CAPE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</si>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</sst>
</file>

<file path=xl/styles.xml><?xml version="1.0" encoding="utf-8"?>
<styleSheet xmlns="http://schemas.openxmlformats.org/spreadsheetml/2006/main">
  <numFmts count="23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_);_(* \(#,##0\);_(* &quot;- &quot;?_);_(@_)"/>
    <numFmt numFmtId="178" formatCode="_(* #,##0,_);_(* \(#,##0,\);_(* &quot;- &quot;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177" fontId="7" fillId="0" borderId="19" xfId="0" applyNumberFormat="1" applyFont="1" applyBorder="1" applyAlignment="1" applyProtection="1">
      <alignment/>
      <protection/>
    </xf>
    <xf numFmtId="177" fontId="7" fillId="0" borderId="20" xfId="0" applyNumberFormat="1" applyFont="1" applyBorder="1" applyAlignment="1" applyProtection="1">
      <alignment/>
      <protection/>
    </xf>
    <xf numFmtId="177" fontId="7" fillId="0" borderId="21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/>
      <protection/>
    </xf>
    <xf numFmtId="177" fontId="7" fillId="0" borderId="23" xfId="0" applyNumberFormat="1" applyFont="1" applyBorder="1" applyAlignment="1" applyProtection="1">
      <alignment/>
      <protection/>
    </xf>
    <xf numFmtId="177" fontId="7" fillId="0" borderId="24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4" fillId="0" borderId="3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indent="1"/>
      <protection/>
    </xf>
    <xf numFmtId="0" fontId="0" fillId="0" borderId="0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48" fillId="0" borderId="13" xfId="0" applyFont="1" applyBorder="1" applyAlignment="1" applyProtection="1">
      <alignment wrapText="1"/>
      <protection/>
    </xf>
    <xf numFmtId="0" fontId="48" fillId="0" borderId="0" xfId="0" applyFont="1" applyBorder="1" applyAlignment="1" applyProtection="1">
      <alignment horizontal="left" wrapText="1" indent="1"/>
      <protection/>
    </xf>
    <xf numFmtId="0" fontId="48" fillId="0" borderId="0" xfId="0" applyFont="1" applyBorder="1" applyAlignment="1" applyProtection="1">
      <alignment wrapText="1"/>
      <protection/>
    </xf>
    <xf numFmtId="0" fontId="49" fillId="0" borderId="13" xfId="0" applyFont="1" applyBorder="1" applyAlignment="1" applyProtection="1">
      <alignment wrapText="1"/>
      <protection/>
    </xf>
    <xf numFmtId="0" fontId="48" fillId="0" borderId="13" xfId="0" applyFont="1" applyBorder="1" applyAlignment="1" applyProtection="1">
      <alignment horizontal="right"/>
      <protection/>
    </xf>
    <xf numFmtId="0" fontId="48" fillId="0" borderId="16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78" fontId="8" fillId="0" borderId="14" xfId="0" applyNumberFormat="1" applyFont="1" applyBorder="1" applyAlignment="1" applyProtection="1">
      <alignment horizontal="left" indent="1"/>
      <protection/>
    </xf>
    <xf numFmtId="178" fontId="8" fillId="0" borderId="13" xfId="0" applyNumberFormat="1" applyFont="1" applyBorder="1" applyAlignment="1" applyProtection="1">
      <alignment wrapText="1"/>
      <protection/>
    </xf>
    <xf numFmtId="178" fontId="7" fillId="0" borderId="22" xfId="0" applyNumberFormat="1" applyFont="1" applyFill="1" applyBorder="1" applyAlignment="1" applyProtection="1">
      <alignment/>
      <protection/>
    </xf>
    <xf numFmtId="178" fontId="7" fillId="0" borderId="23" xfId="0" applyNumberFormat="1" applyFont="1" applyFill="1" applyBorder="1" applyAlignment="1" applyProtection="1">
      <alignment/>
      <protection/>
    </xf>
    <xf numFmtId="178" fontId="8" fillId="0" borderId="24" xfId="0" applyNumberFormat="1" applyFont="1" applyBorder="1" applyAlignment="1" applyProtection="1">
      <alignment wrapText="1"/>
      <protection/>
    </xf>
    <xf numFmtId="178" fontId="8" fillId="0" borderId="22" xfId="0" applyNumberFormat="1" applyFont="1" applyBorder="1" applyAlignment="1" applyProtection="1">
      <alignment wrapText="1"/>
      <protection/>
    </xf>
    <xf numFmtId="178" fontId="8" fillId="0" borderId="23" xfId="0" applyNumberFormat="1" applyFont="1" applyBorder="1" applyAlignment="1" applyProtection="1">
      <alignment wrapText="1"/>
      <protection/>
    </xf>
    <xf numFmtId="178" fontId="7" fillId="0" borderId="14" xfId="0" applyNumberFormat="1" applyFont="1" applyBorder="1" applyAlignment="1" applyProtection="1">
      <alignment horizontal="left" indent="1"/>
      <protection/>
    </xf>
    <xf numFmtId="178" fontId="4" fillId="0" borderId="14" xfId="0" applyNumberFormat="1" applyFont="1" applyBorder="1" applyAlignment="1" applyProtection="1">
      <alignment/>
      <protection/>
    </xf>
    <xf numFmtId="178" fontId="4" fillId="0" borderId="13" xfId="0" applyNumberFormat="1" applyFont="1" applyBorder="1" applyAlignment="1" applyProtection="1">
      <alignment/>
      <protection/>
    </xf>
    <xf numFmtId="178" fontId="5" fillId="0" borderId="22" xfId="0" applyNumberFormat="1" applyFont="1" applyFill="1" applyBorder="1" applyAlignment="1" applyProtection="1">
      <alignment/>
      <protection/>
    </xf>
    <xf numFmtId="178" fontId="5" fillId="0" borderId="23" xfId="0" applyNumberFormat="1" applyFont="1" applyFill="1" applyBorder="1" applyAlignment="1" applyProtection="1">
      <alignment/>
      <protection/>
    </xf>
    <xf numFmtId="178" fontId="4" fillId="0" borderId="24" xfId="0" applyNumberFormat="1" applyFont="1" applyBorder="1" applyAlignment="1" applyProtection="1">
      <alignment/>
      <protection/>
    </xf>
    <xf numFmtId="178" fontId="4" fillId="0" borderId="22" xfId="0" applyNumberFormat="1" applyFont="1" applyBorder="1" applyAlignment="1" applyProtection="1">
      <alignment/>
      <protection/>
    </xf>
    <xf numFmtId="178" fontId="4" fillId="0" borderId="23" xfId="0" applyNumberFormat="1" applyFont="1" applyBorder="1" applyAlignment="1" applyProtection="1">
      <alignment/>
      <protection/>
    </xf>
    <xf numFmtId="178" fontId="7" fillId="0" borderId="17" xfId="0" applyNumberFormat="1" applyFont="1" applyBorder="1" applyAlignment="1" applyProtection="1">
      <alignment/>
      <protection/>
    </xf>
    <xf numFmtId="178" fontId="7" fillId="0" borderId="18" xfId="0" applyNumberFormat="1" applyFont="1" applyBorder="1" applyAlignment="1" applyProtection="1">
      <alignment/>
      <protection/>
    </xf>
    <xf numFmtId="178" fontId="5" fillId="0" borderId="33" xfId="0" applyNumberFormat="1" applyFont="1" applyBorder="1" applyAlignment="1" applyProtection="1">
      <alignment/>
      <protection/>
    </xf>
    <xf numFmtId="178" fontId="5" fillId="0" borderId="28" xfId="0" applyNumberFormat="1" applyFont="1" applyBorder="1" applyAlignment="1" applyProtection="1">
      <alignment/>
      <protection/>
    </xf>
    <xf numFmtId="178" fontId="5" fillId="0" borderId="29" xfId="0" applyNumberFormat="1" applyFon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8" fontId="49" fillId="0" borderId="0" xfId="0" applyNumberFormat="1" applyFont="1" applyBorder="1" applyAlignment="1" applyProtection="1">
      <alignment horizontal="left" wrapText="1" indent="1"/>
      <protection/>
    </xf>
    <xf numFmtId="178" fontId="49" fillId="0" borderId="0" xfId="0" applyNumberFormat="1" applyFont="1" applyBorder="1" applyAlignment="1" applyProtection="1">
      <alignment wrapText="1"/>
      <protection/>
    </xf>
    <xf numFmtId="178" fontId="49" fillId="0" borderId="22" xfId="0" applyNumberFormat="1" applyFont="1" applyBorder="1" applyAlignment="1" applyProtection="1">
      <alignment horizontal="right"/>
      <protection/>
    </xf>
    <xf numFmtId="178" fontId="49" fillId="0" borderId="23" xfId="0" applyNumberFormat="1" applyFont="1" applyBorder="1" applyAlignment="1" applyProtection="1">
      <alignment horizontal="right"/>
      <protection/>
    </xf>
    <xf numFmtId="178" fontId="49" fillId="0" borderId="32" xfId="0" applyNumberFormat="1" applyFont="1" applyBorder="1" applyAlignment="1" applyProtection="1">
      <alignment horizontal="right"/>
      <protection/>
    </xf>
    <xf numFmtId="178" fontId="49" fillId="0" borderId="24" xfId="0" applyNumberFormat="1" applyFont="1" applyBorder="1" applyAlignment="1" applyProtection="1">
      <alignment horizontal="right"/>
      <protection/>
    </xf>
    <xf numFmtId="178" fontId="48" fillId="0" borderId="0" xfId="0" applyNumberFormat="1" applyFont="1" applyBorder="1" applyAlignment="1" applyProtection="1">
      <alignment horizontal="left"/>
      <protection/>
    </xf>
    <xf numFmtId="178" fontId="48" fillId="0" borderId="0" xfId="0" applyNumberFormat="1" applyFont="1" applyBorder="1" applyAlignment="1" applyProtection="1">
      <alignment horizontal="right"/>
      <protection/>
    </xf>
    <xf numFmtId="178" fontId="48" fillId="0" borderId="22" xfId="0" applyNumberFormat="1" applyFont="1" applyBorder="1" applyAlignment="1" applyProtection="1">
      <alignment horizontal="right"/>
      <protection/>
    </xf>
    <xf numFmtId="178" fontId="48" fillId="0" borderId="23" xfId="0" applyNumberFormat="1" applyFont="1" applyBorder="1" applyAlignment="1" applyProtection="1">
      <alignment horizontal="right"/>
      <protection/>
    </xf>
    <xf numFmtId="178" fontId="48" fillId="0" borderId="32" xfId="0" applyNumberFormat="1" applyFont="1" applyBorder="1" applyAlignment="1" applyProtection="1">
      <alignment horizontal="right"/>
      <protection/>
    </xf>
    <xf numFmtId="178" fontId="48" fillId="0" borderId="24" xfId="0" applyNumberFormat="1" applyFont="1" applyBorder="1" applyAlignment="1" applyProtection="1">
      <alignment horizontal="right"/>
      <protection/>
    </xf>
    <xf numFmtId="178" fontId="48" fillId="0" borderId="31" xfId="0" applyNumberFormat="1" applyFont="1" applyBorder="1" applyAlignment="1" applyProtection="1">
      <alignment horizontal="left"/>
      <protection/>
    </xf>
    <xf numFmtId="178" fontId="48" fillId="0" borderId="31" xfId="0" applyNumberFormat="1" applyFont="1" applyBorder="1" applyAlignment="1" applyProtection="1">
      <alignment horizontal="right"/>
      <protection/>
    </xf>
    <xf numFmtId="178" fontId="48" fillId="0" borderId="33" xfId="0" applyNumberFormat="1" applyFont="1" applyBorder="1" applyAlignment="1" applyProtection="1">
      <alignment horizontal="right"/>
      <protection/>
    </xf>
    <xf numFmtId="178" fontId="48" fillId="0" borderId="28" xfId="0" applyNumberFormat="1" applyFont="1" applyBorder="1" applyAlignment="1" applyProtection="1">
      <alignment horizontal="right"/>
      <protection/>
    </xf>
    <xf numFmtId="178" fontId="48" fillId="0" borderId="34" xfId="0" applyNumberFormat="1" applyFont="1" applyBorder="1" applyAlignment="1" applyProtection="1">
      <alignment horizontal="right"/>
      <protection/>
    </xf>
    <xf numFmtId="178" fontId="48" fillId="0" borderId="29" xfId="0" applyNumberFormat="1" applyFont="1" applyBorder="1" applyAlignment="1" applyProtection="1">
      <alignment horizontal="right"/>
      <protection/>
    </xf>
    <xf numFmtId="178" fontId="0" fillId="0" borderId="0" xfId="0" applyNumberFormat="1" applyFont="1" applyAlignment="1" applyProtection="1">
      <alignment/>
      <protection/>
    </xf>
    <xf numFmtId="178" fontId="7" fillId="0" borderId="24" xfId="0" applyNumberFormat="1" applyFont="1" applyFill="1" applyBorder="1" applyAlignment="1" applyProtection="1">
      <alignment/>
      <protection/>
    </xf>
    <xf numFmtId="178" fontId="4" fillId="0" borderId="14" xfId="0" applyNumberFormat="1" applyFont="1" applyBorder="1" applyAlignment="1" applyProtection="1">
      <alignment horizontal="left"/>
      <protection/>
    </xf>
    <xf numFmtId="178" fontId="4" fillId="0" borderId="24" xfId="0" applyNumberFormat="1" applyFont="1" applyBorder="1" applyAlignment="1" applyProtection="1">
      <alignment wrapText="1"/>
      <protection/>
    </xf>
    <xf numFmtId="178" fontId="4" fillId="0" borderId="22" xfId="0" applyNumberFormat="1" applyFont="1" applyBorder="1" applyAlignment="1" applyProtection="1">
      <alignment wrapText="1"/>
      <protection/>
    </xf>
    <xf numFmtId="178" fontId="4" fillId="0" borderId="23" xfId="0" applyNumberFormat="1" applyFont="1" applyBorder="1" applyAlignment="1" applyProtection="1">
      <alignment wrapText="1"/>
      <protection/>
    </xf>
    <xf numFmtId="178" fontId="5" fillId="0" borderId="24" xfId="0" applyNumberFormat="1" applyFont="1" applyFill="1" applyBorder="1" applyAlignment="1" applyProtection="1">
      <alignment/>
      <protection/>
    </xf>
    <xf numFmtId="178" fontId="8" fillId="0" borderId="17" xfId="0" applyNumberFormat="1" applyFont="1" applyBorder="1" applyAlignment="1" applyProtection="1">
      <alignment horizontal="left" indent="1"/>
      <protection/>
    </xf>
    <xf numFmtId="178" fontId="8" fillId="0" borderId="16" xfId="0" applyNumberFormat="1" applyFont="1" applyBorder="1" applyAlignment="1" applyProtection="1">
      <alignment wrapText="1"/>
      <protection/>
    </xf>
    <xf numFmtId="178" fontId="7" fillId="0" borderId="33" xfId="0" applyNumberFormat="1" applyFont="1" applyFill="1" applyBorder="1" applyAlignment="1" applyProtection="1">
      <alignment/>
      <protection/>
    </xf>
    <xf numFmtId="178" fontId="7" fillId="0" borderId="28" xfId="0" applyNumberFormat="1" applyFont="1" applyFill="1" applyBorder="1" applyAlignment="1" applyProtection="1">
      <alignment/>
      <protection/>
    </xf>
    <xf numFmtId="178" fontId="8" fillId="0" borderId="29" xfId="0" applyNumberFormat="1" applyFont="1" applyBorder="1" applyAlignment="1" applyProtection="1">
      <alignment wrapText="1"/>
      <protection/>
    </xf>
    <xf numFmtId="178" fontId="8" fillId="0" borderId="33" xfId="0" applyNumberFormat="1" applyFont="1" applyBorder="1" applyAlignment="1" applyProtection="1">
      <alignment wrapText="1"/>
      <protection/>
    </xf>
    <xf numFmtId="178" fontId="8" fillId="0" borderId="28" xfId="0" applyNumberFormat="1" applyFont="1" applyBorder="1" applyAlignment="1" applyProtection="1">
      <alignment wrapText="1"/>
      <protection/>
    </xf>
    <xf numFmtId="178" fontId="7" fillId="0" borderId="29" xfId="0" applyNumberFormat="1" applyFont="1" applyFill="1" applyBorder="1" applyAlignment="1" applyProtection="1">
      <alignment/>
      <protection/>
    </xf>
    <xf numFmtId="178" fontId="9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4" fillId="0" borderId="35" xfId="0" applyFont="1" applyBorder="1" applyAlignment="1" applyProtection="1">
      <alignment horizontal="center" vertical="top"/>
      <protection/>
    </xf>
    <xf numFmtId="0" fontId="0" fillId="0" borderId="36" xfId="0" applyBorder="1" applyAlignment="1" applyProtection="1">
      <alignment horizontal="center" vertical="top"/>
      <protection/>
    </xf>
    <xf numFmtId="0" fontId="0" fillId="0" borderId="37" xfId="0" applyBorder="1" applyAlignment="1" applyProtection="1">
      <alignment horizontal="center" vertical="top"/>
      <protection/>
    </xf>
    <xf numFmtId="0" fontId="5" fillId="0" borderId="35" xfId="0" applyFont="1" applyBorder="1" applyAlignment="1" applyProtection="1">
      <alignment horizontal="center" vertical="top"/>
      <protection/>
    </xf>
    <xf numFmtId="0" fontId="6" fillId="0" borderId="36" xfId="0" applyFont="1" applyBorder="1" applyAlignment="1" applyProtection="1">
      <alignment horizontal="center" vertical="top"/>
      <protection/>
    </xf>
    <xf numFmtId="0" fontId="6" fillId="0" borderId="37" xfId="0" applyFont="1" applyBorder="1" applyAlignment="1" applyProtection="1">
      <alignment horizontal="center" vertical="top"/>
      <protection/>
    </xf>
    <xf numFmtId="0" fontId="0" fillId="0" borderId="38" xfId="0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showGridLines="0" tabSelected="1" zoomScalePageLayoutView="0" workbookViewId="0" topLeftCell="A1">
      <selection activeCell="J21" sqref="J2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.75" customHeight="1">
      <c r="A2" s="4"/>
      <c r="B2" s="119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s="8" customFormat="1" ht="16.5" customHeight="1">
      <c r="A3" s="5"/>
      <c r="B3" s="6"/>
      <c r="C3" s="7"/>
      <c r="D3" s="112" t="s">
        <v>1</v>
      </c>
      <c r="E3" s="113"/>
      <c r="F3" s="113"/>
      <c r="G3" s="113"/>
      <c r="H3" s="114"/>
      <c r="I3" s="115" t="s">
        <v>2</v>
      </c>
      <c r="J3" s="116"/>
      <c r="K3" s="116"/>
      <c r="L3" s="116"/>
      <c r="M3" s="117"/>
    </row>
    <row r="4" spans="1:13" s="8" customFormat="1" ht="16.5" customHeight="1">
      <c r="A4" s="9"/>
      <c r="B4" s="10"/>
      <c r="C4" s="11"/>
      <c r="D4" s="112" t="s">
        <v>3</v>
      </c>
      <c r="E4" s="113"/>
      <c r="F4" s="118"/>
      <c r="G4" s="28"/>
      <c r="H4" s="29"/>
      <c r="I4" s="112" t="s">
        <v>3</v>
      </c>
      <c r="J4" s="113"/>
      <c r="K4" s="118"/>
      <c r="L4" s="30"/>
      <c r="M4" s="29"/>
    </row>
    <row r="5" spans="1:13" s="8" customFormat="1" ht="81.75" customHeight="1">
      <c r="A5" s="12"/>
      <c r="B5" s="13" t="s">
        <v>4</v>
      </c>
      <c r="C5" s="14" t="s">
        <v>5</v>
      </c>
      <c r="D5" s="31" t="s">
        <v>6</v>
      </c>
      <c r="E5" s="32" t="s">
        <v>7</v>
      </c>
      <c r="F5" s="32" t="s">
        <v>8</v>
      </c>
      <c r="G5" s="33" t="s">
        <v>9</v>
      </c>
      <c r="H5" s="34" t="s">
        <v>10</v>
      </c>
      <c r="I5" s="31" t="s">
        <v>6</v>
      </c>
      <c r="J5" s="32" t="s">
        <v>7</v>
      </c>
      <c r="K5" s="32" t="s">
        <v>8</v>
      </c>
      <c r="L5" s="33" t="s">
        <v>9</v>
      </c>
      <c r="M5" s="34" t="s">
        <v>10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11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5" t="s">
        <v>12</v>
      </c>
      <c r="C9" s="56" t="s">
        <v>13</v>
      </c>
      <c r="D9" s="57">
        <v>3912456390</v>
      </c>
      <c r="E9" s="58">
        <v>2180529461</v>
      </c>
      <c r="F9" s="58">
        <v>3572799065</v>
      </c>
      <c r="G9" s="58">
        <v>522495000</v>
      </c>
      <c r="H9" s="59">
        <v>10188279916</v>
      </c>
      <c r="I9" s="60">
        <v>3710264037</v>
      </c>
      <c r="J9" s="61">
        <v>3097553146</v>
      </c>
      <c r="K9" s="58">
        <v>3380120548</v>
      </c>
      <c r="L9" s="61">
        <v>594811000</v>
      </c>
      <c r="M9" s="59">
        <v>10782748731</v>
      </c>
    </row>
    <row r="10" spans="1:13" s="8" customFormat="1" ht="12.75">
      <c r="A10" s="24"/>
      <c r="B10" s="55" t="s">
        <v>14</v>
      </c>
      <c r="C10" s="56" t="s">
        <v>15</v>
      </c>
      <c r="D10" s="57">
        <v>684270780</v>
      </c>
      <c r="E10" s="58">
        <v>2378232227</v>
      </c>
      <c r="F10" s="58">
        <v>1537263199</v>
      </c>
      <c r="G10" s="58">
        <v>330923000</v>
      </c>
      <c r="H10" s="59">
        <v>4930689206</v>
      </c>
      <c r="I10" s="60">
        <v>713993712</v>
      </c>
      <c r="J10" s="61">
        <v>2202271303</v>
      </c>
      <c r="K10" s="58">
        <v>1470601309</v>
      </c>
      <c r="L10" s="61">
        <v>303315000</v>
      </c>
      <c r="M10" s="59">
        <v>4690181324</v>
      </c>
    </row>
    <row r="11" spans="1:13" s="8" customFormat="1" ht="12.75">
      <c r="A11" s="24"/>
      <c r="B11" s="55" t="s">
        <v>16</v>
      </c>
      <c r="C11" s="56" t="s">
        <v>17</v>
      </c>
      <c r="D11" s="57">
        <v>6857513542</v>
      </c>
      <c r="E11" s="58">
        <v>20821347119</v>
      </c>
      <c r="F11" s="58">
        <v>11281737166</v>
      </c>
      <c r="G11" s="58">
        <v>208042000</v>
      </c>
      <c r="H11" s="59">
        <v>39168639827</v>
      </c>
      <c r="I11" s="60">
        <v>6743071912</v>
      </c>
      <c r="J11" s="61">
        <v>19841064216</v>
      </c>
      <c r="K11" s="58">
        <v>8749260563</v>
      </c>
      <c r="L11" s="61">
        <v>608271000</v>
      </c>
      <c r="M11" s="59">
        <v>35941667691</v>
      </c>
    </row>
    <row r="12" spans="1:13" s="8" customFormat="1" ht="12.75">
      <c r="A12" s="24"/>
      <c r="B12" s="55" t="s">
        <v>18</v>
      </c>
      <c r="C12" s="56" t="s">
        <v>19</v>
      </c>
      <c r="D12" s="57">
        <v>4270016175</v>
      </c>
      <c r="E12" s="58">
        <v>8534314031</v>
      </c>
      <c r="F12" s="58">
        <v>7188783105</v>
      </c>
      <c r="G12" s="58">
        <v>872086000</v>
      </c>
      <c r="H12" s="59">
        <v>20865199311</v>
      </c>
      <c r="I12" s="60">
        <v>3286494092</v>
      </c>
      <c r="J12" s="61">
        <v>6878050672</v>
      </c>
      <c r="K12" s="58">
        <v>6588552755</v>
      </c>
      <c r="L12" s="61">
        <v>753256000</v>
      </c>
      <c r="M12" s="59">
        <v>17506353519</v>
      </c>
    </row>
    <row r="13" spans="1:13" s="8" customFormat="1" ht="12.75">
      <c r="A13" s="24"/>
      <c r="B13" s="55" t="s">
        <v>20</v>
      </c>
      <c r="C13" s="56" t="s">
        <v>21</v>
      </c>
      <c r="D13" s="57">
        <v>466749734</v>
      </c>
      <c r="E13" s="58">
        <v>1121616760</v>
      </c>
      <c r="F13" s="58">
        <v>3892541493</v>
      </c>
      <c r="G13" s="58">
        <v>424617000</v>
      </c>
      <c r="H13" s="59">
        <v>5905524987</v>
      </c>
      <c r="I13" s="60">
        <v>468065701</v>
      </c>
      <c r="J13" s="61">
        <v>758609313</v>
      </c>
      <c r="K13" s="58">
        <v>3230684108</v>
      </c>
      <c r="L13" s="61">
        <v>444161000</v>
      </c>
      <c r="M13" s="59">
        <v>4901520122</v>
      </c>
    </row>
    <row r="14" spans="1:13" s="8" customFormat="1" ht="12.75">
      <c r="A14" s="24"/>
      <c r="B14" s="55" t="s">
        <v>22</v>
      </c>
      <c r="C14" s="56" t="s">
        <v>23</v>
      </c>
      <c r="D14" s="57">
        <v>741269119</v>
      </c>
      <c r="E14" s="58">
        <v>1873569599</v>
      </c>
      <c r="F14" s="58">
        <v>2466347684</v>
      </c>
      <c r="G14" s="58">
        <v>308706000</v>
      </c>
      <c r="H14" s="59">
        <v>5389892402</v>
      </c>
      <c r="I14" s="60">
        <v>553107822</v>
      </c>
      <c r="J14" s="61">
        <v>1650447734</v>
      </c>
      <c r="K14" s="58">
        <v>1610012412</v>
      </c>
      <c r="L14" s="61">
        <v>370149000</v>
      </c>
      <c r="M14" s="59">
        <v>4183716968</v>
      </c>
    </row>
    <row r="15" spans="1:13" s="8" customFormat="1" ht="12.75">
      <c r="A15" s="24"/>
      <c r="B15" s="55" t="s">
        <v>24</v>
      </c>
      <c r="C15" s="56" t="s">
        <v>25</v>
      </c>
      <c r="D15" s="57">
        <v>547051079</v>
      </c>
      <c r="E15" s="58">
        <v>1807579156</v>
      </c>
      <c r="F15" s="58">
        <v>1948622024</v>
      </c>
      <c r="G15" s="58">
        <v>125357000</v>
      </c>
      <c r="H15" s="59">
        <v>4428609259</v>
      </c>
      <c r="I15" s="60">
        <v>601255494</v>
      </c>
      <c r="J15" s="61">
        <v>1744102761</v>
      </c>
      <c r="K15" s="58">
        <v>2032445221</v>
      </c>
      <c r="L15" s="61">
        <v>322873000</v>
      </c>
      <c r="M15" s="59">
        <v>4700676476</v>
      </c>
    </row>
    <row r="16" spans="1:13" s="8" customFormat="1" ht="12.75">
      <c r="A16" s="24"/>
      <c r="B16" s="55" t="s">
        <v>26</v>
      </c>
      <c r="C16" s="56" t="s">
        <v>27</v>
      </c>
      <c r="D16" s="57">
        <v>542165257</v>
      </c>
      <c r="E16" s="58">
        <v>648036583</v>
      </c>
      <c r="F16" s="58">
        <v>471033653</v>
      </c>
      <c r="G16" s="58">
        <v>257040000</v>
      </c>
      <c r="H16" s="59">
        <v>1918275493</v>
      </c>
      <c r="I16" s="60">
        <v>587864725</v>
      </c>
      <c r="J16" s="61">
        <v>698331844</v>
      </c>
      <c r="K16" s="58">
        <v>526808944</v>
      </c>
      <c r="L16" s="61">
        <v>297252000</v>
      </c>
      <c r="M16" s="59">
        <v>2110257513</v>
      </c>
    </row>
    <row r="17" spans="1:13" s="8" customFormat="1" ht="12.75">
      <c r="A17" s="24"/>
      <c r="B17" s="62" t="s">
        <v>28</v>
      </c>
      <c r="C17" s="56" t="s">
        <v>29</v>
      </c>
      <c r="D17" s="57">
        <v>3832304060</v>
      </c>
      <c r="E17" s="58">
        <v>7860065532</v>
      </c>
      <c r="F17" s="58">
        <v>4878419139</v>
      </c>
      <c r="G17" s="58">
        <v>188079000</v>
      </c>
      <c r="H17" s="59">
        <v>16758867731</v>
      </c>
      <c r="I17" s="60">
        <v>3781836651</v>
      </c>
      <c r="J17" s="61">
        <v>8505943628</v>
      </c>
      <c r="K17" s="58">
        <v>4136808676</v>
      </c>
      <c r="L17" s="61">
        <v>384634000</v>
      </c>
      <c r="M17" s="59">
        <v>16809222955</v>
      </c>
    </row>
    <row r="18" spans="1:13" s="8" customFormat="1" ht="12.75">
      <c r="A18" s="25"/>
      <c r="B18" s="63" t="s">
        <v>611</v>
      </c>
      <c r="C18" s="64"/>
      <c r="D18" s="65">
        <f aca="true" t="shared" si="0" ref="D18:M18">SUM(D9:D17)</f>
        <v>21853796136</v>
      </c>
      <c r="E18" s="66">
        <f t="shared" si="0"/>
        <v>47225290468</v>
      </c>
      <c r="F18" s="66">
        <f t="shared" si="0"/>
        <v>37237546528</v>
      </c>
      <c r="G18" s="66">
        <f t="shared" si="0"/>
        <v>3237345000</v>
      </c>
      <c r="H18" s="67">
        <f t="shared" si="0"/>
        <v>109553978132</v>
      </c>
      <c r="I18" s="68">
        <f t="shared" si="0"/>
        <v>20445954146</v>
      </c>
      <c r="J18" s="69">
        <f t="shared" si="0"/>
        <v>45376374617</v>
      </c>
      <c r="K18" s="66">
        <f t="shared" si="0"/>
        <v>31725294536</v>
      </c>
      <c r="L18" s="69">
        <f t="shared" si="0"/>
        <v>4078722000</v>
      </c>
      <c r="M18" s="67">
        <f t="shared" si="0"/>
        <v>101626345299</v>
      </c>
    </row>
    <row r="19" spans="1:13" s="8" customFormat="1" ht="12.75" customHeight="1">
      <c r="A19" s="26"/>
      <c r="B19" s="70"/>
      <c r="C19" s="71"/>
      <c r="D19" s="72"/>
      <c r="E19" s="73"/>
      <c r="F19" s="73"/>
      <c r="G19" s="73"/>
      <c r="H19" s="74"/>
      <c r="I19" s="72"/>
      <c r="J19" s="73"/>
      <c r="K19" s="73"/>
      <c r="L19" s="73"/>
      <c r="M19" s="74"/>
    </row>
    <row r="20" spans="1:13" s="8" customFormat="1" ht="12.75">
      <c r="A20" s="27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</row>
    <row r="21" spans="1:13" ht="12.75">
      <c r="A21" s="2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3" ht="12.75">
      <c r="A22" s="2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3" ht="12.75">
      <c r="A23" s="2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12.75">
      <c r="A24" s="2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13" ht="12.75">
      <c r="A25" s="2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spans="1:13" ht="12.75">
      <c r="A26" s="2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1:13" ht="12.75">
      <c r="A27" s="2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2.75">
      <c r="A28" s="2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1:13" ht="12.75">
      <c r="A29" s="2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1:13" ht="12.75">
      <c r="A30" s="2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ht="12.75">
      <c r="A31" s="2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ht="12.75">
      <c r="A32" s="2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2.75">
      <c r="A33" s="2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1:13" ht="12.75">
      <c r="A34" s="2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3" ht="12.75">
      <c r="A35" s="2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1:13" ht="12.75">
      <c r="A36" s="2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1:13" ht="12.75">
      <c r="A37" s="2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spans="1:13" ht="12.75">
      <c r="A38" s="2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1:13" ht="12.75">
      <c r="A39" s="2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1:13" ht="12.75">
      <c r="A40" s="2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1" spans="1:13" ht="12.75">
      <c r="A41" s="2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1:13" ht="12.75">
      <c r="A42" s="2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1:13" ht="12.75">
      <c r="A43" s="2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  <row r="44" spans="1:13" ht="12.75">
      <c r="A44" s="2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</row>
    <row r="45" spans="1:13" ht="12.75">
      <c r="A45" s="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</row>
    <row r="46" spans="1:13" ht="12.75">
      <c r="A46" s="2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7" spans="1:13" ht="12.75">
      <c r="A47" s="2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13" ht="12.75">
      <c r="A48" s="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1:13" ht="12.75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3" ht="12.75">
      <c r="A50" s="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spans="1:13" ht="12.7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ht="12.75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ht="12.75">
      <c r="A53" s="2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ht="12.75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ht="12.75">
      <c r="A55" s="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  <row r="56" spans="1:13" ht="12.75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</row>
    <row r="57" spans="1:13" ht="12.75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3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</row>
    <row r="59" spans="1:13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spans="1:13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</row>
    <row r="61" spans="1:13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13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</row>
    <row r="63" spans="1:13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  <row r="64" spans="1:13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1:13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  <row r="67" spans="1:13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</row>
    <row r="68" spans="1:13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3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spans="1:13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</row>
    <row r="71" spans="1:13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2" spans="1:13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1:13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1:13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</row>
    <row r="75" spans="1:13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</row>
    <row r="76" spans="1:13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</row>
    <row r="78" spans="1:13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</row>
    <row r="80" spans="1:13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 password="F954" sheet="1" objects="1" scenarios="1"/>
  <mergeCells count="7">
    <mergeCell ref="B20:M2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1</v>
      </c>
      <c r="E3" s="113"/>
      <c r="F3" s="113"/>
      <c r="G3" s="113"/>
      <c r="H3" s="114"/>
      <c r="I3" s="115" t="s">
        <v>2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3</v>
      </c>
      <c r="E4" s="113"/>
      <c r="F4" s="118"/>
      <c r="G4" s="28"/>
      <c r="H4" s="29"/>
      <c r="I4" s="112" t="s">
        <v>3</v>
      </c>
      <c r="J4" s="113"/>
      <c r="K4" s="118"/>
      <c r="L4" s="30"/>
      <c r="M4" s="29"/>
    </row>
    <row r="5" spans="1:13" ht="25.5">
      <c r="A5" s="12"/>
      <c r="B5" s="39" t="s">
        <v>4</v>
      </c>
      <c r="C5" s="40" t="s">
        <v>5</v>
      </c>
      <c r="D5" s="31" t="s">
        <v>6</v>
      </c>
      <c r="E5" s="32" t="s">
        <v>7</v>
      </c>
      <c r="F5" s="32" t="s">
        <v>8</v>
      </c>
      <c r="G5" s="33" t="s">
        <v>9</v>
      </c>
      <c r="H5" s="34" t="s">
        <v>10</v>
      </c>
      <c r="I5" s="31" t="s">
        <v>6</v>
      </c>
      <c r="J5" s="32" t="s">
        <v>7</v>
      </c>
      <c r="K5" s="32" t="s">
        <v>8</v>
      </c>
      <c r="L5" s="33" t="s">
        <v>9</v>
      </c>
      <c r="M5" s="34" t="s">
        <v>10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6.5">
      <c r="A7" s="48"/>
      <c r="B7" s="49" t="s">
        <v>496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2.75">
      <c r="A9" s="51" t="s">
        <v>50</v>
      </c>
      <c r="B9" s="76" t="s">
        <v>497</v>
      </c>
      <c r="C9" s="77" t="s">
        <v>498</v>
      </c>
      <c r="D9" s="78">
        <v>11960058</v>
      </c>
      <c r="E9" s="79">
        <v>14428647</v>
      </c>
      <c r="F9" s="79">
        <v>124641018</v>
      </c>
      <c r="G9" s="79">
        <v>19395000</v>
      </c>
      <c r="H9" s="80">
        <v>170424723</v>
      </c>
      <c r="I9" s="78">
        <v>11359743</v>
      </c>
      <c r="J9" s="79">
        <v>13152961</v>
      </c>
      <c r="K9" s="79">
        <v>-32233760</v>
      </c>
      <c r="L9" s="79">
        <v>32659000</v>
      </c>
      <c r="M9" s="81">
        <v>24937944</v>
      </c>
    </row>
    <row r="10" spans="1:13" ht="12.75">
      <c r="A10" s="51" t="s">
        <v>50</v>
      </c>
      <c r="B10" s="76" t="s">
        <v>499</v>
      </c>
      <c r="C10" s="77" t="s">
        <v>500</v>
      </c>
      <c r="D10" s="78">
        <v>89704736</v>
      </c>
      <c r="E10" s="79">
        <v>159131214</v>
      </c>
      <c r="F10" s="79">
        <v>320937083</v>
      </c>
      <c r="G10" s="79">
        <v>2586000</v>
      </c>
      <c r="H10" s="80">
        <v>572359033</v>
      </c>
      <c r="I10" s="78">
        <v>69059469</v>
      </c>
      <c r="J10" s="79">
        <v>182618129</v>
      </c>
      <c r="K10" s="79">
        <v>284483134</v>
      </c>
      <c r="L10" s="79">
        <v>2064000</v>
      </c>
      <c r="M10" s="81">
        <v>538224732</v>
      </c>
    </row>
    <row r="11" spans="1:13" ht="12.75">
      <c r="A11" s="51" t="s">
        <v>50</v>
      </c>
      <c r="B11" s="76" t="s">
        <v>501</v>
      </c>
      <c r="C11" s="77" t="s">
        <v>502</v>
      </c>
      <c r="D11" s="78">
        <v>96148221</v>
      </c>
      <c r="E11" s="79">
        <v>624163715</v>
      </c>
      <c r="F11" s="79">
        <v>141277985</v>
      </c>
      <c r="G11" s="79">
        <v>25247000</v>
      </c>
      <c r="H11" s="80">
        <v>886836921</v>
      </c>
      <c r="I11" s="78">
        <v>92110208</v>
      </c>
      <c r="J11" s="79">
        <v>781870224</v>
      </c>
      <c r="K11" s="79">
        <v>244355704</v>
      </c>
      <c r="L11" s="79">
        <v>77140000</v>
      </c>
      <c r="M11" s="81">
        <v>1195476136</v>
      </c>
    </row>
    <row r="12" spans="1:13" ht="12.75">
      <c r="A12" s="51" t="s">
        <v>50</v>
      </c>
      <c r="B12" s="76" t="s">
        <v>503</v>
      </c>
      <c r="C12" s="77" t="s">
        <v>504</v>
      </c>
      <c r="D12" s="78">
        <v>2120254</v>
      </c>
      <c r="E12" s="79">
        <v>4345267</v>
      </c>
      <c r="F12" s="79">
        <v>38262367</v>
      </c>
      <c r="G12" s="79">
        <v>3246000</v>
      </c>
      <c r="H12" s="80">
        <v>47973888</v>
      </c>
      <c r="I12" s="78">
        <v>1917114</v>
      </c>
      <c r="J12" s="79">
        <v>-24138957</v>
      </c>
      <c r="K12" s="79">
        <v>40694739</v>
      </c>
      <c r="L12" s="79">
        <v>2706000</v>
      </c>
      <c r="M12" s="81">
        <v>21178896</v>
      </c>
    </row>
    <row r="13" spans="1:13" ht="12.75">
      <c r="A13" s="51" t="s">
        <v>50</v>
      </c>
      <c r="B13" s="76" t="s">
        <v>505</v>
      </c>
      <c r="C13" s="77" t="s">
        <v>506</v>
      </c>
      <c r="D13" s="78">
        <v>35418062</v>
      </c>
      <c r="E13" s="79">
        <v>40341015</v>
      </c>
      <c r="F13" s="79">
        <v>181736038</v>
      </c>
      <c r="G13" s="79">
        <v>13124000</v>
      </c>
      <c r="H13" s="80">
        <v>270619115</v>
      </c>
      <c r="I13" s="78">
        <v>34257883</v>
      </c>
      <c r="J13" s="79">
        <v>36311236</v>
      </c>
      <c r="K13" s="79">
        <v>138997331</v>
      </c>
      <c r="L13" s="79">
        <v>34950000</v>
      </c>
      <c r="M13" s="81">
        <v>244516450</v>
      </c>
    </row>
    <row r="14" spans="1:13" ht="12.75">
      <c r="A14" s="51" t="s">
        <v>65</v>
      </c>
      <c r="B14" s="76" t="s">
        <v>507</v>
      </c>
      <c r="C14" s="77" t="s">
        <v>508</v>
      </c>
      <c r="D14" s="78">
        <v>0</v>
      </c>
      <c r="E14" s="79">
        <v>0</v>
      </c>
      <c r="F14" s="79">
        <v>138260979</v>
      </c>
      <c r="G14" s="79">
        <v>3113000</v>
      </c>
      <c r="H14" s="80">
        <v>141373979</v>
      </c>
      <c r="I14" s="78">
        <v>0</v>
      </c>
      <c r="J14" s="79">
        <v>0</v>
      </c>
      <c r="K14" s="79">
        <v>-3045000</v>
      </c>
      <c r="L14" s="79">
        <v>3045000</v>
      </c>
      <c r="M14" s="81">
        <v>0</v>
      </c>
    </row>
    <row r="15" spans="1:13" ht="16.5">
      <c r="A15" s="52"/>
      <c r="B15" s="82" t="s">
        <v>509</v>
      </c>
      <c r="C15" s="83"/>
      <c r="D15" s="84">
        <f aca="true" t="shared" si="0" ref="D15:M15">SUM(D9:D14)</f>
        <v>235351331</v>
      </c>
      <c r="E15" s="85">
        <f t="shared" si="0"/>
        <v>842409858</v>
      </c>
      <c r="F15" s="85">
        <f t="shared" si="0"/>
        <v>945115470</v>
      </c>
      <c r="G15" s="85">
        <f t="shared" si="0"/>
        <v>66711000</v>
      </c>
      <c r="H15" s="86">
        <f t="shared" si="0"/>
        <v>2089587659</v>
      </c>
      <c r="I15" s="84">
        <f t="shared" si="0"/>
        <v>208704417</v>
      </c>
      <c r="J15" s="85">
        <f t="shared" si="0"/>
        <v>989813593</v>
      </c>
      <c r="K15" s="85">
        <f t="shared" si="0"/>
        <v>673252148</v>
      </c>
      <c r="L15" s="85">
        <f t="shared" si="0"/>
        <v>152564000</v>
      </c>
      <c r="M15" s="87">
        <f t="shared" si="0"/>
        <v>2024334158</v>
      </c>
    </row>
    <row r="16" spans="1:13" ht="12.75">
      <c r="A16" s="51" t="s">
        <v>50</v>
      </c>
      <c r="B16" s="76" t="s">
        <v>510</v>
      </c>
      <c r="C16" s="77" t="s">
        <v>511</v>
      </c>
      <c r="D16" s="78">
        <v>0</v>
      </c>
      <c r="E16" s="79">
        <v>384</v>
      </c>
      <c r="F16" s="79">
        <v>50169032</v>
      </c>
      <c r="G16" s="79">
        <v>2333000</v>
      </c>
      <c r="H16" s="80">
        <v>52502416</v>
      </c>
      <c r="I16" s="78">
        <v>0</v>
      </c>
      <c r="J16" s="79">
        <v>86047</v>
      </c>
      <c r="K16" s="79">
        <v>46664807</v>
      </c>
      <c r="L16" s="79">
        <v>2303000</v>
      </c>
      <c r="M16" s="81">
        <v>49053854</v>
      </c>
    </row>
    <row r="17" spans="1:13" ht="12.75">
      <c r="A17" s="51" t="s">
        <v>50</v>
      </c>
      <c r="B17" s="76" t="s">
        <v>512</v>
      </c>
      <c r="C17" s="77" t="s">
        <v>513</v>
      </c>
      <c r="D17" s="78">
        <v>5382342</v>
      </c>
      <c r="E17" s="79">
        <v>17133277</v>
      </c>
      <c r="F17" s="79">
        <v>45348413</v>
      </c>
      <c r="G17" s="79">
        <v>3188000</v>
      </c>
      <c r="H17" s="80">
        <v>71052032</v>
      </c>
      <c r="I17" s="78">
        <v>5208000</v>
      </c>
      <c r="J17" s="79">
        <v>14668188</v>
      </c>
      <c r="K17" s="79">
        <v>52670271</v>
      </c>
      <c r="L17" s="79">
        <v>2824000</v>
      </c>
      <c r="M17" s="81">
        <v>75370459</v>
      </c>
    </row>
    <row r="18" spans="1:13" ht="12.75">
      <c r="A18" s="51" t="s">
        <v>50</v>
      </c>
      <c r="B18" s="76" t="s">
        <v>514</v>
      </c>
      <c r="C18" s="77" t="s">
        <v>515</v>
      </c>
      <c r="D18" s="78">
        <v>79586473</v>
      </c>
      <c r="E18" s="79">
        <v>54658815</v>
      </c>
      <c r="F18" s="79">
        <v>26969432</v>
      </c>
      <c r="G18" s="79">
        <v>3349000</v>
      </c>
      <c r="H18" s="80">
        <v>164563720</v>
      </c>
      <c r="I18" s="78">
        <v>79218703</v>
      </c>
      <c r="J18" s="79">
        <v>59403533</v>
      </c>
      <c r="K18" s="79">
        <v>127980965</v>
      </c>
      <c r="L18" s="79">
        <v>6482000</v>
      </c>
      <c r="M18" s="81">
        <v>273085201</v>
      </c>
    </row>
    <row r="19" spans="1:13" ht="12.75">
      <c r="A19" s="51" t="s">
        <v>50</v>
      </c>
      <c r="B19" s="76" t="s">
        <v>516</v>
      </c>
      <c r="C19" s="77" t="s">
        <v>517</v>
      </c>
      <c r="D19" s="78">
        <v>27275289</v>
      </c>
      <c r="E19" s="79">
        <v>2417505</v>
      </c>
      <c r="F19" s="79">
        <v>239558626</v>
      </c>
      <c r="G19" s="79">
        <v>3161000</v>
      </c>
      <c r="H19" s="80">
        <v>272412420</v>
      </c>
      <c r="I19" s="78">
        <v>84865980</v>
      </c>
      <c r="J19" s="79">
        <v>2256570</v>
      </c>
      <c r="K19" s="79">
        <v>218450633</v>
      </c>
      <c r="L19" s="79">
        <v>2695000</v>
      </c>
      <c r="M19" s="81">
        <v>308268183</v>
      </c>
    </row>
    <row r="20" spans="1:13" ht="12.75">
      <c r="A20" s="51" t="s">
        <v>50</v>
      </c>
      <c r="B20" s="76" t="s">
        <v>518</v>
      </c>
      <c r="C20" s="77" t="s">
        <v>519</v>
      </c>
      <c r="D20" s="78">
        <v>6376608</v>
      </c>
      <c r="E20" s="79">
        <v>19872594</v>
      </c>
      <c r="F20" s="79">
        <v>-412632</v>
      </c>
      <c r="G20" s="79">
        <v>3518000</v>
      </c>
      <c r="H20" s="80">
        <v>29354570</v>
      </c>
      <c r="I20" s="78">
        <v>7084032</v>
      </c>
      <c r="J20" s="79">
        <v>18535457</v>
      </c>
      <c r="K20" s="79">
        <v>50215612</v>
      </c>
      <c r="L20" s="79">
        <v>6489000</v>
      </c>
      <c r="M20" s="81">
        <v>82324101</v>
      </c>
    </row>
    <row r="21" spans="1:13" ht="12.75">
      <c r="A21" s="51" t="s">
        <v>65</v>
      </c>
      <c r="B21" s="76" t="s">
        <v>520</v>
      </c>
      <c r="C21" s="77" t="s">
        <v>521</v>
      </c>
      <c r="D21" s="78">
        <v>0</v>
      </c>
      <c r="E21" s="79">
        <v>87242</v>
      </c>
      <c r="F21" s="79">
        <v>-4442732</v>
      </c>
      <c r="G21" s="79">
        <v>4523000</v>
      </c>
      <c r="H21" s="80">
        <v>167510</v>
      </c>
      <c r="I21" s="78">
        <v>0</v>
      </c>
      <c r="J21" s="79">
        <v>129337</v>
      </c>
      <c r="K21" s="79">
        <v>287121336</v>
      </c>
      <c r="L21" s="79">
        <v>3963000</v>
      </c>
      <c r="M21" s="81">
        <v>291213673</v>
      </c>
    </row>
    <row r="22" spans="1:13" ht="16.5">
      <c r="A22" s="52"/>
      <c r="B22" s="82" t="s">
        <v>522</v>
      </c>
      <c r="C22" s="83"/>
      <c r="D22" s="84">
        <f aca="true" t="shared" si="1" ref="D22:M22">SUM(D16:D21)</f>
        <v>118620712</v>
      </c>
      <c r="E22" s="85">
        <f t="shared" si="1"/>
        <v>94169817</v>
      </c>
      <c r="F22" s="85">
        <f t="shared" si="1"/>
        <v>357190139</v>
      </c>
      <c r="G22" s="85">
        <f t="shared" si="1"/>
        <v>20072000</v>
      </c>
      <c r="H22" s="86">
        <f t="shared" si="1"/>
        <v>590052668</v>
      </c>
      <c r="I22" s="84">
        <f t="shared" si="1"/>
        <v>176376715</v>
      </c>
      <c r="J22" s="85">
        <f t="shared" si="1"/>
        <v>95079132</v>
      </c>
      <c r="K22" s="85">
        <f t="shared" si="1"/>
        <v>783103624</v>
      </c>
      <c r="L22" s="85">
        <f t="shared" si="1"/>
        <v>24756000</v>
      </c>
      <c r="M22" s="87">
        <f t="shared" si="1"/>
        <v>1079315471</v>
      </c>
    </row>
    <row r="23" spans="1:13" ht="12.75">
      <c r="A23" s="51" t="s">
        <v>50</v>
      </c>
      <c r="B23" s="76" t="s">
        <v>523</v>
      </c>
      <c r="C23" s="77" t="s">
        <v>524</v>
      </c>
      <c r="D23" s="78">
        <v>12597611</v>
      </c>
      <c r="E23" s="79">
        <v>44626781</v>
      </c>
      <c r="F23" s="79">
        <v>27667669</v>
      </c>
      <c r="G23" s="79">
        <v>2628000</v>
      </c>
      <c r="H23" s="80">
        <v>87520061</v>
      </c>
      <c r="I23" s="78">
        <v>10917419</v>
      </c>
      <c r="J23" s="79">
        <v>45583866</v>
      </c>
      <c r="K23" s="79">
        <v>827346</v>
      </c>
      <c r="L23" s="79">
        <v>5684000</v>
      </c>
      <c r="M23" s="81">
        <v>63012631</v>
      </c>
    </row>
    <row r="24" spans="1:13" ht="12.75">
      <c r="A24" s="51" t="s">
        <v>50</v>
      </c>
      <c r="B24" s="76" t="s">
        <v>525</v>
      </c>
      <c r="C24" s="77" t="s">
        <v>526</v>
      </c>
      <c r="D24" s="78">
        <v>6901820</v>
      </c>
      <c r="E24" s="79">
        <v>3278569</v>
      </c>
      <c r="F24" s="79">
        <v>-2665579</v>
      </c>
      <c r="G24" s="79">
        <v>3182000</v>
      </c>
      <c r="H24" s="80">
        <v>10696810</v>
      </c>
      <c r="I24" s="78">
        <v>7967497</v>
      </c>
      <c r="J24" s="79">
        <v>10599086</v>
      </c>
      <c r="K24" s="79">
        <v>20982864</v>
      </c>
      <c r="L24" s="79">
        <v>4690000</v>
      </c>
      <c r="M24" s="81">
        <v>44239447</v>
      </c>
    </row>
    <row r="25" spans="1:13" ht="12.75">
      <c r="A25" s="51" t="s">
        <v>50</v>
      </c>
      <c r="B25" s="76" t="s">
        <v>527</v>
      </c>
      <c r="C25" s="77" t="s">
        <v>528</v>
      </c>
      <c r="D25" s="78">
        <v>9400122</v>
      </c>
      <c r="E25" s="79">
        <v>558171</v>
      </c>
      <c r="F25" s="79">
        <v>80382918</v>
      </c>
      <c r="G25" s="79">
        <v>3202000</v>
      </c>
      <c r="H25" s="80">
        <v>93543211</v>
      </c>
      <c r="I25" s="78">
        <v>27743073</v>
      </c>
      <c r="J25" s="79">
        <v>921154</v>
      </c>
      <c r="K25" s="79">
        <v>74784700</v>
      </c>
      <c r="L25" s="79">
        <v>2685000</v>
      </c>
      <c r="M25" s="81">
        <v>106133927</v>
      </c>
    </row>
    <row r="26" spans="1:13" ht="12.75">
      <c r="A26" s="51" t="s">
        <v>50</v>
      </c>
      <c r="B26" s="76" t="s">
        <v>529</v>
      </c>
      <c r="C26" s="77" t="s">
        <v>530</v>
      </c>
      <c r="D26" s="78">
        <v>7623704</v>
      </c>
      <c r="E26" s="79">
        <v>40731170</v>
      </c>
      <c r="F26" s="79">
        <v>17238106</v>
      </c>
      <c r="G26" s="79">
        <v>2944000</v>
      </c>
      <c r="H26" s="80">
        <v>68536980</v>
      </c>
      <c r="I26" s="78">
        <v>7037019</v>
      </c>
      <c r="J26" s="79">
        <v>34581922</v>
      </c>
      <c r="K26" s="79">
        <v>-3977733</v>
      </c>
      <c r="L26" s="79">
        <v>4215000</v>
      </c>
      <c r="M26" s="81">
        <v>41856208</v>
      </c>
    </row>
    <row r="27" spans="1:13" ht="12.75">
      <c r="A27" s="51" t="s">
        <v>50</v>
      </c>
      <c r="B27" s="76" t="s">
        <v>531</v>
      </c>
      <c r="C27" s="77" t="s">
        <v>532</v>
      </c>
      <c r="D27" s="78">
        <v>0</v>
      </c>
      <c r="E27" s="79">
        <v>0</v>
      </c>
      <c r="F27" s="79">
        <v>47870789</v>
      </c>
      <c r="G27" s="79">
        <v>3709000</v>
      </c>
      <c r="H27" s="80">
        <v>51579789</v>
      </c>
      <c r="I27" s="78">
        <v>0</v>
      </c>
      <c r="J27" s="79">
        <v>0</v>
      </c>
      <c r="K27" s="79">
        <v>433805</v>
      </c>
      <c r="L27" s="79">
        <v>0</v>
      </c>
      <c r="M27" s="81">
        <v>433805</v>
      </c>
    </row>
    <row r="28" spans="1:13" ht="12.75">
      <c r="A28" s="51" t="s">
        <v>65</v>
      </c>
      <c r="B28" s="76" t="s">
        <v>533</v>
      </c>
      <c r="C28" s="77" t="s">
        <v>534</v>
      </c>
      <c r="D28" s="78">
        <v>0</v>
      </c>
      <c r="E28" s="79">
        <v>0</v>
      </c>
      <c r="F28" s="79">
        <v>265809913</v>
      </c>
      <c r="G28" s="79">
        <v>4110000</v>
      </c>
      <c r="H28" s="80">
        <v>269919913</v>
      </c>
      <c r="I28" s="78">
        <v>0</v>
      </c>
      <c r="J28" s="79">
        <v>0</v>
      </c>
      <c r="K28" s="79">
        <v>99747578</v>
      </c>
      <c r="L28" s="79">
        <v>43351000</v>
      </c>
      <c r="M28" s="81">
        <v>143098578</v>
      </c>
    </row>
    <row r="29" spans="1:13" ht="16.5">
      <c r="A29" s="52"/>
      <c r="B29" s="82" t="s">
        <v>535</v>
      </c>
      <c r="C29" s="83"/>
      <c r="D29" s="84">
        <f aca="true" t="shared" si="2" ref="D29:M29">SUM(D23:D28)</f>
        <v>36523257</v>
      </c>
      <c r="E29" s="85">
        <f t="shared" si="2"/>
        <v>89194691</v>
      </c>
      <c r="F29" s="85">
        <f t="shared" si="2"/>
        <v>436303816</v>
      </c>
      <c r="G29" s="85">
        <f t="shared" si="2"/>
        <v>19775000</v>
      </c>
      <c r="H29" s="86">
        <f t="shared" si="2"/>
        <v>581796764</v>
      </c>
      <c r="I29" s="84">
        <f t="shared" si="2"/>
        <v>53665008</v>
      </c>
      <c r="J29" s="85">
        <f t="shared" si="2"/>
        <v>91686028</v>
      </c>
      <c r="K29" s="85">
        <f t="shared" si="2"/>
        <v>192798560</v>
      </c>
      <c r="L29" s="85">
        <f t="shared" si="2"/>
        <v>60625000</v>
      </c>
      <c r="M29" s="87">
        <f t="shared" si="2"/>
        <v>398774596</v>
      </c>
    </row>
    <row r="30" spans="1:13" ht="12.75">
      <c r="A30" s="51" t="s">
        <v>50</v>
      </c>
      <c r="B30" s="76" t="s">
        <v>536</v>
      </c>
      <c r="C30" s="77" t="s">
        <v>537</v>
      </c>
      <c r="D30" s="78">
        <v>99456551</v>
      </c>
      <c r="E30" s="79">
        <v>418750017</v>
      </c>
      <c r="F30" s="79">
        <v>-50173459</v>
      </c>
      <c r="G30" s="79">
        <v>9107000</v>
      </c>
      <c r="H30" s="80">
        <v>477140109</v>
      </c>
      <c r="I30" s="78">
        <v>105118235</v>
      </c>
      <c r="J30" s="79">
        <v>394160582</v>
      </c>
      <c r="K30" s="79">
        <v>-6981985</v>
      </c>
      <c r="L30" s="79">
        <v>57845000</v>
      </c>
      <c r="M30" s="81">
        <v>550141832</v>
      </c>
    </row>
    <row r="31" spans="1:13" ht="12.75">
      <c r="A31" s="51" t="s">
        <v>50</v>
      </c>
      <c r="B31" s="76" t="s">
        <v>538</v>
      </c>
      <c r="C31" s="77" t="s">
        <v>539</v>
      </c>
      <c r="D31" s="78">
        <v>10087425</v>
      </c>
      <c r="E31" s="79">
        <v>54928468</v>
      </c>
      <c r="F31" s="79">
        <v>71157349</v>
      </c>
      <c r="G31" s="79">
        <v>2930000</v>
      </c>
      <c r="H31" s="80">
        <v>139103242</v>
      </c>
      <c r="I31" s="78">
        <v>11365669</v>
      </c>
      <c r="J31" s="79">
        <v>42353265</v>
      </c>
      <c r="K31" s="79">
        <v>49549278</v>
      </c>
      <c r="L31" s="79">
        <v>12470000</v>
      </c>
      <c r="M31" s="81">
        <v>115738212</v>
      </c>
    </row>
    <row r="32" spans="1:13" ht="12.75">
      <c r="A32" s="51" t="s">
        <v>50</v>
      </c>
      <c r="B32" s="76" t="s">
        <v>540</v>
      </c>
      <c r="C32" s="77" t="s">
        <v>541</v>
      </c>
      <c r="D32" s="78">
        <v>47011803</v>
      </c>
      <c r="E32" s="79">
        <v>308126305</v>
      </c>
      <c r="F32" s="79">
        <v>112417805</v>
      </c>
      <c r="G32" s="79">
        <v>3525000</v>
      </c>
      <c r="H32" s="80">
        <v>471080913</v>
      </c>
      <c r="I32" s="78">
        <v>46025450</v>
      </c>
      <c r="J32" s="79">
        <v>131010161</v>
      </c>
      <c r="K32" s="79">
        <v>268007075</v>
      </c>
      <c r="L32" s="79">
        <v>11602000</v>
      </c>
      <c r="M32" s="81">
        <v>456644686</v>
      </c>
    </row>
    <row r="33" spans="1:13" ht="12.75">
      <c r="A33" s="51" t="s">
        <v>65</v>
      </c>
      <c r="B33" s="76" t="s">
        <v>542</v>
      </c>
      <c r="C33" s="77" t="s">
        <v>543</v>
      </c>
      <c r="D33" s="78">
        <v>0</v>
      </c>
      <c r="E33" s="79">
        <v>0</v>
      </c>
      <c r="F33" s="79">
        <v>76610904</v>
      </c>
      <c r="G33" s="79">
        <v>3237000</v>
      </c>
      <c r="H33" s="80">
        <v>79847904</v>
      </c>
      <c r="I33" s="78">
        <v>0</v>
      </c>
      <c r="J33" s="79">
        <v>0</v>
      </c>
      <c r="K33" s="79">
        <v>72716521</v>
      </c>
      <c r="L33" s="79">
        <v>3011000</v>
      </c>
      <c r="M33" s="81">
        <v>75727521</v>
      </c>
    </row>
    <row r="34" spans="1:13" ht="16.5">
      <c r="A34" s="52"/>
      <c r="B34" s="82" t="s">
        <v>544</v>
      </c>
      <c r="C34" s="83"/>
      <c r="D34" s="84">
        <f aca="true" t="shared" si="3" ref="D34:M34">SUM(D30:D33)</f>
        <v>156555779</v>
      </c>
      <c r="E34" s="85">
        <f t="shared" si="3"/>
        <v>781804790</v>
      </c>
      <c r="F34" s="85">
        <f t="shared" si="3"/>
        <v>210012599</v>
      </c>
      <c r="G34" s="85">
        <f t="shared" si="3"/>
        <v>18799000</v>
      </c>
      <c r="H34" s="86">
        <f t="shared" si="3"/>
        <v>1167172168</v>
      </c>
      <c r="I34" s="84">
        <f t="shared" si="3"/>
        <v>162509354</v>
      </c>
      <c r="J34" s="85">
        <f t="shared" si="3"/>
        <v>567524008</v>
      </c>
      <c r="K34" s="85">
        <f t="shared" si="3"/>
        <v>383290889</v>
      </c>
      <c r="L34" s="85">
        <f t="shared" si="3"/>
        <v>84928000</v>
      </c>
      <c r="M34" s="87">
        <f t="shared" si="3"/>
        <v>1198252251</v>
      </c>
    </row>
    <row r="35" spans="1:13" ht="16.5">
      <c r="A35" s="53"/>
      <c r="B35" s="88" t="s">
        <v>545</v>
      </c>
      <c r="C35" s="89"/>
      <c r="D35" s="90">
        <f aca="true" t="shared" si="4" ref="D35:M35">SUM(D9:D14,D16:D21,D23:D28,D30:D33)</f>
        <v>547051079</v>
      </c>
      <c r="E35" s="91">
        <f t="shared" si="4"/>
        <v>1807579156</v>
      </c>
      <c r="F35" s="91">
        <f t="shared" si="4"/>
        <v>1948622024</v>
      </c>
      <c r="G35" s="91">
        <f t="shared" si="4"/>
        <v>125357000</v>
      </c>
      <c r="H35" s="92">
        <f t="shared" si="4"/>
        <v>4428609259</v>
      </c>
      <c r="I35" s="90">
        <f t="shared" si="4"/>
        <v>601255494</v>
      </c>
      <c r="J35" s="91">
        <f t="shared" si="4"/>
        <v>1744102761</v>
      </c>
      <c r="K35" s="91">
        <f t="shared" si="4"/>
        <v>2032445221</v>
      </c>
      <c r="L35" s="91">
        <f t="shared" si="4"/>
        <v>322873000</v>
      </c>
      <c r="M35" s="93">
        <f t="shared" si="4"/>
        <v>4700676476</v>
      </c>
    </row>
    <row r="36" spans="1:13" ht="12.75">
      <c r="A36" s="5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ht="12.75">
      <c r="A37" s="5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ht="12.75">
      <c r="A38" s="5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ht="12.75">
      <c r="A39" s="5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ht="12.75">
      <c r="A40" s="5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ht="12.75">
      <c r="A41" s="5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ht="12.75">
      <c r="A42" s="5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2.75">
      <c r="A43" s="5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2.75">
      <c r="A44" s="5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>
      <c r="A45" s="5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 password="F954" sheet="1" objects="1" scenarios="1"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1</v>
      </c>
      <c r="E3" s="113"/>
      <c r="F3" s="113"/>
      <c r="G3" s="113"/>
      <c r="H3" s="114"/>
      <c r="I3" s="115" t="s">
        <v>2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3</v>
      </c>
      <c r="E4" s="113"/>
      <c r="F4" s="118"/>
      <c r="G4" s="28"/>
      <c r="H4" s="29"/>
      <c r="I4" s="112" t="s">
        <v>3</v>
      </c>
      <c r="J4" s="113"/>
      <c r="K4" s="118"/>
      <c r="L4" s="30"/>
      <c r="M4" s="29"/>
    </row>
    <row r="5" spans="1:13" ht="25.5">
      <c r="A5" s="12"/>
      <c r="B5" s="39" t="s">
        <v>4</v>
      </c>
      <c r="C5" s="40" t="s">
        <v>5</v>
      </c>
      <c r="D5" s="31" t="s">
        <v>6</v>
      </c>
      <c r="E5" s="32" t="s">
        <v>7</v>
      </c>
      <c r="F5" s="32" t="s">
        <v>8</v>
      </c>
      <c r="G5" s="33" t="s">
        <v>9</v>
      </c>
      <c r="H5" s="34" t="s">
        <v>10</v>
      </c>
      <c r="I5" s="31" t="s">
        <v>6</v>
      </c>
      <c r="J5" s="32" t="s">
        <v>7</v>
      </c>
      <c r="K5" s="32" t="s">
        <v>8</v>
      </c>
      <c r="L5" s="33" t="s">
        <v>9</v>
      </c>
      <c r="M5" s="34" t="s">
        <v>10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6.5">
      <c r="A7" s="48"/>
      <c r="B7" s="49" t="s">
        <v>546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2.75">
      <c r="A9" s="51" t="s">
        <v>48</v>
      </c>
      <c r="B9" s="76" t="s">
        <v>33</v>
      </c>
      <c r="C9" s="77" t="s">
        <v>34</v>
      </c>
      <c r="D9" s="78">
        <v>2480629545</v>
      </c>
      <c r="E9" s="79">
        <v>5236468925</v>
      </c>
      <c r="F9" s="79">
        <v>3566947670</v>
      </c>
      <c r="G9" s="79">
        <v>23220000</v>
      </c>
      <c r="H9" s="80">
        <v>11307266140</v>
      </c>
      <c r="I9" s="78">
        <v>2293710731</v>
      </c>
      <c r="J9" s="79">
        <v>5906288187</v>
      </c>
      <c r="K9" s="79">
        <v>2908123060</v>
      </c>
      <c r="L9" s="79">
        <v>220948000</v>
      </c>
      <c r="M9" s="81">
        <v>11329069978</v>
      </c>
    </row>
    <row r="10" spans="1:13" ht="16.5">
      <c r="A10" s="52"/>
      <c r="B10" s="82" t="s">
        <v>49</v>
      </c>
      <c r="C10" s="83"/>
      <c r="D10" s="84">
        <f aca="true" t="shared" si="0" ref="D10:M10">D9</f>
        <v>2480629545</v>
      </c>
      <c r="E10" s="85">
        <f t="shared" si="0"/>
        <v>5236468925</v>
      </c>
      <c r="F10" s="85">
        <f t="shared" si="0"/>
        <v>3566947670</v>
      </c>
      <c r="G10" s="85">
        <f t="shared" si="0"/>
        <v>23220000</v>
      </c>
      <c r="H10" s="86">
        <f t="shared" si="0"/>
        <v>11307266140</v>
      </c>
      <c r="I10" s="84">
        <f t="shared" si="0"/>
        <v>2293710731</v>
      </c>
      <c r="J10" s="85">
        <f t="shared" si="0"/>
        <v>5906288187</v>
      </c>
      <c r="K10" s="85">
        <f t="shared" si="0"/>
        <v>2908123060</v>
      </c>
      <c r="L10" s="85">
        <f t="shared" si="0"/>
        <v>220948000</v>
      </c>
      <c r="M10" s="87">
        <f t="shared" si="0"/>
        <v>11329069978</v>
      </c>
    </row>
    <row r="11" spans="1:13" ht="12.75">
      <c r="A11" s="51" t="s">
        <v>50</v>
      </c>
      <c r="B11" s="76" t="s">
        <v>547</v>
      </c>
      <c r="C11" s="77" t="s">
        <v>548</v>
      </c>
      <c r="D11" s="78">
        <v>18415097</v>
      </c>
      <c r="E11" s="79">
        <v>44413455</v>
      </c>
      <c r="F11" s="79">
        <v>20983343</v>
      </c>
      <c r="G11" s="79">
        <v>7745000</v>
      </c>
      <c r="H11" s="80">
        <v>91556895</v>
      </c>
      <c r="I11" s="78">
        <v>17135156</v>
      </c>
      <c r="J11" s="79">
        <v>41986803</v>
      </c>
      <c r="K11" s="79">
        <v>22071445</v>
      </c>
      <c r="L11" s="79">
        <v>6458000</v>
      </c>
      <c r="M11" s="81">
        <v>87651404</v>
      </c>
    </row>
    <row r="12" spans="1:13" ht="12.75">
      <c r="A12" s="51" t="s">
        <v>50</v>
      </c>
      <c r="B12" s="76" t="s">
        <v>549</v>
      </c>
      <c r="C12" s="77" t="s">
        <v>550</v>
      </c>
      <c r="D12" s="78">
        <v>15678477</v>
      </c>
      <c r="E12" s="79">
        <v>42925248</v>
      </c>
      <c r="F12" s="79">
        <v>16863457</v>
      </c>
      <c r="G12" s="79">
        <v>11716000</v>
      </c>
      <c r="H12" s="80">
        <v>87183182</v>
      </c>
      <c r="I12" s="78">
        <v>15388847</v>
      </c>
      <c r="J12" s="79">
        <v>35442746</v>
      </c>
      <c r="K12" s="79">
        <v>17461664</v>
      </c>
      <c r="L12" s="79">
        <v>5076000</v>
      </c>
      <c r="M12" s="81">
        <v>73369257</v>
      </c>
    </row>
    <row r="13" spans="1:13" ht="12.75">
      <c r="A13" s="51" t="s">
        <v>50</v>
      </c>
      <c r="B13" s="76" t="s">
        <v>551</v>
      </c>
      <c r="C13" s="77" t="s">
        <v>552</v>
      </c>
      <c r="D13" s="78">
        <v>47113214</v>
      </c>
      <c r="E13" s="79">
        <v>60645708</v>
      </c>
      <c r="F13" s="79">
        <v>24042952</v>
      </c>
      <c r="G13" s="79">
        <v>3906000</v>
      </c>
      <c r="H13" s="80">
        <v>135707874</v>
      </c>
      <c r="I13" s="78">
        <v>24714244</v>
      </c>
      <c r="J13" s="79">
        <v>43953259</v>
      </c>
      <c r="K13" s="79">
        <v>28681562</v>
      </c>
      <c r="L13" s="79">
        <v>1905000</v>
      </c>
      <c r="M13" s="81">
        <v>99254065</v>
      </c>
    </row>
    <row r="14" spans="1:13" ht="12.75">
      <c r="A14" s="51" t="s">
        <v>50</v>
      </c>
      <c r="B14" s="76" t="s">
        <v>553</v>
      </c>
      <c r="C14" s="77" t="s">
        <v>554</v>
      </c>
      <c r="D14" s="78">
        <v>65648703</v>
      </c>
      <c r="E14" s="79">
        <v>148333322</v>
      </c>
      <c r="F14" s="79">
        <v>64412002</v>
      </c>
      <c r="G14" s="79">
        <v>3176000</v>
      </c>
      <c r="H14" s="80">
        <v>281570027</v>
      </c>
      <c r="I14" s="78">
        <v>70628144</v>
      </c>
      <c r="J14" s="79">
        <v>129290261</v>
      </c>
      <c r="K14" s="79">
        <v>60177493</v>
      </c>
      <c r="L14" s="79">
        <v>3565000</v>
      </c>
      <c r="M14" s="81">
        <v>263660898</v>
      </c>
    </row>
    <row r="15" spans="1:13" ht="12.75">
      <c r="A15" s="51" t="s">
        <v>50</v>
      </c>
      <c r="B15" s="76" t="s">
        <v>555</v>
      </c>
      <c r="C15" s="77" t="s">
        <v>556</v>
      </c>
      <c r="D15" s="78">
        <v>39883256</v>
      </c>
      <c r="E15" s="79">
        <v>109803709</v>
      </c>
      <c r="F15" s="79">
        <v>43722721</v>
      </c>
      <c r="G15" s="79">
        <v>5992000</v>
      </c>
      <c r="H15" s="80">
        <v>199401686</v>
      </c>
      <c r="I15" s="78">
        <v>36194050</v>
      </c>
      <c r="J15" s="79">
        <v>99592514</v>
      </c>
      <c r="K15" s="79">
        <v>36677750</v>
      </c>
      <c r="L15" s="79">
        <v>5444000</v>
      </c>
      <c r="M15" s="81">
        <v>177908314</v>
      </c>
    </row>
    <row r="16" spans="1:13" ht="12.75">
      <c r="A16" s="51" t="s">
        <v>65</v>
      </c>
      <c r="B16" s="76" t="s">
        <v>557</v>
      </c>
      <c r="C16" s="77" t="s">
        <v>558</v>
      </c>
      <c r="D16" s="78">
        <v>0</v>
      </c>
      <c r="E16" s="79">
        <v>23848946</v>
      </c>
      <c r="F16" s="79">
        <v>66853066</v>
      </c>
      <c r="G16" s="79">
        <v>3134000</v>
      </c>
      <c r="H16" s="80">
        <v>93836012</v>
      </c>
      <c r="I16" s="78">
        <v>0</v>
      </c>
      <c r="J16" s="79">
        <v>20367783</v>
      </c>
      <c r="K16" s="79">
        <v>66438742</v>
      </c>
      <c r="L16" s="79">
        <v>3053000</v>
      </c>
      <c r="M16" s="81">
        <v>89859525</v>
      </c>
    </row>
    <row r="17" spans="1:13" ht="16.5">
      <c r="A17" s="52"/>
      <c r="B17" s="82" t="s">
        <v>559</v>
      </c>
      <c r="C17" s="83"/>
      <c r="D17" s="84">
        <f aca="true" t="shared" si="1" ref="D17:M17">SUM(D11:D16)</f>
        <v>186738747</v>
      </c>
      <c r="E17" s="85">
        <f t="shared" si="1"/>
        <v>429970388</v>
      </c>
      <c r="F17" s="85">
        <f t="shared" si="1"/>
        <v>236877541</v>
      </c>
      <c r="G17" s="85">
        <f t="shared" si="1"/>
        <v>35669000</v>
      </c>
      <c r="H17" s="86">
        <f t="shared" si="1"/>
        <v>889255676</v>
      </c>
      <c r="I17" s="84">
        <f t="shared" si="1"/>
        <v>164060441</v>
      </c>
      <c r="J17" s="85">
        <f t="shared" si="1"/>
        <v>370633366</v>
      </c>
      <c r="K17" s="85">
        <f t="shared" si="1"/>
        <v>231508656</v>
      </c>
      <c r="L17" s="85">
        <f t="shared" si="1"/>
        <v>25501000</v>
      </c>
      <c r="M17" s="87">
        <f t="shared" si="1"/>
        <v>791703463</v>
      </c>
    </row>
    <row r="18" spans="1:13" ht="12.75">
      <c r="A18" s="51" t="s">
        <v>50</v>
      </c>
      <c r="B18" s="76" t="s">
        <v>560</v>
      </c>
      <c r="C18" s="77" t="s">
        <v>561</v>
      </c>
      <c r="D18" s="78">
        <v>43116816</v>
      </c>
      <c r="E18" s="79">
        <v>88796719</v>
      </c>
      <c r="F18" s="79">
        <v>44387844</v>
      </c>
      <c r="G18" s="79">
        <v>2625000</v>
      </c>
      <c r="H18" s="80">
        <v>178926379</v>
      </c>
      <c r="I18" s="78">
        <v>41741250</v>
      </c>
      <c r="J18" s="79">
        <v>80594532</v>
      </c>
      <c r="K18" s="79">
        <v>40651093</v>
      </c>
      <c r="L18" s="79">
        <v>3495000</v>
      </c>
      <c r="M18" s="81">
        <v>166481875</v>
      </c>
    </row>
    <row r="19" spans="1:13" ht="12.75">
      <c r="A19" s="51" t="s">
        <v>50</v>
      </c>
      <c r="B19" s="76" t="s">
        <v>562</v>
      </c>
      <c r="C19" s="77" t="s">
        <v>563</v>
      </c>
      <c r="D19" s="78">
        <v>106173693</v>
      </c>
      <c r="E19" s="79">
        <v>402897168</v>
      </c>
      <c r="F19" s="79">
        <v>65691422</v>
      </c>
      <c r="G19" s="79">
        <v>9847000</v>
      </c>
      <c r="H19" s="80">
        <v>584609283</v>
      </c>
      <c r="I19" s="78">
        <v>280049077</v>
      </c>
      <c r="J19" s="79">
        <v>567596294</v>
      </c>
      <c r="K19" s="79">
        <v>53266471</v>
      </c>
      <c r="L19" s="79">
        <v>6398000</v>
      </c>
      <c r="M19" s="81">
        <v>907309842</v>
      </c>
    </row>
    <row r="20" spans="1:13" ht="12.75">
      <c r="A20" s="51" t="s">
        <v>50</v>
      </c>
      <c r="B20" s="76" t="s">
        <v>564</v>
      </c>
      <c r="C20" s="77" t="s">
        <v>565</v>
      </c>
      <c r="D20" s="78">
        <v>144811145</v>
      </c>
      <c r="E20" s="79">
        <v>256502721</v>
      </c>
      <c r="F20" s="79">
        <v>69457977</v>
      </c>
      <c r="G20" s="79">
        <v>10497000</v>
      </c>
      <c r="H20" s="80">
        <v>481268843</v>
      </c>
      <c r="I20" s="78">
        <v>135548863</v>
      </c>
      <c r="J20" s="79">
        <v>239714237</v>
      </c>
      <c r="K20" s="79">
        <v>71489277</v>
      </c>
      <c r="L20" s="79">
        <v>7982000</v>
      </c>
      <c r="M20" s="81">
        <v>454734377</v>
      </c>
    </row>
    <row r="21" spans="1:13" ht="12.75">
      <c r="A21" s="51" t="s">
        <v>50</v>
      </c>
      <c r="B21" s="76" t="s">
        <v>566</v>
      </c>
      <c r="C21" s="77" t="s">
        <v>567</v>
      </c>
      <c r="D21" s="78">
        <v>57086276</v>
      </c>
      <c r="E21" s="79">
        <v>138099987</v>
      </c>
      <c r="F21" s="79">
        <v>89276929</v>
      </c>
      <c r="G21" s="79">
        <v>6354000</v>
      </c>
      <c r="H21" s="80">
        <v>290817192</v>
      </c>
      <c r="I21" s="78">
        <v>56380064</v>
      </c>
      <c r="J21" s="79">
        <v>116189613</v>
      </c>
      <c r="K21" s="79">
        <v>60264603</v>
      </c>
      <c r="L21" s="79">
        <v>4318000</v>
      </c>
      <c r="M21" s="81">
        <v>237152280</v>
      </c>
    </row>
    <row r="22" spans="1:13" ht="12.75">
      <c r="A22" s="51" t="s">
        <v>50</v>
      </c>
      <c r="B22" s="76" t="s">
        <v>568</v>
      </c>
      <c r="C22" s="77" t="s">
        <v>569</v>
      </c>
      <c r="D22" s="78">
        <v>56601739</v>
      </c>
      <c r="E22" s="79">
        <v>110658116</v>
      </c>
      <c r="F22" s="79">
        <v>41653229</v>
      </c>
      <c r="G22" s="79">
        <v>4059000</v>
      </c>
      <c r="H22" s="80">
        <v>212972084</v>
      </c>
      <c r="I22" s="78">
        <v>52437895</v>
      </c>
      <c r="J22" s="79">
        <v>110652150</v>
      </c>
      <c r="K22" s="79">
        <v>41092062</v>
      </c>
      <c r="L22" s="79">
        <v>1985000</v>
      </c>
      <c r="M22" s="81">
        <v>206167107</v>
      </c>
    </row>
    <row r="23" spans="1:13" ht="12.75">
      <c r="A23" s="51" t="s">
        <v>65</v>
      </c>
      <c r="B23" s="76" t="s">
        <v>570</v>
      </c>
      <c r="C23" s="77" t="s">
        <v>571</v>
      </c>
      <c r="D23" s="78">
        <v>0</v>
      </c>
      <c r="E23" s="79">
        <v>0</v>
      </c>
      <c r="F23" s="79">
        <v>122931575</v>
      </c>
      <c r="G23" s="79">
        <v>3390000</v>
      </c>
      <c r="H23" s="80">
        <v>126321575</v>
      </c>
      <c r="I23" s="78">
        <v>0</v>
      </c>
      <c r="J23" s="79">
        <v>0</v>
      </c>
      <c r="K23" s="79">
        <v>110403225</v>
      </c>
      <c r="L23" s="79">
        <v>3231000</v>
      </c>
      <c r="M23" s="81">
        <v>113634225</v>
      </c>
    </row>
    <row r="24" spans="1:13" ht="16.5">
      <c r="A24" s="52"/>
      <c r="B24" s="82" t="s">
        <v>572</v>
      </c>
      <c r="C24" s="83"/>
      <c r="D24" s="84">
        <f aca="true" t="shared" si="2" ref="D24:M24">SUM(D18:D23)</f>
        <v>407789669</v>
      </c>
      <c r="E24" s="85">
        <f t="shared" si="2"/>
        <v>996954711</v>
      </c>
      <c r="F24" s="85">
        <f t="shared" si="2"/>
        <v>433398976</v>
      </c>
      <c r="G24" s="85">
        <f t="shared" si="2"/>
        <v>36772000</v>
      </c>
      <c r="H24" s="86">
        <f t="shared" si="2"/>
        <v>1874915356</v>
      </c>
      <c r="I24" s="84">
        <f t="shared" si="2"/>
        <v>566157149</v>
      </c>
      <c r="J24" s="85">
        <f t="shared" si="2"/>
        <v>1114746826</v>
      </c>
      <c r="K24" s="85">
        <f t="shared" si="2"/>
        <v>377166731</v>
      </c>
      <c r="L24" s="85">
        <f t="shared" si="2"/>
        <v>27409000</v>
      </c>
      <c r="M24" s="87">
        <f t="shared" si="2"/>
        <v>2085479706</v>
      </c>
    </row>
    <row r="25" spans="1:13" ht="12.75">
      <c r="A25" s="51" t="s">
        <v>50</v>
      </c>
      <c r="B25" s="76" t="s">
        <v>573</v>
      </c>
      <c r="C25" s="77" t="s">
        <v>574</v>
      </c>
      <c r="D25" s="78">
        <v>53787000</v>
      </c>
      <c r="E25" s="79">
        <v>66696272</v>
      </c>
      <c r="F25" s="79">
        <v>3523350</v>
      </c>
      <c r="G25" s="79">
        <v>4684000</v>
      </c>
      <c r="H25" s="80">
        <v>128690622</v>
      </c>
      <c r="I25" s="78">
        <v>49963870</v>
      </c>
      <c r="J25" s="79">
        <v>66075927</v>
      </c>
      <c r="K25" s="79">
        <v>6912470</v>
      </c>
      <c r="L25" s="79">
        <v>5064000</v>
      </c>
      <c r="M25" s="81">
        <v>128016267</v>
      </c>
    </row>
    <row r="26" spans="1:13" ht="12.75">
      <c r="A26" s="51" t="s">
        <v>50</v>
      </c>
      <c r="B26" s="76" t="s">
        <v>575</v>
      </c>
      <c r="C26" s="77" t="s">
        <v>576</v>
      </c>
      <c r="D26" s="78">
        <v>61536157</v>
      </c>
      <c r="E26" s="79">
        <v>173340877</v>
      </c>
      <c r="F26" s="79">
        <v>77351578</v>
      </c>
      <c r="G26" s="79">
        <v>5209000</v>
      </c>
      <c r="H26" s="80">
        <v>317437612</v>
      </c>
      <c r="I26" s="78">
        <v>60140444</v>
      </c>
      <c r="J26" s="79">
        <v>156367301</v>
      </c>
      <c r="K26" s="79">
        <v>61183219</v>
      </c>
      <c r="L26" s="79">
        <v>4295000</v>
      </c>
      <c r="M26" s="81">
        <v>281985964</v>
      </c>
    </row>
    <row r="27" spans="1:13" ht="12.75">
      <c r="A27" s="51" t="s">
        <v>50</v>
      </c>
      <c r="B27" s="76" t="s">
        <v>577</v>
      </c>
      <c r="C27" s="77" t="s">
        <v>578</v>
      </c>
      <c r="D27" s="78">
        <v>37233976</v>
      </c>
      <c r="E27" s="79">
        <v>46948969</v>
      </c>
      <c r="F27" s="79">
        <v>16871392</v>
      </c>
      <c r="G27" s="79">
        <v>3985000</v>
      </c>
      <c r="H27" s="80">
        <v>105039337</v>
      </c>
      <c r="I27" s="78">
        <v>37442924</v>
      </c>
      <c r="J27" s="79">
        <v>44853104</v>
      </c>
      <c r="K27" s="79">
        <v>11652627</v>
      </c>
      <c r="L27" s="79">
        <v>4836000</v>
      </c>
      <c r="M27" s="81">
        <v>98784655</v>
      </c>
    </row>
    <row r="28" spans="1:13" ht="12.75">
      <c r="A28" s="51" t="s">
        <v>50</v>
      </c>
      <c r="B28" s="76" t="s">
        <v>579</v>
      </c>
      <c r="C28" s="77" t="s">
        <v>580</v>
      </c>
      <c r="D28" s="78">
        <v>11836183</v>
      </c>
      <c r="E28" s="79">
        <v>31464542</v>
      </c>
      <c r="F28" s="79">
        <v>25545994</v>
      </c>
      <c r="G28" s="79">
        <v>3171000</v>
      </c>
      <c r="H28" s="80">
        <v>72017719</v>
      </c>
      <c r="I28" s="78">
        <v>11039483</v>
      </c>
      <c r="J28" s="79">
        <v>28771727</v>
      </c>
      <c r="K28" s="79">
        <v>24031452</v>
      </c>
      <c r="L28" s="79">
        <v>2588000</v>
      </c>
      <c r="M28" s="81">
        <v>66430662</v>
      </c>
    </row>
    <row r="29" spans="1:13" ht="12.75">
      <c r="A29" s="51" t="s">
        <v>65</v>
      </c>
      <c r="B29" s="76" t="s">
        <v>581</v>
      </c>
      <c r="C29" s="77" t="s">
        <v>582</v>
      </c>
      <c r="D29" s="78">
        <v>0</v>
      </c>
      <c r="E29" s="79">
        <v>1234191</v>
      </c>
      <c r="F29" s="79">
        <v>63559652</v>
      </c>
      <c r="G29" s="79">
        <v>3276000</v>
      </c>
      <c r="H29" s="80">
        <v>68069843</v>
      </c>
      <c r="I29" s="78">
        <v>0</v>
      </c>
      <c r="J29" s="79">
        <v>0</v>
      </c>
      <c r="K29" s="79">
        <v>52398348</v>
      </c>
      <c r="L29" s="79">
        <v>3136000</v>
      </c>
      <c r="M29" s="81">
        <v>55534348</v>
      </c>
    </row>
    <row r="30" spans="1:13" ht="16.5">
      <c r="A30" s="52"/>
      <c r="B30" s="82" t="s">
        <v>583</v>
      </c>
      <c r="C30" s="83"/>
      <c r="D30" s="84">
        <f aca="true" t="shared" si="3" ref="D30:M30">SUM(D25:D29)</f>
        <v>164393316</v>
      </c>
      <c r="E30" s="85">
        <f t="shared" si="3"/>
        <v>319684851</v>
      </c>
      <c r="F30" s="85">
        <f t="shared" si="3"/>
        <v>186851966</v>
      </c>
      <c r="G30" s="85">
        <f t="shared" si="3"/>
        <v>20325000</v>
      </c>
      <c r="H30" s="86">
        <f t="shared" si="3"/>
        <v>691255133</v>
      </c>
      <c r="I30" s="84">
        <f t="shared" si="3"/>
        <v>158586721</v>
      </c>
      <c r="J30" s="85">
        <f t="shared" si="3"/>
        <v>296068059</v>
      </c>
      <c r="K30" s="85">
        <f t="shared" si="3"/>
        <v>156178116</v>
      </c>
      <c r="L30" s="85">
        <f t="shared" si="3"/>
        <v>19919000</v>
      </c>
      <c r="M30" s="87">
        <f t="shared" si="3"/>
        <v>630751896</v>
      </c>
    </row>
    <row r="31" spans="1:13" ht="12.75">
      <c r="A31" s="51" t="s">
        <v>50</v>
      </c>
      <c r="B31" s="76" t="s">
        <v>584</v>
      </c>
      <c r="C31" s="77" t="s">
        <v>585</v>
      </c>
      <c r="D31" s="78">
        <v>6442910</v>
      </c>
      <c r="E31" s="79">
        <v>14268362</v>
      </c>
      <c r="F31" s="79">
        <v>10644023</v>
      </c>
      <c r="G31" s="79">
        <v>4112000</v>
      </c>
      <c r="H31" s="80">
        <v>35467295</v>
      </c>
      <c r="I31" s="78">
        <v>7766897</v>
      </c>
      <c r="J31" s="79">
        <v>18933027</v>
      </c>
      <c r="K31" s="79">
        <v>8142184</v>
      </c>
      <c r="L31" s="79">
        <v>5480000</v>
      </c>
      <c r="M31" s="81">
        <v>40322108</v>
      </c>
    </row>
    <row r="32" spans="1:13" ht="12.75">
      <c r="A32" s="51" t="s">
        <v>50</v>
      </c>
      <c r="B32" s="76" t="s">
        <v>586</v>
      </c>
      <c r="C32" s="77" t="s">
        <v>587</v>
      </c>
      <c r="D32" s="78">
        <v>95537884</v>
      </c>
      <c r="E32" s="79">
        <v>61973753</v>
      </c>
      <c r="F32" s="79">
        <v>28104405</v>
      </c>
      <c r="G32" s="79">
        <v>2812000</v>
      </c>
      <c r="H32" s="80">
        <v>188428042</v>
      </c>
      <c r="I32" s="78">
        <v>86741090</v>
      </c>
      <c r="J32" s="79">
        <v>61856113</v>
      </c>
      <c r="K32" s="79">
        <v>28364843</v>
      </c>
      <c r="L32" s="79">
        <v>2808000</v>
      </c>
      <c r="M32" s="81">
        <v>179770046</v>
      </c>
    </row>
    <row r="33" spans="1:13" ht="12.75">
      <c r="A33" s="51" t="s">
        <v>50</v>
      </c>
      <c r="B33" s="76" t="s">
        <v>588</v>
      </c>
      <c r="C33" s="77" t="s">
        <v>589</v>
      </c>
      <c r="D33" s="78">
        <v>39997240</v>
      </c>
      <c r="E33" s="79">
        <v>158195096</v>
      </c>
      <c r="F33" s="79">
        <v>64800597</v>
      </c>
      <c r="G33" s="79">
        <v>5250000</v>
      </c>
      <c r="H33" s="80">
        <v>268242933</v>
      </c>
      <c r="I33" s="78">
        <v>33623403</v>
      </c>
      <c r="J33" s="79">
        <v>140639730</v>
      </c>
      <c r="K33" s="79">
        <v>68221504</v>
      </c>
      <c r="L33" s="79">
        <v>6135000</v>
      </c>
      <c r="M33" s="81">
        <v>248619637</v>
      </c>
    </row>
    <row r="34" spans="1:13" ht="12.75">
      <c r="A34" s="51" t="s">
        <v>50</v>
      </c>
      <c r="B34" s="76" t="s">
        <v>590</v>
      </c>
      <c r="C34" s="77" t="s">
        <v>591</v>
      </c>
      <c r="D34" s="78">
        <v>88194043</v>
      </c>
      <c r="E34" s="79">
        <v>231231530</v>
      </c>
      <c r="F34" s="79">
        <v>94129110</v>
      </c>
      <c r="G34" s="79">
        <v>13328000</v>
      </c>
      <c r="H34" s="80">
        <v>426882683</v>
      </c>
      <c r="I34" s="78">
        <v>81724813</v>
      </c>
      <c r="J34" s="79">
        <v>205931300</v>
      </c>
      <c r="K34" s="79">
        <v>100577568</v>
      </c>
      <c r="L34" s="79">
        <v>29877000</v>
      </c>
      <c r="M34" s="81">
        <v>418110681</v>
      </c>
    </row>
    <row r="35" spans="1:13" ht="12.75">
      <c r="A35" s="51" t="s">
        <v>50</v>
      </c>
      <c r="B35" s="76" t="s">
        <v>592</v>
      </c>
      <c r="C35" s="77" t="s">
        <v>593</v>
      </c>
      <c r="D35" s="78">
        <v>92628551</v>
      </c>
      <c r="E35" s="79">
        <v>135827870</v>
      </c>
      <c r="F35" s="79">
        <v>42770505</v>
      </c>
      <c r="G35" s="79">
        <v>11567000</v>
      </c>
      <c r="H35" s="80">
        <v>282793926</v>
      </c>
      <c r="I35" s="78">
        <v>87697192</v>
      </c>
      <c r="J35" s="79">
        <v>126067958</v>
      </c>
      <c r="K35" s="79">
        <v>41411710</v>
      </c>
      <c r="L35" s="79">
        <v>7327000</v>
      </c>
      <c r="M35" s="81">
        <v>262503860</v>
      </c>
    </row>
    <row r="36" spans="1:13" ht="12.75">
      <c r="A36" s="51" t="s">
        <v>50</v>
      </c>
      <c r="B36" s="76" t="s">
        <v>594</v>
      </c>
      <c r="C36" s="77" t="s">
        <v>595</v>
      </c>
      <c r="D36" s="78">
        <v>44998284</v>
      </c>
      <c r="E36" s="79">
        <v>93914294</v>
      </c>
      <c r="F36" s="79">
        <v>43387030</v>
      </c>
      <c r="G36" s="79">
        <v>4023000</v>
      </c>
      <c r="H36" s="80">
        <v>186322608</v>
      </c>
      <c r="I36" s="78">
        <v>44035355</v>
      </c>
      <c r="J36" s="79">
        <v>83123317</v>
      </c>
      <c r="K36" s="79">
        <v>54661633</v>
      </c>
      <c r="L36" s="79">
        <v>2205000</v>
      </c>
      <c r="M36" s="81">
        <v>184025305</v>
      </c>
    </row>
    <row r="37" spans="1:13" ht="12.75">
      <c r="A37" s="51" t="s">
        <v>50</v>
      </c>
      <c r="B37" s="76" t="s">
        <v>596</v>
      </c>
      <c r="C37" s="77" t="s">
        <v>597</v>
      </c>
      <c r="D37" s="78">
        <v>210732391</v>
      </c>
      <c r="E37" s="79">
        <v>158033384</v>
      </c>
      <c r="F37" s="79">
        <v>50351098</v>
      </c>
      <c r="G37" s="79">
        <v>11925000</v>
      </c>
      <c r="H37" s="80">
        <v>431041873</v>
      </c>
      <c r="I37" s="78">
        <v>217537537</v>
      </c>
      <c r="J37" s="79">
        <v>150046435</v>
      </c>
      <c r="K37" s="79">
        <v>40070896</v>
      </c>
      <c r="L37" s="79">
        <v>13438000</v>
      </c>
      <c r="M37" s="81">
        <v>421092868</v>
      </c>
    </row>
    <row r="38" spans="1:13" ht="12.75">
      <c r="A38" s="51" t="s">
        <v>65</v>
      </c>
      <c r="B38" s="76" t="s">
        <v>598</v>
      </c>
      <c r="C38" s="77" t="s">
        <v>599</v>
      </c>
      <c r="D38" s="78">
        <v>0</v>
      </c>
      <c r="E38" s="79">
        <v>0</v>
      </c>
      <c r="F38" s="79">
        <v>110287207</v>
      </c>
      <c r="G38" s="79">
        <v>3206000</v>
      </c>
      <c r="H38" s="80">
        <v>113493207</v>
      </c>
      <c r="I38" s="78">
        <v>0</v>
      </c>
      <c r="J38" s="79">
        <v>0</v>
      </c>
      <c r="K38" s="79">
        <v>69173541</v>
      </c>
      <c r="L38" s="79">
        <v>2954000</v>
      </c>
      <c r="M38" s="81">
        <v>72127541</v>
      </c>
    </row>
    <row r="39" spans="1:13" ht="16.5">
      <c r="A39" s="52"/>
      <c r="B39" s="82" t="s">
        <v>600</v>
      </c>
      <c r="C39" s="83"/>
      <c r="D39" s="84">
        <f aca="true" t="shared" si="4" ref="D39:M39">SUM(D31:D38)</f>
        <v>578531303</v>
      </c>
      <c r="E39" s="85">
        <f t="shared" si="4"/>
        <v>853444289</v>
      </c>
      <c r="F39" s="85">
        <f t="shared" si="4"/>
        <v>444473975</v>
      </c>
      <c r="G39" s="85">
        <f t="shared" si="4"/>
        <v>56223000</v>
      </c>
      <c r="H39" s="86">
        <f t="shared" si="4"/>
        <v>1932672567</v>
      </c>
      <c r="I39" s="84">
        <f t="shared" si="4"/>
        <v>559126287</v>
      </c>
      <c r="J39" s="85">
        <f t="shared" si="4"/>
        <v>786597880</v>
      </c>
      <c r="K39" s="85">
        <f t="shared" si="4"/>
        <v>410623879</v>
      </c>
      <c r="L39" s="85">
        <f t="shared" si="4"/>
        <v>70224000</v>
      </c>
      <c r="M39" s="87">
        <f t="shared" si="4"/>
        <v>1826572046</v>
      </c>
    </row>
    <row r="40" spans="1:13" ht="12.75">
      <c r="A40" s="51" t="s">
        <v>50</v>
      </c>
      <c r="B40" s="76" t="s">
        <v>601</v>
      </c>
      <c r="C40" s="77" t="s">
        <v>602</v>
      </c>
      <c r="D40" s="78">
        <v>4122054</v>
      </c>
      <c r="E40" s="79">
        <v>6162835</v>
      </c>
      <c r="F40" s="79">
        <v>4906700</v>
      </c>
      <c r="G40" s="79">
        <v>3110000</v>
      </c>
      <c r="H40" s="80">
        <v>18301589</v>
      </c>
      <c r="I40" s="78">
        <v>3938530</v>
      </c>
      <c r="J40" s="79">
        <v>5254434</v>
      </c>
      <c r="K40" s="79">
        <v>3681401</v>
      </c>
      <c r="L40" s="79">
        <v>6050000</v>
      </c>
      <c r="M40" s="81">
        <v>18924365</v>
      </c>
    </row>
    <row r="41" spans="1:13" ht="12.75">
      <c r="A41" s="51" t="s">
        <v>50</v>
      </c>
      <c r="B41" s="76" t="s">
        <v>603</v>
      </c>
      <c r="C41" s="77" t="s">
        <v>604</v>
      </c>
      <c r="D41" s="78">
        <v>1720782</v>
      </c>
      <c r="E41" s="79">
        <v>5600889</v>
      </c>
      <c r="F41" s="79">
        <v>9267196</v>
      </c>
      <c r="G41" s="79">
        <v>2445000</v>
      </c>
      <c r="H41" s="80">
        <v>19033867</v>
      </c>
      <c r="I41" s="78">
        <v>0</v>
      </c>
      <c r="J41" s="79">
        <v>4912921</v>
      </c>
      <c r="K41" s="79">
        <v>-4421247</v>
      </c>
      <c r="L41" s="79">
        <v>7462000</v>
      </c>
      <c r="M41" s="81">
        <v>7953674</v>
      </c>
    </row>
    <row r="42" spans="1:13" ht="12.75">
      <c r="A42" s="51" t="s">
        <v>50</v>
      </c>
      <c r="B42" s="76" t="s">
        <v>605</v>
      </c>
      <c r="C42" s="77" t="s">
        <v>606</v>
      </c>
      <c r="D42" s="78">
        <v>8378644</v>
      </c>
      <c r="E42" s="79">
        <v>11778644</v>
      </c>
      <c r="F42" s="79">
        <v>-5628779</v>
      </c>
      <c r="G42" s="79">
        <v>7581000</v>
      </c>
      <c r="H42" s="80">
        <v>22109509</v>
      </c>
      <c r="I42" s="78">
        <v>36256792</v>
      </c>
      <c r="J42" s="79">
        <v>21441955</v>
      </c>
      <c r="K42" s="79">
        <v>30826524</v>
      </c>
      <c r="L42" s="79">
        <v>4522000</v>
      </c>
      <c r="M42" s="81">
        <v>93047271</v>
      </c>
    </row>
    <row r="43" spans="1:13" ht="12.75">
      <c r="A43" s="51" t="s">
        <v>65</v>
      </c>
      <c r="B43" s="76" t="s">
        <v>607</v>
      </c>
      <c r="C43" s="77" t="s">
        <v>608</v>
      </c>
      <c r="D43" s="78">
        <v>0</v>
      </c>
      <c r="E43" s="79">
        <v>0</v>
      </c>
      <c r="F43" s="79">
        <v>1323894</v>
      </c>
      <c r="G43" s="79">
        <v>2734000</v>
      </c>
      <c r="H43" s="80">
        <v>4057894</v>
      </c>
      <c r="I43" s="78">
        <v>0</v>
      </c>
      <c r="J43" s="79">
        <v>0</v>
      </c>
      <c r="K43" s="79">
        <v>23121556</v>
      </c>
      <c r="L43" s="79">
        <v>2599000</v>
      </c>
      <c r="M43" s="81">
        <v>25720556</v>
      </c>
    </row>
    <row r="44" spans="1:13" ht="16.5">
      <c r="A44" s="52"/>
      <c r="B44" s="82" t="s">
        <v>609</v>
      </c>
      <c r="C44" s="83"/>
      <c r="D44" s="84">
        <f aca="true" t="shared" si="5" ref="D44:M44">SUM(D40:D43)</f>
        <v>14221480</v>
      </c>
      <c r="E44" s="85">
        <f t="shared" si="5"/>
        <v>23542368</v>
      </c>
      <c r="F44" s="85">
        <f t="shared" si="5"/>
        <v>9869011</v>
      </c>
      <c r="G44" s="85">
        <f t="shared" si="5"/>
        <v>15870000</v>
      </c>
      <c r="H44" s="86">
        <f t="shared" si="5"/>
        <v>63502859</v>
      </c>
      <c r="I44" s="84">
        <f t="shared" si="5"/>
        <v>40195322</v>
      </c>
      <c r="J44" s="85">
        <f t="shared" si="5"/>
        <v>31609310</v>
      </c>
      <c r="K44" s="85">
        <f t="shared" si="5"/>
        <v>53208234</v>
      </c>
      <c r="L44" s="85">
        <f t="shared" si="5"/>
        <v>20633000</v>
      </c>
      <c r="M44" s="87">
        <f t="shared" si="5"/>
        <v>145645866</v>
      </c>
    </row>
    <row r="45" spans="1:13" ht="16.5">
      <c r="A45" s="53"/>
      <c r="B45" s="88" t="s">
        <v>610</v>
      </c>
      <c r="C45" s="89"/>
      <c r="D45" s="90">
        <f aca="true" t="shared" si="6" ref="D45:M45">SUM(D9,D11:D16,D18:D23,D25:D29,D31:D38,D40:D43)</f>
        <v>3832304060</v>
      </c>
      <c r="E45" s="91">
        <f t="shared" si="6"/>
        <v>7860065532</v>
      </c>
      <c r="F45" s="91">
        <f t="shared" si="6"/>
        <v>4878419139</v>
      </c>
      <c r="G45" s="91">
        <f t="shared" si="6"/>
        <v>188079000</v>
      </c>
      <c r="H45" s="92">
        <f t="shared" si="6"/>
        <v>16758867731</v>
      </c>
      <c r="I45" s="90">
        <f t="shared" si="6"/>
        <v>3781836651</v>
      </c>
      <c r="J45" s="91">
        <f t="shared" si="6"/>
        <v>8505943628</v>
      </c>
      <c r="K45" s="91">
        <f t="shared" si="6"/>
        <v>4136808676</v>
      </c>
      <c r="L45" s="91">
        <f t="shared" si="6"/>
        <v>384634000</v>
      </c>
      <c r="M45" s="93">
        <f t="shared" si="6"/>
        <v>16809222955</v>
      </c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 password="F954" sheet="1" objects="1" scenarios="1"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2" width="10.7109375" style="3" customWidth="1"/>
    <col min="13" max="13" width="11.7109375" style="3" customWidth="1"/>
    <col min="14" max="16384" width="9.140625" style="3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7" ht="15.75" customHeight="1">
      <c r="A2" s="4"/>
      <c r="B2" s="119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2"/>
      <c r="O2" s="2"/>
      <c r="P2" s="2"/>
      <c r="Q2" s="2"/>
    </row>
    <row r="3" spans="1:13" ht="16.5" customHeight="1">
      <c r="A3" s="5"/>
      <c r="B3" s="6"/>
      <c r="C3" s="7"/>
      <c r="D3" s="112" t="s">
        <v>1</v>
      </c>
      <c r="E3" s="113"/>
      <c r="F3" s="113"/>
      <c r="G3" s="113"/>
      <c r="H3" s="114"/>
      <c r="I3" s="115" t="s">
        <v>2</v>
      </c>
      <c r="J3" s="116"/>
      <c r="K3" s="116"/>
      <c r="L3" s="116"/>
      <c r="M3" s="117"/>
    </row>
    <row r="4" spans="1:13" s="8" customFormat="1" ht="16.5" customHeight="1">
      <c r="A4" s="9"/>
      <c r="B4" s="10"/>
      <c r="C4" s="11"/>
      <c r="D4" s="112" t="s">
        <v>3</v>
      </c>
      <c r="E4" s="113"/>
      <c r="F4" s="118"/>
      <c r="G4" s="28"/>
      <c r="H4" s="29"/>
      <c r="I4" s="112" t="s">
        <v>3</v>
      </c>
      <c r="J4" s="113"/>
      <c r="K4" s="118"/>
      <c r="L4" s="30"/>
      <c r="M4" s="29"/>
    </row>
    <row r="5" spans="1:13" s="8" customFormat="1" ht="81.75" customHeight="1">
      <c r="A5" s="12"/>
      <c r="B5" s="13" t="s">
        <v>4</v>
      </c>
      <c r="C5" s="14" t="s">
        <v>5</v>
      </c>
      <c r="D5" s="31" t="s">
        <v>6</v>
      </c>
      <c r="E5" s="32" t="s">
        <v>7</v>
      </c>
      <c r="F5" s="32" t="s">
        <v>8</v>
      </c>
      <c r="G5" s="33" t="s">
        <v>9</v>
      </c>
      <c r="H5" s="34" t="s">
        <v>10</v>
      </c>
      <c r="I5" s="31" t="s">
        <v>6</v>
      </c>
      <c r="J5" s="32" t="s">
        <v>7</v>
      </c>
      <c r="K5" s="32" t="s">
        <v>8</v>
      </c>
      <c r="L5" s="33" t="s">
        <v>9</v>
      </c>
      <c r="M5" s="34" t="s">
        <v>10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30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5" t="s">
        <v>31</v>
      </c>
      <c r="C9" s="56" t="s">
        <v>32</v>
      </c>
      <c r="D9" s="57">
        <v>458930906</v>
      </c>
      <c r="E9" s="58">
        <v>796817317</v>
      </c>
      <c r="F9" s="58">
        <v>644089304</v>
      </c>
      <c r="G9" s="58">
        <v>10489000</v>
      </c>
      <c r="H9" s="59">
        <v>1910326527</v>
      </c>
      <c r="I9" s="60">
        <v>415439369</v>
      </c>
      <c r="J9" s="61">
        <v>770523516</v>
      </c>
      <c r="K9" s="58">
        <v>566671065</v>
      </c>
      <c r="L9" s="61">
        <v>37454000</v>
      </c>
      <c r="M9" s="95">
        <v>1790087950</v>
      </c>
    </row>
    <row r="10" spans="1:13" s="8" customFormat="1" ht="12.75">
      <c r="A10" s="24"/>
      <c r="B10" s="55" t="s">
        <v>33</v>
      </c>
      <c r="C10" s="56" t="s">
        <v>34</v>
      </c>
      <c r="D10" s="57">
        <v>2480629545</v>
      </c>
      <c r="E10" s="58">
        <v>5236468925</v>
      </c>
      <c r="F10" s="58">
        <v>3566947670</v>
      </c>
      <c r="G10" s="58">
        <v>23220000</v>
      </c>
      <c r="H10" s="59">
        <v>11307266140</v>
      </c>
      <c r="I10" s="60">
        <v>2293710731</v>
      </c>
      <c r="J10" s="61">
        <v>5906288187</v>
      </c>
      <c r="K10" s="58">
        <v>2908123060</v>
      </c>
      <c r="L10" s="61">
        <v>220948000</v>
      </c>
      <c r="M10" s="95">
        <v>11329069978</v>
      </c>
    </row>
    <row r="11" spans="1:13" s="8" customFormat="1" ht="12.75">
      <c r="A11" s="24"/>
      <c r="B11" s="55" t="s">
        <v>35</v>
      </c>
      <c r="C11" s="56" t="s">
        <v>36</v>
      </c>
      <c r="D11" s="57">
        <v>1259129825</v>
      </c>
      <c r="E11" s="58">
        <v>6755860221</v>
      </c>
      <c r="F11" s="58">
        <v>2878534562</v>
      </c>
      <c r="G11" s="58">
        <v>32511000</v>
      </c>
      <c r="H11" s="59">
        <v>10926035608</v>
      </c>
      <c r="I11" s="60">
        <v>1377066222</v>
      </c>
      <c r="J11" s="61">
        <v>5923569416</v>
      </c>
      <c r="K11" s="58">
        <v>2475627137</v>
      </c>
      <c r="L11" s="61">
        <v>205264000</v>
      </c>
      <c r="M11" s="95">
        <v>9981526775</v>
      </c>
    </row>
    <row r="12" spans="1:13" s="8" customFormat="1" ht="12.75">
      <c r="A12" s="24"/>
      <c r="B12" s="55" t="s">
        <v>37</v>
      </c>
      <c r="C12" s="56" t="s">
        <v>38</v>
      </c>
      <c r="D12" s="57">
        <v>2728474322</v>
      </c>
      <c r="E12" s="58">
        <v>5488032287</v>
      </c>
      <c r="F12" s="58">
        <v>2558807930</v>
      </c>
      <c r="G12" s="58">
        <v>142300000</v>
      </c>
      <c r="H12" s="59">
        <v>10917614539</v>
      </c>
      <c r="I12" s="60">
        <v>1864472822</v>
      </c>
      <c r="J12" s="61">
        <v>4208219312</v>
      </c>
      <c r="K12" s="58">
        <v>2904275695</v>
      </c>
      <c r="L12" s="61">
        <v>171430000</v>
      </c>
      <c r="M12" s="95">
        <v>9148397829</v>
      </c>
    </row>
    <row r="13" spans="1:13" s="8" customFormat="1" ht="12.75">
      <c r="A13" s="24"/>
      <c r="B13" s="55" t="s">
        <v>39</v>
      </c>
      <c r="C13" s="56" t="s">
        <v>40</v>
      </c>
      <c r="D13" s="57">
        <v>3221644551</v>
      </c>
      <c r="E13" s="58">
        <v>8063653260</v>
      </c>
      <c r="F13" s="58">
        <v>5462854924</v>
      </c>
      <c r="G13" s="58">
        <v>30489000</v>
      </c>
      <c r="H13" s="59">
        <v>16778641735</v>
      </c>
      <c r="I13" s="60">
        <v>3177738678</v>
      </c>
      <c r="J13" s="61">
        <v>7139960448</v>
      </c>
      <c r="K13" s="58">
        <v>3427190111</v>
      </c>
      <c r="L13" s="61">
        <v>225863000</v>
      </c>
      <c r="M13" s="95">
        <v>13970752237</v>
      </c>
    </row>
    <row r="14" spans="1:13" s="8" customFormat="1" ht="12.75">
      <c r="A14" s="24"/>
      <c r="B14" s="55" t="s">
        <v>41</v>
      </c>
      <c r="C14" s="56" t="s">
        <v>42</v>
      </c>
      <c r="D14" s="57">
        <v>332541829</v>
      </c>
      <c r="E14" s="58">
        <v>1240054940</v>
      </c>
      <c r="F14" s="58">
        <v>444460343</v>
      </c>
      <c r="G14" s="58">
        <v>8346000</v>
      </c>
      <c r="H14" s="59">
        <v>2025403112</v>
      </c>
      <c r="I14" s="60">
        <v>306824922</v>
      </c>
      <c r="J14" s="61">
        <v>1082842097</v>
      </c>
      <c r="K14" s="58">
        <v>430622039</v>
      </c>
      <c r="L14" s="61">
        <v>72668000</v>
      </c>
      <c r="M14" s="95">
        <v>1892957058</v>
      </c>
    </row>
    <row r="15" spans="1:13" s="8" customFormat="1" ht="12.75">
      <c r="A15" s="24"/>
      <c r="B15" s="55" t="s">
        <v>43</v>
      </c>
      <c r="C15" s="56" t="s">
        <v>44</v>
      </c>
      <c r="D15" s="57">
        <v>2456460928</v>
      </c>
      <c r="E15" s="58">
        <v>519148709</v>
      </c>
      <c r="F15" s="58">
        <v>445905487</v>
      </c>
      <c r="G15" s="58">
        <v>12738000</v>
      </c>
      <c r="H15" s="59">
        <v>3434253124</v>
      </c>
      <c r="I15" s="60">
        <v>2220879543</v>
      </c>
      <c r="J15" s="61">
        <v>1393933163</v>
      </c>
      <c r="K15" s="58">
        <v>569011194</v>
      </c>
      <c r="L15" s="61">
        <v>92294000</v>
      </c>
      <c r="M15" s="95">
        <v>4276117900</v>
      </c>
    </row>
    <row r="16" spans="1:13" s="8" customFormat="1" ht="12.75">
      <c r="A16" s="24"/>
      <c r="B16" s="55" t="s">
        <v>45</v>
      </c>
      <c r="C16" s="56" t="s">
        <v>46</v>
      </c>
      <c r="D16" s="57">
        <v>1825176807</v>
      </c>
      <c r="E16" s="58">
        <v>3672347139</v>
      </c>
      <c r="F16" s="58">
        <v>2232982405</v>
      </c>
      <c r="G16" s="58">
        <v>8004000</v>
      </c>
      <c r="H16" s="59">
        <v>7738510351</v>
      </c>
      <c r="I16" s="60">
        <v>1748384146</v>
      </c>
      <c r="J16" s="61">
        <v>4802417858</v>
      </c>
      <c r="K16" s="58">
        <v>2001987426</v>
      </c>
      <c r="L16" s="61">
        <v>22569000</v>
      </c>
      <c r="M16" s="95">
        <v>8575358430</v>
      </c>
    </row>
    <row r="17" spans="1:13" s="8" customFormat="1" ht="12.75">
      <c r="A17" s="24"/>
      <c r="B17" s="96" t="s">
        <v>49</v>
      </c>
      <c r="C17" s="56"/>
      <c r="D17" s="65">
        <f aca="true" t="shared" si="0" ref="D17:M17">SUM(D9:D16)</f>
        <v>14762988713</v>
      </c>
      <c r="E17" s="66">
        <f t="shared" si="0"/>
        <v>31772382798</v>
      </c>
      <c r="F17" s="66">
        <f t="shared" si="0"/>
        <v>18234582625</v>
      </c>
      <c r="G17" s="66">
        <f t="shared" si="0"/>
        <v>268097000</v>
      </c>
      <c r="H17" s="97">
        <f t="shared" si="0"/>
        <v>65038051136</v>
      </c>
      <c r="I17" s="98">
        <f t="shared" si="0"/>
        <v>13404516433</v>
      </c>
      <c r="J17" s="99">
        <f t="shared" si="0"/>
        <v>31227753997</v>
      </c>
      <c r="K17" s="66">
        <f t="shared" si="0"/>
        <v>15283507727</v>
      </c>
      <c r="L17" s="99">
        <f t="shared" si="0"/>
        <v>1048490000</v>
      </c>
      <c r="M17" s="100">
        <f t="shared" si="0"/>
        <v>60964268157</v>
      </c>
    </row>
    <row r="18" spans="1:13" s="8" customFormat="1" ht="12.75">
      <c r="A18" s="26"/>
      <c r="B18" s="101"/>
      <c r="C18" s="102"/>
      <c r="D18" s="103"/>
      <c r="E18" s="104"/>
      <c r="F18" s="104"/>
      <c r="G18" s="104"/>
      <c r="H18" s="105"/>
      <c r="I18" s="106"/>
      <c r="J18" s="107"/>
      <c r="K18" s="104"/>
      <c r="L18" s="107"/>
      <c r="M18" s="108"/>
    </row>
    <row r="19" spans="1:13" ht="12.75">
      <c r="A19" s="2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</row>
    <row r="20" spans="1:13" ht="12.75">
      <c r="A20" s="2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ht="12.75">
      <c r="A21" s="2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3" ht="12.75">
      <c r="A22" s="2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3" ht="12.75">
      <c r="A23" s="2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12.75">
      <c r="A24" s="2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13" ht="12.75">
      <c r="A25" s="2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spans="1:13" ht="12.75">
      <c r="A26" s="2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1:13" ht="12.75">
      <c r="A27" s="2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2.75">
      <c r="A28" s="2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1:13" ht="12.75">
      <c r="A29" s="2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1:13" ht="12.75">
      <c r="A30" s="2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ht="12.75">
      <c r="A31" s="2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ht="12.75">
      <c r="A32" s="2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2.75">
      <c r="A33" s="2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1:13" ht="12.75">
      <c r="A34" s="2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3" ht="12.75">
      <c r="A35" s="2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1:13" ht="12.75">
      <c r="A36" s="2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1:13" ht="12.75">
      <c r="A37" s="2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spans="1:13" ht="12.75">
      <c r="A38" s="2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1:13" ht="12.75">
      <c r="A39" s="2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1:13" ht="12.75">
      <c r="A40" s="2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1" spans="1:13" ht="12.75">
      <c r="A41" s="2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1:13" ht="12.75">
      <c r="A42" s="2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1:13" ht="12.75">
      <c r="A43" s="2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  <row r="44" spans="1:13" ht="12.75">
      <c r="A44" s="2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</row>
    <row r="45" spans="1:13" ht="12.75">
      <c r="A45" s="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</row>
    <row r="46" spans="1:13" ht="12.75">
      <c r="A46" s="2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7" spans="1:13" ht="12.75">
      <c r="A47" s="2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13" ht="12.75">
      <c r="A48" s="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1:13" ht="12.75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3" ht="12.75">
      <c r="A50" s="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spans="1:13" ht="12.7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ht="12.75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ht="12.75">
      <c r="A53" s="2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ht="12.75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ht="12.75">
      <c r="A55" s="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  <row r="56" spans="1:13" ht="12.75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</row>
    <row r="57" spans="1:13" ht="12.75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3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</row>
    <row r="59" spans="1:13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spans="1:13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</row>
    <row r="61" spans="1:13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13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</row>
    <row r="63" spans="1:13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  <row r="64" spans="1:13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1:13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  <row r="67" spans="1:13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</row>
    <row r="68" spans="1:13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3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spans="1:13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</row>
    <row r="71" spans="1:13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2" spans="1:13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1:13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1:13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</row>
    <row r="75" spans="1:13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</row>
    <row r="76" spans="1:13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</row>
    <row r="78" spans="1:13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</row>
    <row r="80" spans="1:13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19:M19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1</v>
      </c>
      <c r="E3" s="113"/>
      <c r="F3" s="113"/>
      <c r="G3" s="113"/>
      <c r="H3" s="114"/>
      <c r="I3" s="115" t="s">
        <v>2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3</v>
      </c>
      <c r="E4" s="113"/>
      <c r="F4" s="118"/>
      <c r="G4" s="28"/>
      <c r="H4" s="29"/>
      <c r="I4" s="112" t="s">
        <v>3</v>
      </c>
      <c r="J4" s="113"/>
      <c r="K4" s="118"/>
      <c r="L4" s="30"/>
      <c r="M4" s="29"/>
    </row>
    <row r="5" spans="1:13" ht="25.5">
      <c r="A5" s="12"/>
      <c r="B5" s="39" t="s">
        <v>4</v>
      </c>
      <c r="C5" s="40" t="s">
        <v>5</v>
      </c>
      <c r="D5" s="31" t="s">
        <v>6</v>
      </c>
      <c r="E5" s="32" t="s">
        <v>7</v>
      </c>
      <c r="F5" s="32" t="s">
        <v>8</v>
      </c>
      <c r="G5" s="33" t="s">
        <v>9</v>
      </c>
      <c r="H5" s="34" t="s">
        <v>10</v>
      </c>
      <c r="I5" s="31" t="s">
        <v>6</v>
      </c>
      <c r="J5" s="32" t="s">
        <v>7</v>
      </c>
      <c r="K5" s="32" t="s">
        <v>8</v>
      </c>
      <c r="L5" s="33" t="s">
        <v>9</v>
      </c>
      <c r="M5" s="34" t="s">
        <v>10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6.5">
      <c r="A7" s="48"/>
      <c r="B7" s="49" t="s">
        <v>47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2.75">
      <c r="A9" s="51" t="s">
        <v>48</v>
      </c>
      <c r="B9" s="76" t="s">
        <v>31</v>
      </c>
      <c r="C9" s="77" t="s">
        <v>32</v>
      </c>
      <c r="D9" s="78">
        <v>458930906</v>
      </c>
      <c r="E9" s="79">
        <v>796817317</v>
      </c>
      <c r="F9" s="79">
        <v>644089304</v>
      </c>
      <c r="G9" s="79">
        <v>10489000</v>
      </c>
      <c r="H9" s="80">
        <v>1910326527</v>
      </c>
      <c r="I9" s="78">
        <v>415439369</v>
      </c>
      <c r="J9" s="79">
        <v>770523516</v>
      </c>
      <c r="K9" s="79">
        <v>566671065</v>
      </c>
      <c r="L9" s="79">
        <v>37454000</v>
      </c>
      <c r="M9" s="81">
        <v>1790087950</v>
      </c>
    </row>
    <row r="10" spans="1:13" ht="12.75">
      <c r="A10" s="51" t="s">
        <v>48</v>
      </c>
      <c r="B10" s="76" t="s">
        <v>43</v>
      </c>
      <c r="C10" s="77" t="s">
        <v>44</v>
      </c>
      <c r="D10" s="78">
        <v>2456460928</v>
      </c>
      <c r="E10" s="79">
        <v>519148709</v>
      </c>
      <c r="F10" s="79">
        <v>445905487</v>
      </c>
      <c r="G10" s="79">
        <v>12738000</v>
      </c>
      <c r="H10" s="80">
        <v>3434253124</v>
      </c>
      <c r="I10" s="78">
        <v>2220879543</v>
      </c>
      <c r="J10" s="79">
        <v>1393933163</v>
      </c>
      <c r="K10" s="79">
        <v>569011194</v>
      </c>
      <c r="L10" s="79">
        <v>92294000</v>
      </c>
      <c r="M10" s="81">
        <v>4276117900</v>
      </c>
    </row>
    <row r="11" spans="1:13" ht="16.5">
      <c r="A11" s="52"/>
      <c r="B11" s="82" t="s">
        <v>49</v>
      </c>
      <c r="C11" s="83"/>
      <c r="D11" s="84">
        <f aca="true" t="shared" si="0" ref="D11:M11">SUM(D9:D10)</f>
        <v>2915391834</v>
      </c>
      <c r="E11" s="85">
        <f t="shared" si="0"/>
        <v>1315966026</v>
      </c>
      <c r="F11" s="85">
        <f t="shared" si="0"/>
        <v>1089994791</v>
      </c>
      <c r="G11" s="85">
        <f t="shared" si="0"/>
        <v>23227000</v>
      </c>
      <c r="H11" s="86">
        <f t="shared" si="0"/>
        <v>5344579651</v>
      </c>
      <c r="I11" s="84">
        <f t="shared" si="0"/>
        <v>2636318912</v>
      </c>
      <c r="J11" s="85">
        <f t="shared" si="0"/>
        <v>2164456679</v>
      </c>
      <c r="K11" s="85">
        <f t="shared" si="0"/>
        <v>1135682259</v>
      </c>
      <c r="L11" s="85">
        <f t="shared" si="0"/>
        <v>129748000</v>
      </c>
      <c r="M11" s="87">
        <f t="shared" si="0"/>
        <v>6066205850</v>
      </c>
    </row>
    <row r="12" spans="1:13" ht="12.75">
      <c r="A12" s="51" t="s">
        <v>50</v>
      </c>
      <c r="B12" s="76" t="s">
        <v>51</v>
      </c>
      <c r="C12" s="77" t="s">
        <v>52</v>
      </c>
      <c r="D12" s="78">
        <v>35448372</v>
      </c>
      <c r="E12" s="79">
        <v>57956737</v>
      </c>
      <c r="F12" s="79">
        <v>44024593</v>
      </c>
      <c r="G12" s="79">
        <v>5813000</v>
      </c>
      <c r="H12" s="80">
        <v>143242702</v>
      </c>
      <c r="I12" s="78">
        <v>33634496</v>
      </c>
      <c r="J12" s="79">
        <v>49931330</v>
      </c>
      <c r="K12" s="79">
        <v>41934777</v>
      </c>
      <c r="L12" s="79">
        <v>6343000</v>
      </c>
      <c r="M12" s="81">
        <v>131843603</v>
      </c>
    </row>
    <row r="13" spans="1:13" ht="12.75">
      <c r="A13" s="51" t="s">
        <v>50</v>
      </c>
      <c r="B13" s="76" t="s">
        <v>53</v>
      </c>
      <c r="C13" s="77" t="s">
        <v>54</v>
      </c>
      <c r="D13" s="78">
        <v>18642193</v>
      </c>
      <c r="E13" s="79">
        <v>36114562</v>
      </c>
      <c r="F13" s="79">
        <v>20431673</v>
      </c>
      <c r="G13" s="79">
        <v>4752000</v>
      </c>
      <c r="H13" s="80">
        <v>79940428</v>
      </c>
      <c r="I13" s="78">
        <v>10072374</v>
      </c>
      <c r="J13" s="79">
        <v>33444556</v>
      </c>
      <c r="K13" s="79">
        <v>3816922</v>
      </c>
      <c r="L13" s="79">
        <v>19020000</v>
      </c>
      <c r="M13" s="81">
        <v>66353852</v>
      </c>
    </row>
    <row r="14" spans="1:13" ht="12.75">
      <c r="A14" s="51" t="s">
        <v>50</v>
      </c>
      <c r="B14" s="76" t="s">
        <v>55</v>
      </c>
      <c r="C14" s="77" t="s">
        <v>56</v>
      </c>
      <c r="D14" s="78">
        <v>52165441</v>
      </c>
      <c r="E14" s="79">
        <v>59902024</v>
      </c>
      <c r="F14" s="79">
        <v>48173252</v>
      </c>
      <c r="G14" s="79">
        <v>4963000</v>
      </c>
      <c r="H14" s="80">
        <v>165203717</v>
      </c>
      <c r="I14" s="78">
        <v>34858478</v>
      </c>
      <c r="J14" s="79">
        <v>71696852</v>
      </c>
      <c r="K14" s="79">
        <v>-20244721</v>
      </c>
      <c r="L14" s="79">
        <v>15965000</v>
      </c>
      <c r="M14" s="81">
        <v>102275609</v>
      </c>
    </row>
    <row r="15" spans="1:13" ht="12.75">
      <c r="A15" s="51" t="s">
        <v>50</v>
      </c>
      <c r="B15" s="76" t="s">
        <v>57</v>
      </c>
      <c r="C15" s="77" t="s">
        <v>58</v>
      </c>
      <c r="D15" s="78">
        <v>33965431</v>
      </c>
      <c r="E15" s="79">
        <v>35792875</v>
      </c>
      <c r="F15" s="79">
        <v>47008451</v>
      </c>
      <c r="G15" s="79">
        <v>2686000</v>
      </c>
      <c r="H15" s="80">
        <v>119452757</v>
      </c>
      <c r="I15" s="78">
        <v>28738211</v>
      </c>
      <c r="J15" s="79">
        <v>32749380</v>
      </c>
      <c r="K15" s="79">
        <v>43330429</v>
      </c>
      <c r="L15" s="79">
        <v>2220000</v>
      </c>
      <c r="M15" s="81">
        <v>107038020</v>
      </c>
    </row>
    <row r="16" spans="1:13" ht="12.75">
      <c r="A16" s="51" t="s">
        <v>50</v>
      </c>
      <c r="B16" s="76" t="s">
        <v>59</v>
      </c>
      <c r="C16" s="77" t="s">
        <v>60</v>
      </c>
      <c r="D16" s="78">
        <v>6232496</v>
      </c>
      <c r="E16" s="79">
        <v>9497080</v>
      </c>
      <c r="F16" s="79">
        <v>242816</v>
      </c>
      <c r="G16" s="79">
        <v>11135000</v>
      </c>
      <c r="H16" s="80">
        <v>27107392</v>
      </c>
      <c r="I16" s="78">
        <v>22479804</v>
      </c>
      <c r="J16" s="79">
        <v>13167695</v>
      </c>
      <c r="K16" s="79">
        <v>28113341</v>
      </c>
      <c r="L16" s="79">
        <v>9665000</v>
      </c>
      <c r="M16" s="81">
        <v>73425840</v>
      </c>
    </row>
    <row r="17" spans="1:13" ht="12.75">
      <c r="A17" s="51" t="s">
        <v>50</v>
      </c>
      <c r="B17" s="76" t="s">
        <v>61</v>
      </c>
      <c r="C17" s="77" t="s">
        <v>62</v>
      </c>
      <c r="D17" s="78">
        <v>94236864</v>
      </c>
      <c r="E17" s="79">
        <v>95114237</v>
      </c>
      <c r="F17" s="79">
        <v>62232236</v>
      </c>
      <c r="G17" s="79">
        <v>6520000</v>
      </c>
      <c r="H17" s="80">
        <v>258103337</v>
      </c>
      <c r="I17" s="78">
        <v>91046621</v>
      </c>
      <c r="J17" s="79">
        <v>114027160</v>
      </c>
      <c r="K17" s="79">
        <v>54002269</v>
      </c>
      <c r="L17" s="79">
        <v>5025000</v>
      </c>
      <c r="M17" s="81">
        <v>264101050</v>
      </c>
    </row>
    <row r="18" spans="1:13" ht="12.75">
      <c r="A18" s="51" t="s">
        <v>50</v>
      </c>
      <c r="B18" s="76" t="s">
        <v>63</v>
      </c>
      <c r="C18" s="77" t="s">
        <v>64</v>
      </c>
      <c r="D18" s="78">
        <v>15859149</v>
      </c>
      <c r="E18" s="79">
        <v>7622597</v>
      </c>
      <c r="F18" s="79">
        <v>23415803</v>
      </c>
      <c r="G18" s="79">
        <v>5107000</v>
      </c>
      <c r="H18" s="80">
        <v>52004549</v>
      </c>
      <c r="I18" s="78">
        <v>15827150</v>
      </c>
      <c r="J18" s="79">
        <v>8257987</v>
      </c>
      <c r="K18" s="79">
        <v>24799078</v>
      </c>
      <c r="L18" s="79">
        <v>2220000</v>
      </c>
      <c r="M18" s="81">
        <v>51104215</v>
      </c>
    </row>
    <row r="19" spans="1:13" ht="12.75">
      <c r="A19" s="51" t="s">
        <v>65</v>
      </c>
      <c r="B19" s="76" t="s">
        <v>66</v>
      </c>
      <c r="C19" s="77" t="s">
        <v>67</v>
      </c>
      <c r="D19" s="78">
        <v>0</v>
      </c>
      <c r="E19" s="79">
        <v>0</v>
      </c>
      <c r="F19" s="79">
        <v>82798161</v>
      </c>
      <c r="G19" s="79">
        <v>2661000</v>
      </c>
      <c r="H19" s="80">
        <v>85459161</v>
      </c>
      <c r="I19" s="78">
        <v>0</v>
      </c>
      <c r="J19" s="79">
        <v>0</v>
      </c>
      <c r="K19" s="79">
        <v>77438192</v>
      </c>
      <c r="L19" s="79">
        <v>2818000</v>
      </c>
      <c r="M19" s="81">
        <v>80256192</v>
      </c>
    </row>
    <row r="20" spans="1:13" ht="16.5">
      <c r="A20" s="52"/>
      <c r="B20" s="82" t="s">
        <v>68</v>
      </c>
      <c r="C20" s="83"/>
      <c r="D20" s="84">
        <f aca="true" t="shared" si="1" ref="D20:M20">SUM(D12:D19)</f>
        <v>256549946</v>
      </c>
      <c r="E20" s="85">
        <f t="shared" si="1"/>
        <v>302000112</v>
      </c>
      <c r="F20" s="85">
        <f t="shared" si="1"/>
        <v>328326985</v>
      </c>
      <c r="G20" s="85">
        <f t="shared" si="1"/>
        <v>43637000</v>
      </c>
      <c r="H20" s="86">
        <f t="shared" si="1"/>
        <v>930514043</v>
      </c>
      <c r="I20" s="84">
        <f t="shared" si="1"/>
        <v>236657134</v>
      </c>
      <c r="J20" s="85">
        <f t="shared" si="1"/>
        <v>323274960</v>
      </c>
      <c r="K20" s="85">
        <f t="shared" si="1"/>
        <v>253190287</v>
      </c>
      <c r="L20" s="85">
        <f t="shared" si="1"/>
        <v>63276000</v>
      </c>
      <c r="M20" s="87">
        <f t="shared" si="1"/>
        <v>876398381</v>
      </c>
    </row>
    <row r="21" spans="1:13" ht="12.75">
      <c r="A21" s="51" t="s">
        <v>50</v>
      </c>
      <c r="B21" s="76" t="s">
        <v>69</v>
      </c>
      <c r="C21" s="77" t="s">
        <v>70</v>
      </c>
      <c r="D21" s="78">
        <v>125544</v>
      </c>
      <c r="E21" s="79">
        <v>58008</v>
      </c>
      <c r="F21" s="79">
        <v>100299469</v>
      </c>
      <c r="G21" s="79">
        <v>10462000</v>
      </c>
      <c r="H21" s="80">
        <v>110945021</v>
      </c>
      <c r="I21" s="78">
        <v>2772339</v>
      </c>
      <c r="J21" s="79">
        <v>174768</v>
      </c>
      <c r="K21" s="79">
        <v>89501641</v>
      </c>
      <c r="L21" s="79">
        <v>7025000</v>
      </c>
      <c r="M21" s="81">
        <v>99473748</v>
      </c>
    </row>
    <row r="22" spans="1:13" ht="12.75">
      <c r="A22" s="51" t="s">
        <v>50</v>
      </c>
      <c r="B22" s="76" t="s">
        <v>71</v>
      </c>
      <c r="C22" s="77" t="s">
        <v>72</v>
      </c>
      <c r="D22" s="78">
        <v>18893736</v>
      </c>
      <c r="E22" s="79">
        <v>316258</v>
      </c>
      <c r="F22" s="79">
        <v>107344253</v>
      </c>
      <c r="G22" s="79">
        <v>3635000</v>
      </c>
      <c r="H22" s="80">
        <v>130189247</v>
      </c>
      <c r="I22" s="78">
        <v>12788599</v>
      </c>
      <c r="J22" s="79">
        <v>-213327</v>
      </c>
      <c r="K22" s="79">
        <v>105153711</v>
      </c>
      <c r="L22" s="79">
        <v>2028000</v>
      </c>
      <c r="M22" s="81">
        <v>119756983</v>
      </c>
    </row>
    <row r="23" spans="1:13" ht="12.75">
      <c r="A23" s="51" t="s">
        <v>50</v>
      </c>
      <c r="B23" s="76" t="s">
        <v>73</v>
      </c>
      <c r="C23" s="77" t="s">
        <v>74</v>
      </c>
      <c r="D23" s="78">
        <v>0</v>
      </c>
      <c r="E23" s="79">
        <v>0</v>
      </c>
      <c r="F23" s="79">
        <v>-4713000</v>
      </c>
      <c r="G23" s="79">
        <v>4713000</v>
      </c>
      <c r="H23" s="80">
        <v>0</v>
      </c>
      <c r="I23" s="78">
        <v>3760104</v>
      </c>
      <c r="J23" s="79">
        <v>2408679</v>
      </c>
      <c r="K23" s="79">
        <v>16667811</v>
      </c>
      <c r="L23" s="79">
        <v>4708000</v>
      </c>
      <c r="M23" s="81">
        <v>27544594</v>
      </c>
    </row>
    <row r="24" spans="1:13" ht="12.75">
      <c r="A24" s="51" t="s">
        <v>50</v>
      </c>
      <c r="B24" s="76" t="s">
        <v>75</v>
      </c>
      <c r="C24" s="77" t="s">
        <v>76</v>
      </c>
      <c r="D24" s="78">
        <v>2933475</v>
      </c>
      <c r="E24" s="79">
        <v>6338309</v>
      </c>
      <c r="F24" s="79">
        <v>-2225320</v>
      </c>
      <c r="G24" s="79">
        <v>2544000</v>
      </c>
      <c r="H24" s="80">
        <v>9590464</v>
      </c>
      <c r="I24" s="78">
        <v>4038923</v>
      </c>
      <c r="J24" s="79">
        <v>10053649</v>
      </c>
      <c r="K24" s="79">
        <v>-500259</v>
      </c>
      <c r="L24" s="79">
        <v>2133000</v>
      </c>
      <c r="M24" s="81">
        <v>15725313</v>
      </c>
    </row>
    <row r="25" spans="1:13" ht="12.75">
      <c r="A25" s="51" t="s">
        <v>50</v>
      </c>
      <c r="B25" s="76" t="s">
        <v>77</v>
      </c>
      <c r="C25" s="77" t="s">
        <v>78</v>
      </c>
      <c r="D25" s="78">
        <v>36032318</v>
      </c>
      <c r="E25" s="79">
        <v>370317</v>
      </c>
      <c r="F25" s="79">
        <v>34544361</v>
      </c>
      <c r="G25" s="79">
        <v>5356000</v>
      </c>
      <c r="H25" s="80">
        <v>76302996</v>
      </c>
      <c r="I25" s="78">
        <v>27105198</v>
      </c>
      <c r="J25" s="79">
        <v>200650</v>
      </c>
      <c r="K25" s="79">
        <v>30155306</v>
      </c>
      <c r="L25" s="79">
        <v>2785000</v>
      </c>
      <c r="M25" s="81">
        <v>60246154</v>
      </c>
    </row>
    <row r="26" spans="1:13" ht="12.75">
      <c r="A26" s="51" t="s">
        <v>50</v>
      </c>
      <c r="B26" s="76" t="s">
        <v>79</v>
      </c>
      <c r="C26" s="77" t="s">
        <v>80</v>
      </c>
      <c r="D26" s="78">
        <v>106591468</v>
      </c>
      <c r="E26" s="79">
        <v>-215398</v>
      </c>
      <c r="F26" s="79">
        <v>66799964</v>
      </c>
      <c r="G26" s="79">
        <v>10700000</v>
      </c>
      <c r="H26" s="80">
        <v>183876034</v>
      </c>
      <c r="I26" s="78">
        <v>75305956</v>
      </c>
      <c r="J26" s="79">
        <v>17215851</v>
      </c>
      <c r="K26" s="79">
        <v>71238791</v>
      </c>
      <c r="L26" s="79">
        <v>4309000</v>
      </c>
      <c r="M26" s="81">
        <v>168069598</v>
      </c>
    </row>
    <row r="27" spans="1:13" ht="12.75">
      <c r="A27" s="51" t="s">
        <v>65</v>
      </c>
      <c r="B27" s="76" t="s">
        <v>81</v>
      </c>
      <c r="C27" s="77" t="s">
        <v>82</v>
      </c>
      <c r="D27" s="78">
        <v>0</v>
      </c>
      <c r="E27" s="79">
        <v>0</v>
      </c>
      <c r="F27" s="79">
        <v>-18796000</v>
      </c>
      <c r="G27" s="79">
        <v>18796000</v>
      </c>
      <c r="H27" s="80">
        <v>0</v>
      </c>
      <c r="I27" s="78">
        <v>0</v>
      </c>
      <c r="J27" s="79">
        <v>6453168</v>
      </c>
      <c r="K27" s="79">
        <v>-19683509</v>
      </c>
      <c r="L27" s="79">
        <v>20750000</v>
      </c>
      <c r="M27" s="81">
        <v>7519659</v>
      </c>
    </row>
    <row r="28" spans="1:13" ht="16.5">
      <c r="A28" s="52"/>
      <c r="B28" s="82" t="s">
        <v>83</v>
      </c>
      <c r="C28" s="83"/>
      <c r="D28" s="84">
        <f aca="true" t="shared" si="2" ref="D28:M28">SUM(D21:D27)</f>
        <v>164576541</v>
      </c>
      <c r="E28" s="85">
        <f t="shared" si="2"/>
        <v>6867494</v>
      </c>
      <c r="F28" s="85">
        <f t="shared" si="2"/>
        <v>283253727</v>
      </c>
      <c r="G28" s="85">
        <f t="shared" si="2"/>
        <v>56206000</v>
      </c>
      <c r="H28" s="86">
        <f t="shared" si="2"/>
        <v>510903762</v>
      </c>
      <c r="I28" s="84">
        <f t="shared" si="2"/>
        <v>125771119</v>
      </c>
      <c r="J28" s="85">
        <f t="shared" si="2"/>
        <v>36293438</v>
      </c>
      <c r="K28" s="85">
        <f t="shared" si="2"/>
        <v>292533492</v>
      </c>
      <c r="L28" s="85">
        <f t="shared" si="2"/>
        <v>43738000</v>
      </c>
      <c r="M28" s="87">
        <f t="shared" si="2"/>
        <v>498336049</v>
      </c>
    </row>
    <row r="29" spans="1:13" ht="12.75">
      <c r="A29" s="51" t="s">
        <v>50</v>
      </c>
      <c r="B29" s="76" t="s">
        <v>84</v>
      </c>
      <c r="C29" s="77" t="s">
        <v>85</v>
      </c>
      <c r="D29" s="78">
        <v>41415774</v>
      </c>
      <c r="E29" s="79">
        <v>25696568</v>
      </c>
      <c r="F29" s="79">
        <v>19641860</v>
      </c>
      <c r="G29" s="79">
        <v>5001000</v>
      </c>
      <c r="H29" s="80">
        <v>91755202</v>
      </c>
      <c r="I29" s="78">
        <v>42519645</v>
      </c>
      <c r="J29" s="79">
        <v>26684218</v>
      </c>
      <c r="K29" s="79">
        <v>22536184</v>
      </c>
      <c r="L29" s="79">
        <v>3580000</v>
      </c>
      <c r="M29" s="81">
        <v>95320047</v>
      </c>
    </row>
    <row r="30" spans="1:13" ht="12.75">
      <c r="A30" s="51" t="s">
        <v>50</v>
      </c>
      <c r="B30" s="76" t="s">
        <v>86</v>
      </c>
      <c r="C30" s="77" t="s">
        <v>87</v>
      </c>
      <c r="D30" s="78">
        <v>1293483</v>
      </c>
      <c r="E30" s="79">
        <v>272372</v>
      </c>
      <c r="F30" s="79">
        <v>66526326</v>
      </c>
      <c r="G30" s="79">
        <v>7678000</v>
      </c>
      <c r="H30" s="80">
        <v>75770181</v>
      </c>
      <c r="I30" s="78">
        <v>834901</v>
      </c>
      <c r="J30" s="79">
        <v>214526</v>
      </c>
      <c r="K30" s="79">
        <v>59192031</v>
      </c>
      <c r="L30" s="79">
        <v>3940000</v>
      </c>
      <c r="M30" s="81">
        <v>64181458</v>
      </c>
    </row>
    <row r="31" spans="1:13" ht="12.75">
      <c r="A31" s="51" t="s">
        <v>50</v>
      </c>
      <c r="B31" s="76" t="s">
        <v>88</v>
      </c>
      <c r="C31" s="77" t="s">
        <v>89</v>
      </c>
      <c r="D31" s="78">
        <v>3298994</v>
      </c>
      <c r="E31" s="79">
        <v>6748508</v>
      </c>
      <c r="F31" s="79">
        <v>103961982</v>
      </c>
      <c r="G31" s="79">
        <v>3446000</v>
      </c>
      <c r="H31" s="80">
        <v>117455484</v>
      </c>
      <c r="I31" s="78">
        <v>0</v>
      </c>
      <c r="J31" s="79">
        <v>7223158</v>
      </c>
      <c r="K31" s="79">
        <v>47671143</v>
      </c>
      <c r="L31" s="79">
        <v>2922000</v>
      </c>
      <c r="M31" s="81">
        <v>57816301</v>
      </c>
    </row>
    <row r="32" spans="1:13" ht="12.75">
      <c r="A32" s="51" t="s">
        <v>50</v>
      </c>
      <c r="B32" s="76" t="s">
        <v>90</v>
      </c>
      <c r="C32" s="77" t="s">
        <v>91</v>
      </c>
      <c r="D32" s="78">
        <v>6919386</v>
      </c>
      <c r="E32" s="79">
        <v>274085</v>
      </c>
      <c r="F32" s="79">
        <v>58859584</v>
      </c>
      <c r="G32" s="79">
        <v>7421000</v>
      </c>
      <c r="H32" s="80">
        <v>73474055</v>
      </c>
      <c r="I32" s="78">
        <v>4177388</v>
      </c>
      <c r="J32" s="79">
        <v>262911</v>
      </c>
      <c r="K32" s="79">
        <v>59357511</v>
      </c>
      <c r="L32" s="79">
        <v>2240000</v>
      </c>
      <c r="M32" s="81">
        <v>66037810</v>
      </c>
    </row>
    <row r="33" spans="1:13" ht="12.75">
      <c r="A33" s="51" t="s">
        <v>50</v>
      </c>
      <c r="B33" s="76" t="s">
        <v>92</v>
      </c>
      <c r="C33" s="77" t="s">
        <v>93</v>
      </c>
      <c r="D33" s="78">
        <v>7559149</v>
      </c>
      <c r="E33" s="79">
        <v>2841019</v>
      </c>
      <c r="F33" s="79">
        <v>27658344</v>
      </c>
      <c r="G33" s="79">
        <v>2070000</v>
      </c>
      <c r="H33" s="80">
        <v>40128512</v>
      </c>
      <c r="I33" s="78">
        <v>57375</v>
      </c>
      <c r="J33" s="79">
        <v>3476252</v>
      </c>
      <c r="K33" s="79">
        <v>26800385</v>
      </c>
      <c r="L33" s="79">
        <v>2189000</v>
      </c>
      <c r="M33" s="81">
        <v>32523012</v>
      </c>
    </row>
    <row r="34" spans="1:13" ht="12.75">
      <c r="A34" s="51" t="s">
        <v>50</v>
      </c>
      <c r="B34" s="76" t="s">
        <v>94</v>
      </c>
      <c r="C34" s="77" t="s">
        <v>95</v>
      </c>
      <c r="D34" s="78">
        <v>115324325</v>
      </c>
      <c r="E34" s="79">
        <v>106466101</v>
      </c>
      <c r="F34" s="79">
        <v>17913503</v>
      </c>
      <c r="G34" s="79">
        <v>5106000</v>
      </c>
      <c r="H34" s="80">
        <v>244809929</v>
      </c>
      <c r="I34" s="78">
        <v>95563044</v>
      </c>
      <c r="J34" s="79">
        <v>78486620</v>
      </c>
      <c r="K34" s="79">
        <v>82886689</v>
      </c>
      <c r="L34" s="79">
        <v>0</v>
      </c>
      <c r="M34" s="81">
        <v>256936353</v>
      </c>
    </row>
    <row r="35" spans="1:13" ht="12.75">
      <c r="A35" s="51" t="s">
        <v>65</v>
      </c>
      <c r="B35" s="76" t="s">
        <v>96</v>
      </c>
      <c r="C35" s="77" t="s">
        <v>97</v>
      </c>
      <c r="D35" s="78">
        <v>0</v>
      </c>
      <c r="E35" s="79">
        <v>69906585</v>
      </c>
      <c r="F35" s="79">
        <v>-31800704</v>
      </c>
      <c r="G35" s="79">
        <v>67306000</v>
      </c>
      <c r="H35" s="80">
        <v>105411881</v>
      </c>
      <c r="I35" s="78">
        <v>0</v>
      </c>
      <c r="J35" s="79">
        <v>64855223</v>
      </c>
      <c r="K35" s="79">
        <v>240040387</v>
      </c>
      <c r="L35" s="79">
        <v>2790000</v>
      </c>
      <c r="M35" s="81">
        <v>307685610</v>
      </c>
    </row>
    <row r="36" spans="1:13" ht="16.5">
      <c r="A36" s="52"/>
      <c r="B36" s="82" t="s">
        <v>98</v>
      </c>
      <c r="C36" s="83"/>
      <c r="D36" s="84">
        <f aca="true" t="shared" si="3" ref="D36:M36">SUM(D29:D35)</f>
        <v>175811111</v>
      </c>
      <c r="E36" s="85">
        <f t="shared" si="3"/>
        <v>212205238</v>
      </c>
      <c r="F36" s="85">
        <f t="shared" si="3"/>
        <v>262760895</v>
      </c>
      <c r="G36" s="85">
        <f t="shared" si="3"/>
        <v>98028000</v>
      </c>
      <c r="H36" s="86">
        <f t="shared" si="3"/>
        <v>748805244</v>
      </c>
      <c r="I36" s="84">
        <f t="shared" si="3"/>
        <v>143152353</v>
      </c>
      <c r="J36" s="85">
        <f t="shared" si="3"/>
        <v>181202908</v>
      </c>
      <c r="K36" s="85">
        <f t="shared" si="3"/>
        <v>538484330</v>
      </c>
      <c r="L36" s="85">
        <f t="shared" si="3"/>
        <v>17661000</v>
      </c>
      <c r="M36" s="87">
        <f t="shared" si="3"/>
        <v>880500591</v>
      </c>
    </row>
    <row r="37" spans="1:13" ht="12.75">
      <c r="A37" s="51" t="s">
        <v>50</v>
      </c>
      <c r="B37" s="76" t="s">
        <v>99</v>
      </c>
      <c r="C37" s="77" t="s">
        <v>100</v>
      </c>
      <c r="D37" s="78">
        <v>10506623</v>
      </c>
      <c r="E37" s="79">
        <v>7703986</v>
      </c>
      <c r="F37" s="79">
        <v>61021433</v>
      </c>
      <c r="G37" s="79">
        <v>10421000</v>
      </c>
      <c r="H37" s="80">
        <v>89653042</v>
      </c>
      <c r="I37" s="78">
        <v>19752514</v>
      </c>
      <c r="J37" s="79">
        <v>6386797</v>
      </c>
      <c r="K37" s="79">
        <v>52037486</v>
      </c>
      <c r="L37" s="79">
        <v>11145000</v>
      </c>
      <c r="M37" s="81">
        <v>89321797</v>
      </c>
    </row>
    <row r="38" spans="1:13" ht="12.75">
      <c r="A38" s="51" t="s">
        <v>50</v>
      </c>
      <c r="B38" s="76" t="s">
        <v>101</v>
      </c>
      <c r="C38" s="77" t="s">
        <v>102</v>
      </c>
      <c r="D38" s="78">
        <v>24209010</v>
      </c>
      <c r="E38" s="79">
        <v>20740936</v>
      </c>
      <c r="F38" s="79">
        <v>62744121</v>
      </c>
      <c r="G38" s="79">
        <v>2296000</v>
      </c>
      <c r="H38" s="80">
        <v>109990067</v>
      </c>
      <c r="I38" s="78">
        <v>15234604</v>
      </c>
      <c r="J38" s="79">
        <v>13463248</v>
      </c>
      <c r="K38" s="79">
        <v>52975147</v>
      </c>
      <c r="L38" s="79">
        <v>4400000</v>
      </c>
      <c r="M38" s="81">
        <v>86072999</v>
      </c>
    </row>
    <row r="39" spans="1:13" ht="12.75">
      <c r="A39" s="51" t="s">
        <v>50</v>
      </c>
      <c r="B39" s="76" t="s">
        <v>103</v>
      </c>
      <c r="C39" s="77" t="s">
        <v>104</v>
      </c>
      <c r="D39" s="78">
        <v>0</v>
      </c>
      <c r="E39" s="79">
        <v>8163720</v>
      </c>
      <c r="F39" s="79">
        <v>20142089</v>
      </c>
      <c r="G39" s="79">
        <v>5892000</v>
      </c>
      <c r="H39" s="80">
        <v>34197809</v>
      </c>
      <c r="I39" s="78">
        <v>15061250</v>
      </c>
      <c r="J39" s="79">
        <v>35672565</v>
      </c>
      <c r="K39" s="79">
        <v>19145748</v>
      </c>
      <c r="L39" s="79">
        <v>6695000</v>
      </c>
      <c r="M39" s="81">
        <v>76574563</v>
      </c>
    </row>
    <row r="40" spans="1:13" ht="12.75">
      <c r="A40" s="51" t="s">
        <v>65</v>
      </c>
      <c r="B40" s="76" t="s">
        <v>105</v>
      </c>
      <c r="C40" s="77" t="s">
        <v>106</v>
      </c>
      <c r="D40" s="78">
        <v>0</v>
      </c>
      <c r="E40" s="79">
        <v>35827585</v>
      </c>
      <c r="F40" s="79">
        <v>110383038</v>
      </c>
      <c r="G40" s="79">
        <v>13782000</v>
      </c>
      <c r="H40" s="80">
        <v>159992623</v>
      </c>
      <c r="I40" s="78">
        <v>0</v>
      </c>
      <c r="J40" s="79">
        <v>29419410</v>
      </c>
      <c r="K40" s="79">
        <v>101892659</v>
      </c>
      <c r="L40" s="79">
        <v>18414000</v>
      </c>
      <c r="M40" s="81">
        <v>149726069</v>
      </c>
    </row>
    <row r="41" spans="1:13" ht="16.5">
      <c r="A41" s="52"/>
      <c r="B41" s="82" t="s">
        <v>107</v>
      </c>
      <c r="C41" s="83"/>
      <c r="D41" s="84">
        <f aca="true" t="shared" si="4" ref="D41:M41">SUM(D37:D40)</f>
        <v>34715633</v>
      </c>
      <c r="E41" s="85">
        <f t="shared" si="4"/>
        <v>72436227</v>
      </c>
      <c r="F41" s="85">
        <f t="shared" si="4"/>
        <v>254290681</v>
      </c>
      <c r="G41" s="85">
        <f t="shared" si="4"/>
        <v>32391000</v>
      </c>
      <c r="H41" s="86">
        <f t="shared" si="4"/>
        <v>393833541</v>
      </c>
      <c r="I41" s="84">
        <f t="shared" si="4"/>
        <v>50048368</v>
      </c>
      <c r="J41" s="85">
        <f t="shared" si="4"/>
        <v>84942020</v>
      </c>
      <c r="K41" s="85">
        <f t="shared" si="4"/>
        <v>226051040</v>
      </c>
      <c r="L41" s="85">
        <f t="shared" si="4"/>
        <v>40654000</v>
      </c>
      <c r="M41" s="87">
        <f t="shared" si="4"/>
        <v>401695428</v>
      </c>
    </row>
    <row r="42" spans="1:13" ht="12.75">
      <c r="A42" s="51" t="s">
        <v>50</v>
      </c>
      <c r="B42" s="76" t="s">
        <v>108</v>
      </c>
      <c r="C42" s="77" t="s">
        <v>109</v>
      </c>
      <c r="D42" s="78">
        <v>35534107</v>
      </c>
      <c r="E42" s="79">
        <v>311667</v>
      </c>
      <c r="F42" s="79">
        <v>111776910</v>
      </c>
      <c r="G42" s="79">
        <v>2052000</v>
      </c>
      <c r="H42" s="80">
        <v>149674684</v>
      </c>
      <c r="I42" s="78">
        <v>0</v>
      </c>
      <c r="J42" s="79">
        <v>195558</v>
      </c>
      <c r="K42" s="79">
        <v>3767853</v>
      </c>
      <c r="L42" s="79">
        <v>2050000</v>
      </c>
      <c r="M42" s="81">
        <v>6013411</v>
      </c>
    </row>
    <row r="43" spans="1:13" ht="12.75">
      <c r="A43" s="51" t="s">
        <v>50</v>
      </c>
      <c r="B43" s="76" t="s">
        <v>110</v>
      </c>
      <c r="C43" s="77" t="s">
        <v>111</v>
      </c>
      <c r="D43" s="78">
        <v>10251407</v>
      </c>
      <c r="E43" s="79">
        <v>238478</v>
      </c>
      <c r="F43" s="79">
        <v>59630088</v>
      </c>
      <c r="G43" s="79">
        <v>6403000</v>
      </c>
      <c r="H43" s="80">
        <v>76522973</v>
      </c>
      <c r="I43" s="78">
        <v>9135973</v>
      </c>
      <c r="J43" s="79">
        <v>208603</v>
      </c>
      <c r="K43" s="79">
        <v>2293084</v>
      </c>
      <c r="L43" s="79">
        <v>2415000</v>
      </c>
      <c r="M43" s="81">
        <v>14052660</v>
      </c>
    </row>
    <row r="44" spans="1:13" ht="12.75">
      <c r="A44" s="51" t="s">
        <v>50</v>
      </c>
      <c r="B44" s="76" t="s">
        <v>112</v>
      </c>
      <c r="C44" s="77" t="s">
        <v>113</v>
      </c>
      <c r="D44" s="78">
        <v>16668647</v>
      </c>
      <c r="E44" s="79">
        <v>84062</v>
      </c>
      <c r="F44" s="79">
        <v>150729116</v>
      </c>
      <c r="G44" s="79">
        <v>7071000</v>
      </c>
      <c r="H44" s="80">
        <v>174552825</v>
      </c>
      <c r="I44" s="78">
        <v>0</v>
      </c>
      <c r="J44" s="79">
        <v>0</v>
      </c>
      <c r="K44" s="79">
        <v>92772574</v>
      </c>
      <c r="L44" s="79">
        <v>7031000</v>
      </c>
      <c r="M44" s="81">
        <v>99803574</v>
      </c>
    </row>
    <row r="45" spans="1:13" ht="12.75">
      <c r="A45" s="51" t="s">
        <v>50</v>
      </c>
      <c r="B45" s="76" t="s">
        <v>114</v>
      </c>
      <c r="C45" s="77" t="s">
        <v>115</v>
      </c>
      <c r="D45" s="78">
        <v>19705813</v>
      </c>
      <c r="E45" s="79">
        <v>435738</v>
      </c>
      <c r="F45" s="79">
        <v>75804513</v>
      </c>
      <c r="G45" s="79">
        <v>6361000</v>
      </c>
      <c r="H45" s="80">
        <v>102307064</v>
      </c>
      <c r="I45" s="78">
        <v>16584736</v>
      </c>
      <c r="J45" s="79">
        <v>358377</v>
      </c>
      <c r="K45" s="79">
        <v>69610062</v>
      </c>
      <c r="L45" s="79">
        <v>2871000</v>
      </c>
      <c r="M45" s="81">
        <v>89424175</v>
      </c>
    </row>
    <row r="46" spans="1:13" ht="12.75">
      <c r="A46" s="51" t="s">
        <v>50</v>
      </c>
      <c r="B46" s="76" t="s">
        <v>116</v>
      </c>
      <c r="C46" s="77" t="s">
        <v>117</v>
      </c>
      <c r="D46" s="78">
        <v>223089842</v>
      </c>
      <c r="E46" s="79">
        <v>171112445</v>
      </c>
      <c r="F46" s="79">
        <v>200983779</v>
      </c>
      <c r="G46" s="79">
        <v>11814000</v>
      </c>
      <c r="H46" s="80">
        <v>607000066</v>
      </c>
      <c r="I46" s="78">
        <v>430566621</v>
      </c>
      <c r="J46" s="79">
        <v>225623401</v>
      </c>
      <c r="K46" s="79">
        <v>148094670</v>
      </c>
      <c r="L46" s="79">
        <v>10204000</v>
      </c>
      <c r="M46" s="81">
        <v>814488692</v>
      </c>
    </row>
    <row r="47" spans="1:13" ht="12.75">
      <c r="A47" s="51" t="s">
        <v>65</v>
      </c>
      <c r="B47" s="76" t="s">
        <v>118</v>
      </c>
      <c r="C47" s="77" t="s">
        <v>119</v>
      </c>
      <c r="D47" s="78">
        <v>0</v>
      </c>
      <c r="E47" s="79">
        <v>66434839</v>
      </c>
      <c r="F47" s="79">
        <v>224471231</v>
      </c>
      <c r="G47" s="79">
        <v>148966000</v>
      </c>
      <c r="H47" s="80">
        <v>439872070</v>
      </c>
      <c r="I47" s="78">
        <v>0</v>
      </c>
      <c r="J47" s="79">
        <v>44827331</v>
      </c>
      <c r="K47" s="79">
        <v>161736900</v>
      </c>
      <c r="L47" s="79">
        <v>183796000</v>
      </c>
      <c r="M47" s="81">
        <v>390360231</v>
      </c>
    </row>
    <row r="48" spans="1:13" ht="16.5">
      <c r="A48" s="52"/>
      <c r="B48" s="82" t="s">
        <v>120</v>
      </c>
      <c r="C48" s="83"/>
      <c r="D48" s="84">
        <f aca="true" t="shared" si="5" ref="D48:M48">SUM(D42:D47)</f>
        <v>305249816</v>
      </c>
      <c r="E48" s="85">
        <f t="shared" si="5"/>
        <v>238617229</v>
      </c>
      <c r="F48" s="85">
        <f t="shared" si="5"/>
        <v>823395637</v>
      </c>
      <c r="G48" s="85">
        <f t="shared" si="5"/>
        <v>182667000</v>
      </c>
      <c r="H48" s="86">
        <f t="shared" si="5"/>
        <v>1549929682</v>
      </c>
      <c r="I48" s="84">
        <f t="shared" si="5"/>
        <v>456287330</v>
      </c>
      <c r="J48" s="85">
        <f t="shared" si="5"/>
        <v>271213270</v>
      </c>
      <c r="K48" s="85">
        <f t="shared" si="5"/>
        <v>478275143</v>
      </c>
      <c r="L48" s="85">
        <f t="shared" si="5"/>
        <v>208367000</v>
      </c>
      <c r="M48" s="87">
        <f t="shared" si="5"/>
        <v>1414142743</v>
      </c>
    </row>
    <row r="49" spans="1:13" ht="12.75">
      <c r="A49" s="51" t="s">
        <v>50</v>
      </c>
      <c r="B49" s="76" t="s">
        <v>121</v>
      </c>
      <c r="C49" s="77" t="s">
        <v>122</v>
      </c>
      <c r="D49" s="78">
        <v>34517671</v>
      </c>
      <c r="E49" s="79">
        <v>12475669</v>
      </c>
      <c r="F49" s="79">
        <v>84995830</v>
      </c>
      <c r="G49" s="79">
        <v>22515000</v>
      </c>
      <c r="H49" s="80">
        <v>154504170</v>
      </c>
      <c r="I49" s="78">
        <v>44405232</v>
      </c>
      <c r="J49" s="79">
        <v>14338533</v>
      </c>
      <c r="K49" s="79">
        <v>94017032</v>
      </c>
      <c r="L49" s="79">
        <v>10657000</v>
      </c>
      <c r="M49" s="81">
        <v>163417797</v>
      </c>
    </row>
    <row r="50" spans="1:13" ht="12.75">
      <c r="A50" s="51" t="s">
        <v>50</v>
      </c>
      <c r="B50" s="76" t="s">
        <v>123</v>
      </c>
      <c r="C50" s="77" t="s">
        <v>124</v>
      </c>
      <c r="D50" s="78">
        <v>11375167</v>
      </c>
      <c r="E50" s="79">
        <v>306082</v>
      </c>
      <c r="F50" s="79">
        <v>85985948</v>
      </c>
      <c r="G50" s="79">
        <v>12398000</v>
      </c>
      <c r="H50" s="80">
        <v>110065197</v>
      </c>
      <c r="I50" s="78">
        <v>3952970</v>
      </c>
      <c r="J50" s="79">
        <v>302538</v>
      </c>
      <c r="K50" s="79">
        <v>72138487</v>
      </c>
      <c r="L50" s="79">
        <v>12390000</v>
      </c>
      <c r="M50" s="81">
        <v>88783995</v>
      </c>
    </row>
    <row r="51" spans="1:13" ht="12.75">
      <c r="A51" s="51" t="s">
        <v>50</v>
      </c>
      <c r="B51" s="76" t="s">
        <v>125</v>
      </c>
      <c r="C51" s="77" t="s">
        <v>126</v>
      </c>
      <c r="D51" s="78">
        <v>13214912</v>
      </c>
      <c r="E51" s="79">
        <v>7663102</v>
      </c>
      <c r="F51" s="79">
        <v>103884130</v>
      </c>
      <c r="G51" s="79">
        <v>12828000</v>
      </c>
      <c r="H51" s="80">
        <v>137590144</v>
      </c>
      <c r="I51" s="78">
        <v>11706786</v>
      </c>
      <c r="J51" s="79">
        <v>8163104</v>
      </c>
      <c r="K51" s="79">
        <v>91015532</v>
      </c>
      <c r="L51" s="79">
        <v>12800000</v>
      </c>
      <c r="M51" s="81">
        <v>123685422</v>
      </c>
    </row>
    <row r="52" spans="1:13" ht="12.75">
      <c r="A52" s="51" t="s">
        <v>50</v>
      </c>
      <c r="B52" s="76" t="s">
        <v>127</v>
      </c>
      <c r="C52" s="77" t="s">
        <v>128</v>
      </c>
      <c r="D52" s="78">
        <v>1053759</v>
      </c>
      <c r="E52" s="79">
        <v>49109</v>
      </c>
      <c r="F52" s="79">
        <v>42995212</v>
      </c>
      <c r="G52" s="79">
        <v>8841000</v>
      </c>
      <c r="H52" s="80">
        <v>52939080</v>
      </c>
      <c r="I52" s="78">
        <v>1963833</v>
      </c>
      <c r="J52" s="79">
        <v>93457</v>
      </c>
      <c r="K52" s="79">
        <v>-23517786</v>
      </c>
      <c r="L52" s="79">
        <v>24180000</v>
      </c>
      <c r="M52" s="81">
        <v>2719504</v>
      </c>
    </row>
    <row r="53" spans="1:13" ht="12.75">
      <c r="A53" s="51" t="s">
        <v>65</v>
      </c>
      <c r="B53" s="76" t="s">
        <v>129</v>
      </c>
      <c r="C53" s="77" t="s">
        <v>130</v>
      </c>
      <c r="D53" s="78">
        <v>0</v>
      </c>
      <c r="E53" s="79">
        <v>11943173</v>
      </c>
      <c r="F53" s="79">
        <v>212915229</v>
      </c>
      <c r="G53" s="79">
        <v>29757000</v>
      </c>
      <c r="H53" s="80">
        <v>254615402</v>
      </c>
      <c r="I53" s="78">
        <v>0</v>
      </c>
      <c r="J53" s="79">
        <v>13272239</v>
      </c>
      <c r="K53" s="79">
        <v>222250732</v>
      </c>
      <c r="L53" s="79">
        <v>31340000</v>
      </c>
      <c r="M53" s="81">
        <v>266862971</v>
      </c>
    </row>
    <row r="54" spans="1:13" ht="16.5">
      <c r="A54" s="52"/>
      <c r="B54" s="82" t="s">
        <v>131</v>
      </c>
      <c r="C54" s="83"/>
      <c r="D54" s="84">
        <f aca="true" t="shared" si="6" ref="D54:M54">SUM(D49:D53)</f>
        <v>60161509</v>
      </c>
      <c r="E54" s="85">
        <f t="shared" si="6"/>
        <v>32437135</v>
      </c>
      <c r="F54" s="85">
        <f t="shared" si="6"/>
        <v>530776349</v>
      </c>
      <c r="G54" s="85">
        <f t="shared" si="6"/>
        <v>86339000</v>
      </c>
      <c r="H54" s="86">
        <f t="shared" si="6"/>
        <v>709713993</v>
      </c>
      <c r="I54" s="84">
        <f t="shared" si="6"/>
        <v>62028821</v>
      </c>
      <c r="J54" s="85">
        <f t="shared" si="6"/>
        <v>36169871</v>
      </c>
      <c r="K54" s="85">
        <f t="shared" si="6"/>
        <v>455903997</v>
      </c>
      <c r="L54" s="85">
        <f t="shared" si="6"/>
        <v>91367000</v>
      </c>
      <c r="M54" s="87">
        <f t="shared" si="6"/>
        <v>645469689</v>
      </c>
    </row>
    <row r="55" spans="1:13" ht="16.5">
      <c r="A55" s="53"/>
      <c r="B55" s="88" t="s">
        <v>132</v>
      </c>
      <c r="C55" s="89"/>
      <c r="D55" s="90">
        <f aca="true" t="shared" si="7" ref="D55:M55">SUM(D9:D10,D12:D19,D21:D27,D29:D35,D37:D40,D42:D47,D49:D53)</f>
        <v>3912456390</v>
      </c>
      <c r="E55" s="91">
        <f t="shared" si="7"/>
        <v>2180529461</v>
      </c>
      <c r="F55" s="91">
        <f t="shared" si="7"/>
        <v>3572799065</v>
      </c>
      <c r="G55" s="91">
        <f t="shared" si="7"/>
        <v>522495000</v>
      </c>
      <c r="H55" s="92">
        <f t="shared" si="7"/>
        <v>10188279916</v>
      </c>
      <c r="I55" s="90">
        <f t="shared" si="7"/>
        <v>3710264037</v>
      </c>
      <c r="J55" s="91">
        <f t="shared" si="7"/>
        <v>3097553146</v>
      </c>
      <c r="K55" s="91">
        <f t="shared" si="7"/>
        <v>3380120548</v>
      </c>
      <c r="L55" s="91">
        <f t="shared" si="7"/>
        <v>594811000</v>
      </c>
      <c r="M55" s="93">
        <f t="shared" si="7"/>
        <v>10782748731</v>
      </c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 password="F954" sheet="1" objects="1" scenarios="1"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1</v>
      </c>
      <c r="E3" s="113"/>
      <c r="F3" s="113"/>
      <c r="G3" s="113"/>
      <c r="H3" s="114"/>
      <c r="I3" s="115" t="s">
        <v>2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3</v>
      </c>
      <c r="E4" s="113"/>
      <c r="F4" s="118"/>
      <c r="G4" s="28"/>
      <c r="H4" s="29"/>
      <c r="I4" s="112" t="s">
        <v>3</v>
      </c>
      <c r="J4" s="113"/>
      <c r="K4" s="118"/>
      <c r="L4" s="30"/>
      <c r="M4" s="29"/>
    </row>
    <row r="5" spans="1:13" ht="25.5">
      <c r="A5" s="12"/>
      <c r="B5" s="39" t="s">
        <v>4</v>
      </c>
      <c r="C5" s="40" t="s">
        <v>5</v>
      </c>
      <c r="D5" s="31" t="s">
        <v>6</v>
      </c>
      <c r="E5" s="32" t="s">
        <v>7</v>
      </c>
      <c r="F5" s="32" t="s">
        <v>8</v>
      </c>
      <c r="G5" s="33" t="s">
        <v>9</v>
      </c>
      <c r="H5" s="34" t="s">
        <v>10</v>
      </c>
      <c r="I5" s="31" t="s">
        <v>6</v>
      </c>
      <c r="J5" s="32" t="s">
        <v>7</v>
      </c>
      <c r="K5" s="32" t="s">
        <v>8</v>
      </c>
      <c r="L5" s="33" t="s">
        <v>9</v>
      </c>
      <c r="M5" s="34" t="s">
        <v>10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6.5">
      <c r="A7" s="48"/>
      <c r="B7" s="49" t="s">
        <v>133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2.75">
      <c r="A9" s="51" t="s">
        <v>48</v>
      </c>
      <c r="B9" s="76" t="s">
        <v>41</v>
      </c>
      <c r="C9" s="77" t="s">
        <v>42</v>
      </c>
      <c r="D9" s="78">
        <v>332541829</v>
      </c>
      <c r="E9" s="79">
        <v>1240054940</v>
      </c>
      <c r="F9" s="79">
        <v>444460343</v>
      </c>
      <c r="G9" s="79">
        <v>8346000</v>
      </c>
      <c r="H9" s="80">
        <v>2025403112</v>
      </c>
      <c r="I9" s="78">
        <v>306824922</v>
      </c>
      <c r="J9" s="79">
        <v>1082842097</v>
      </c>
      <c r="K9" s="79">
        <v>430622039</v>
      </c>
      <c r="L9" s="79">
        <v>72668000</v>
      </c>
      <c r="M9" s="81">
        <v>1892957058</v>
      </c>
    </row>
    <row r="10" spans="1:13" ht="16.5">
      <c r="A10" s="52"/>
      <c r="B10" s="82" t="s">
        <v>49</v>
      </c>
      <c r="C10" s="83"/>
      <c r="D10" s="84">
        <f aca="true" t="shared" si="0" ref="D10:M10">D9</f>
        <v>332541829</v>
      </c>
      <c r="E10" s="85">
        <f t="shared" si="0"/>
        <v>1240054940</v>
      </c>
      <c r="F10" s="85">
        <f t="shared" si="0"/>
        <v>444460343</v>
      </c>
      <c r="G10" s="85">
        <f t="shared" si="0"/>
        <v>8346000</v>
      </c>
      <c r="H10" s="86">
        <f t="shared" si="0"/>
        <v>2025403112</v>
      </c>
      <c r="I10" s="84">
        <f t="shared" si="0"/>
        <v>306824922</v>
      </c>
      <c r="J10" s="85">
        <f t="shared" si="0"/>
        <v>1082842097</v>
      </c>
      <c r="K10" s="85">
        <f t="shared" si="0"/>
        <v>430622039</v>
      </c>
      <c r="L10" s="85">
        <f t="shared" si="0"/>
        <v>72668000</v>
      </c>
      <c r="M10" s="87">
        <f t="shared" si="0"/>
        <v>1892957058</v>
      </c>
    </row>
    <row r="11" spans="1:13" ht="12.75">
      <c r="A11" s="51" t="s">
        <v>50</v>
      </c>
      <c r="B11" s="76" t="s">
        <v>134</v>
      </c>
      <c r="C11" s="77" t="s">
        <v>135</v>
      </c>
      <c r="D11" s="78">
        <v>5443982</v>
      </c>
      <c r="E11" s="79">
        <v>10644075</v>
      </c>
      <c r="F11" s="79">
        <v>8606429</v>
      </c>
      <c r="G11" s="79">
        <v>15565000</v>
      </c>
      <c r="H11" s="80">
        <v>40259486</v>
      </c>
      <c r="I11" s="78">
        <v>5160015</v>
      </c>
      <c r="J11" s="79">
        <v>9154477</v>
      </c>
      <c r="K11" s="79">
        <v>-11789101</v>
      </c>
      <c r="L11" s="79">
        <v>12856000</v>
      </c>
      <c r="M11" s="81">
        <v>15381391</v>
      </c>
    </row>
    <row r="12" spans="1:13" ht="12.75">
      <c r="A12" s="51" t="s">
        <v>50</v>
      </c>
      <c r="B12" s="76" t="s">
        <v>136</v>
      </c>
      <c r="C12" s="77" t="s">
        <v>137</v>
      </c>
      <c r="D12" s="78">
        <v>0</v>
      </c>
      <c r="E12" s="79">
        <v>0</v>
      </c>
      <c r="F12" s="79">
        <v>-14597000</v>
      </c>
      <c r="G12" s="79">
        <v>14597000</v>
      </c>
      <c r="H12" s="80">
        <v>0</v>
      </c>
      <c r="I12" s="78">
        <v>40895342</v>
      </c>
      <c r="J12" s="79">
        <v>15062609</v>
      </c>
      <c r="K12" s="79">
        <v>-9561539</v>
      </c>
      <c r="L12" s="79">
        <v>12500000</v>
      </c>
      <c r="M12" s="81">
        <v>58896412</v>
      </c>
    </row>
    <row r="13" spans="1:13" ht="12.75">
      <c r="A13" s="51" t="s">
        <v>50</v>
      </c>
      <c r="B13" s="76" t="s">
        <v>138</v>
      </c>
      <c r="C13" s="77" t="s">
        <v>139</v>
      </c>
      <c r="D13" s="78">
        <v>18673</v>
      </c>
      <c r="E13" s="79">
        <v>4279134</v>
      </c>
      <c r="F13" s="79">
        <v>-10006786</v>
      </c>
      <c r="G13" s="79">
        <v>32069000</v>
      </c>
      <c r="H13" s="80">
        <v>26360021</v>
      </c>
      <c r="I13" s="78">
        <v>4964089</v>
      </c>
      <c r="J13" s="79">
        <v>10631977</v>
      </c>
      <c r="K13" s="79">
        <v>5047376</v>
      </c>
      <c r="L13" s="79">
        <v>19720000</v>
      </c>
      <c r="M13" s="81">
        <v>40363442</v>
      </c>
    </row>
    <row r="14" spans="1:13" ht="12.75">
      <c r="A14" s="51" t="s">
        <v>65</v>
      </c>
      <c r="B14" s="76" t="s">
        <v>140</v>
      </c>
      <c r="C14" s="77" t="s">
        <v>141</v>
      </c>
      <c r="D14" s="78">
        <v>0</v>
      </c>
      <c r="E14" s="79">
        <v>0</v>
      </c>
      <c r="F14" s="79">
        <v>15327317</v>
      </c>
      <c r="G14" s="79">
        <v>3662000</v>
      </c>
      <c r="H14" s="80">
        <v>18989317</v>
      </c>
      <c r="I14" s="78">
        <v>0</v>
      </c>
      <c r="J14" s="79">
        <v>0</v>
      </c>
      <c r="K14" s="79">
        <v>15709144</v>
      </c>
      <c r="L14" s="79">
        <v>3082000</v>
      </c>
      <c r="M14" s="81">
        <v>18791144</v>
      </c>
    </row>
    <row r="15" spans="1:13" ht="16.5">
      <c r="A15" s="52"/>
      <c r="B15" s="82" t="s">
        <v>142</v>
      </c>
      <c r="C15" s="83"/>
      <c r="D15" s="84">
        <f aca="true" t="shared" si="1" ref="D15:M15">SUM(D11:D14)</f>
        <v>5462655</v>
      </c>
      <c r="E15" s="85">
        <f t="shared" si="1"/>
        <v>14923209</v>
      </c>
      <c r="F15" s="85">
        <f t="shared" si="1"/>
        <v>-670040</v>
      </c>
      <c r="G15" s="85">
        <f t="shared" si="1"/>
        <v>65893000</v>
      </c>
      <c r="H15" s="86">
        <f t="shared" si="1"/>
        <v>85608824</v>
      </c>
      <c r="I15" s="84">
        <f t="shared" si="1"/>
        <v>51019446</v>
      </c>
      <c r="J15" s="85">
        <f t="shared" si="1"/>
        <v>34849063</v>
      </c>
      <c r="K15" s="85">
        <f t="shared" si="1"/>
        <v>-594120</v>
      </c>
      <c r="L15" s="85">
        <f t="shared" si="1"/>
        <v>48158000</v>
      </c>
      <c r="M15" s="87">
        <f t="shared" si="1"/>
        <v>133432389</v>
      </c>
    </row>
    <row r="16" spans="1:13" ht="12.75">
      <c r="A16" s="51" t="s">
        <v>50</v>
      </c>
      <c r="B16" s="76" t="s">
        <v>143</v>
      </c>
      <c r="C16" s="77" t="s">
        <v>144</v>
      </c>
      <c r="D16" s="78">
        <v>20390479</v>
      </c>
      <c r="E16" s="79">
        <v>23623252</v>
      </c>
      <c r="F16" s="79">
        <v>-4863487</v>
      </c>
      <c r="G16" s="79">
        <v>6720000</v>
      </c>
      <c r="H16" s="80">
        <v>45870244</v>
      </c>
      <c r="I16" s="78">
        <v>22247656</v>
      </c>
      <c r="J16" s="79">
        <v>29417405</v>
      </c>
      <c r="K16" s="79">
        <v>-2097587</v>
      </c>
      <c r="L16" s="79">
        <v>2220000</v>
      </c>
      <c r="M16" s="81">
        <v>51787474</v>
      </c>
    </row>
    <row r="17" spans="1:13" ht="12.75">
      <c r="A17" s="51" t="s">
        <v>50</v>
      </c>
      <c r="B17" s="76" t="s">
        <v>145</v>
      </c>
      <c r="C17" s="77" t="s">
        <v>146</v>
      </c>
      <c r="D17" s="78">
        <v>7836343</v>
      </c>
      <c r="E17" s="79">
        <v>12886162</v>
      </c>
      <c r="F17" s="79">
        <v>23795054</v>
      </c>
      <c r="G17" s="79">
        <v>2720000</v>
      </c>
      <c r="H17" s="80">
        <v>47237559</v>
      </c>
      <c r="I17" s="78">
        <v>5102742</v>
      </c>
      <c r="J17" s="79">
        <v>11137772</v>
      </c>
      <c r="K17" s="79">
        <v>16703079</v>
      </c>
      <c r="L17" s="79">
        <v>7720000</v>
      </c>
      <c r="M17" s="81">
        <v>40663593</v>
      </c>
    </row>
    <row r="18" spans="1:13" ht="12.75">
      <c r="A18" s="51" t="s">
        <v>50</v>
      </c>
      <c r="B18" s="76" t="s">
        <v>147</v>
      </c>
      <c r="C18" s="77" t="s">
        <v>148</v>
      </c>
      <c r="D18" s="78">
        <v>17154865</v>
      </c>
      <c r="E18" s="79">
        <v>16662396</v>
      </c>
      <c r="F18" s="79">
        <v>29654465</v>
      </c>
      <c r="G18" s="79">
        <v>2300000</v>
      </c>
      <c r="H18" s="80">
        <v>65771726</v>
      </c>
      <c r="I18" s="78">
        <v>16247935</v>
      </c>
      <c r="J18" s="79">
        <v>12999756</v>
      </c>
      <c r="K18" s="79">
        <v>9285</v>
      </c>
      <c r="L18" s="79">
        <v>2220000</v>
      </c>
      <c r="M18" s="81">
        <v>31476976</v>
      </c>
    </row>
    <row r="19" spans="1:13" ht="12.75">
      <c r="A19" s="51" t="s">
        <v>50</v>
      </c>
      <c r="B19" s="76" t="s">
        <v>149</v>
      </c>
      <c r="C19" s="77" t="s">
        <v>150</v>
      </c>
      <c r="D19" s="78">
        <v>84305978</v>
      </c>
      <c r="E19" s="79">
        <v>361262799</v>
      </c>
      <c r="F19" s="79">
        <v>257860723</v>
      </c>
      <c r="G19" s="79">
        <v>20189000</v>
      </c>
      <c r="H19" s="80">
        <v>723618500</v>
      </c>
      <c r="I19" s="78">
        <v>87948955</v>
      </c>
      <c r="J19" s="79">
        <v>249806484</v>
      </c>
      <c r="K19" s="79">
        <v>225652226</v>
      </c>
      <c r="L19" s="79">
        <v>21965000</v>
      </c>
      <c r="M19" s="81">
        <v>585372665</v>
      </c>
    </row>
    <row r="20" spans="1:13" ht="12.75">
      <c r="A20" s="51" t="s">
        <v>50</v>
      </c>
      <c r="B20" s="76" t="s">
        <v>151</v>
      </c>
      <c r="C20" s="77" t="s">
        <v>152</v>
      </c>
      <c r="D20" s="78">
        <v>0</v>
      </c>
      <c r="E20" s="79">
        <v>0</v>
      </c>
      <c r="F20" s="79">
        <v>-6155000</v>
      </c>
      <c r="G20" s="79">
        <v>6155000</v>
      </c>
      <c r="H20" s="80">
        <v>0</v>
      </c>
      <c r="I20" s="78">
        <v>5608425</v>
      </c>
      <c r="J20" s="79">
        <v>39268825</v>
      </c>
      <c r="K20" s="79">
        <v>55092361</v>
      </c>
      <c r="L20" s="79">
        <v>4665000</v>
      </c>
      <c r="M20" s="81">
        <v>104634611</v>
      </c>
    </row>
    <row r="21" spans="1:13" ht="12.75">
      <c r="A21" s="51" t="s">
        <v>65</v>
      </c>
      <c r="B21" s="76" t="s">
        <v>153</v>
      </c>
      <c r="C21" s="77" t="s">
        <v>154</v>
      </c>
      <c r="D21" s="78">
        <v>0</v>
      </c>
      <c r="E21" s="79">
        <v>0</v>
      </c>
      <c r="F21" s="79">
        <v>51374474</v>
      </c>
      <c r="G21" s="79">
        <v>2942000</v>
      </c>
      <c r="H21" s="80">
        <v>54316474</v>
      </c>
      <c r="I21" s="78">
        <v>0</v>
      </c>
      <c r="J21" s="79">
        <v>0</v>
      </c>
      <c r="K21" s="79">
        <v>-2060094</v>
      </c>
      <c r="L21" s="79">
        <v>2847000</v>
      </c>
      <c r="M21" s="81">
        <v>786906</v>
      </c>
    </row>
    <row r="22" spans="1:13" ht="16.5">
      <c r="A22" s="52"/>
      <c r="B22" s="82" t="s">
        <v>155</v>
      </c>
      <c r="C22" s="83"/>
      <c r="D22" s="84">
        <f aca="true" t="shared" si="2" ref="D22:M22">SUM(D16:D21)</f>
        <v>129687665</v>
      </c>
      <c r="E22" s="85">
        <f t="shared" si="2"/>
        <v>414434609</v>
      </c>
      <c r="F22" s="85">
        <f t="shared" si="2"/>
        <v>351666229</v>
      </c>
      <c r="G22" s="85">
        <f t="shared" si="2"/>
        <v>41026000</v>
      </c>
      <c r="H22" s="86">
        <f t="shared" si="2"/>
        <v>936814503</v>
      </c>
      <c r="I22" s="84">
        <f t="shared" si="2"/>
        <v>137155713</v>
      </c>
      <c r="J22" s="85">
        <f t="shared" si="2"/>
        <v>342630242</v>
      </c>
      <c r="K22" s="85">
        <f t="shared" si="2"/>
        <v>293299270</v>
      </c>
      <c r="L22" s="85">
        <f t="shared" si="2"/>
        <v>41637000</v>
      </c>
      <c r="M22" s="87">
        <f t="shared" si="2"/>
        <v>814722225</v>
      </c>
    </row>
    <row r="23" spans="1:13" ht="12.75">
      <c r="A23" s="51" t="s">
        <v>50</v>
      </c>
      <c r="B23" s="76" t="s">
        <v>156</v>
      </c>
      <c r="C23" s="77" t="s">
        <v>157</v>
      </c>
      <c r="D23" s="78">
        <v>16196150</v>
      </c>
      <c r="E23" s="79">
        <v>50992766</v>
      </c>
      <c r="F23" s="79">
        <v>47183750</v>
      </c>
      <c r="G23" s="79">
        <v>46758000</v>
      </c>
      <c r="H23" s="80">
        <v>161130666</v>
      </c>
      <c r="I23" s="78">
        <v>15285360</v>
      </c>
      <c r="J23" s="79">
        <v>54667137</v>
      </c>
      <c r="K23" s="79">
        <v>64210999</v>
      </c>
      <c r="L23" s="79">
        <v>20580000</v>
      </c>
      <c r="M23" s="81">
        <v>154743496</v>
      </c>
    </row>
    <row r="24" spans="1:13" ht="12.75">
      <c r="A24" s="51" t="s">
        <v>50</v>
      </c>
      <c r="B24" s="76" t="s">
        <v>158</v>
      </c>
      <c r="C24" s="77" t="s">
        <v>159</v>
      </c>
      <c r="D24" s="78">
        <v>36038679</v>
      </c>
      <c r="E24" s="79">
        <v>103903375</v>
      </c>
      <c r="F24" s="79">
        <v>82283096</v>
      </c>
      <c r="G24" s="79">
        <v>9024000</v>
      </c>
      <c r="H24" s="80">
        <v>231249150</v>
      </c>
      <c r="I24" s="78">
        <v>64592513</v>
      </c>
      <c r="J24" s="79">
        <v>103612352</v>
      </c>
      <c r="K24" s="79">
        <v>61994559</v>
      </c>
      <c r="L24" s="79">
        <v>17715000</v>
      </c>
      <c r="M24" s="81">
        <v>247914424</v>
      </c>
    </row>
    <row r="25" spans="1:13" ht="12.75">
      <c r="A25" s="51" t="s">
        <v>50</v>
      </c>
      <c r="B25" s="76" t="s">
        <v>160</v>
      </c>
      <c r="C25" s="77" t="s">
        <v>161</v>
      </c>
      <c r="D25" s="78">
        <v>4025612</v>
      </c>
      <c r="E25" s="79">
        <v>44839789</v>
      </c>
      <c r="F25" s="79">
        <v>60698710</v>
      </c>
      <c r="G25" s="79">
        <v>2511000</v>
      </c>
      <c r="H25" s="80">
        <v>112075111</v>
      </c>
      <c r="I25" s="78">
        <v>5959262</v>
      </c>
      <c r="J25" s="79">
        <v>38622067</v>
      </c>
      <c r="K25" s="79">
        <v>55728449</v>
      </c>
      <c r="L25" s="79">
        <v>2034000</v>
      </c>
      <c r="M25" s="81">
        <v>102343778</v>
      </c>
    </row>
    <row r="26" spans="1:13" ht="12.75">
      <c r="A26" s="51" t="s">
        <v>50</v>
      </c>
      <c r="B26" s="76" t="s">
        <v>162</v>
      </c>
      <c r="C26" s="77" t="s">
        <v>163</v>
      </c>
      <c r="D26" s="78">
        <v>42291783</v>
      </c>
      <c r="E26" s="79">
        <v>93639795</v>
      </c>
      <c r="F26" s="79">
        <v>221260013</v>
      </c>
      <c r="G26" s="79">
        <v>19950000</v>
      </c>
      <c r="H26" s="80">
        <v>377141591</v>
      </c>
      <c r="I26" s="78">
        <v>52781390</v>
      </c>
      <c r="J26" s="79">
        <v>103227337</v>
      </c>
      <c r="K26" s="79">
        <v>208511424</v>
      </c>
      <c r="L26" s="79">
        <v>18164000</v>
      </c>
      <c r="M26" s="81">
        <v>382684151</v>
      </c>
    </row>
    <row r="27" spans="1:13" ht="12.75">
      <c r="A27" s="51" t="s">
        <v>50</v>
      </c>
      <c r="B27" s="76" t="s">
        <v>164</v>
      </c>
      <c r="C27" s="77" t="s">
        <v>165</v>
      </c>
      <c r="D27" s="78">
        <v>8535714</v>
      </c>
      <c r="E27" s="79">
        <v>4798998</v>
      </c>
      <c r="F27" s="79">
        <v>16901584</v>
      </c>
      <c r="G27" s="79">
        <v>14194000</v>
      </c>
      <c r="H27" s="80">
        <v>44430296</v>
      </c>
      <c r="I27" s="78">
        <v>9698959</v>
      </c>
      <c r="J27" s="79">
        <v>7386693</v>
      </c>
      <c r="K27" s="79">
        <v>-5189291</v>
      </c>
      <c r="L27" s="79">
        <v>8915000</v>
      </c>
      <c r="M27" s="81">
        <v>20811361</v>
      </c>
    </row>
    <row r="28" spans="1:13" ht="12.75">
      <c r="A28" s="51" t="s">
        <v>50</v>
      </c>
      <c r="B28" s="76" t="s">
        <v>166</v>
      </c>
      <c r="C28" s="77" t="s">
        <v>167</v>
      </c>
      <c r="D28" s="78">
        <v>1622477</v>
      </c>
      <c r="E28" s="79">
        <v>7960213</v>
      </c>
      <c r="F28" s="79">
        <v>-49806419</v>
      </c>
      <c r="G28" s="79">
        <v>53310000</v>
      </c>
      <c r="H28" s="80">
        <v>13086271</v>
      </c>
      <c r="I28" s="78">
        <v>-14486191</v>
      </c>
      <c r="J28" s="79">
        <v>22671652</v>
      </c>
      <c r="K28" s="79">
        <v>-9238825</v>
      </c>
      <c r="L28" s="79">
        <v>14498000</v>
      </c>
      <c r="M28" s="81">
        <v>13444636</v>
      </c>
    </row>
    <row r="29" spans="1:13" ht="12.75">
      <c r="A29" s="51" t="s">
        <v>65</v>
      </c>
      <c r="B29" s="76" t="s">
        <v>168</v>
      </c>
      <c r="C29" s="77" t="s">
        <v>169</v>
      </c>
      <c r="D29" s="78">
        <v>0</v>
      </c>
      <c r="E29" s="79">
        <v>0</v>
      </c>
      <c r="F29" s="79">
        <v>58981579</v>
      </c>
      <c r="G29" s="79">
        <v>6993000</v>
      </c>
      <c r="H29" s="80">
        <v>65974579</v>
      </c>
      <c r="I29" s="78">
        <v>0</v>
      </c>
      <c r="J29" s="79">
        <v>0</v>
      </c>
      <c r="K29" s="79">
        <v>46502004</v>
      </c>
      <c r="L29" s="79">
        <v>7299000</v>
      </c>
      <c r="M29" s="81">
        <v>53801004</v>
      </c>
    </row>
    <row r="30" spans="1:13" ht="16.5">
      <c r="A30" s="52"/>
      <c r="B30" s="82" t="s">
        <v>170</v>
      </c>
      <c r="C30" s="83"/>
      <c r="D30" s="84">
        <f aca="true" t="shared" si="3" ref="D30:M30">SUM(D23:D29)</f>
        <v>108710415</v>
      </c>
      <c r="E30" s="85">
        <f t="shared" si="3"/>
        <v>306134936</v>
      </c>
      <c r="F30" s="85">
        <f t="shared" si="3"/>
        <v>437502313</v>
      </c>
      <c r="G30" s="85">
        <f t="shared" si="3"/>
        <v>152740000</v>
      </c>
      <c r="H30" s="86">
        <f t="shared" si="3"/>
        <v>1005087664</v>
      </c>
      <c r="I30" s="84">
        <f t="shared" si="3"/>
        <v>133831293</v>
      </c>
      <c r="J30" s="85">
        <f t="shared" si="3"/>
        <v>330187238</v>
      </c>
      <c r="K30" s="85">
        <f t="shared" si="3"/>
        <v>422519319</v>
      </c>
      <c r="L30" s="85">
        <f t="shared" si="3"/>
        <v>89205000</v>
      </c>
      <c r="M30" s="87">
        <f t="shared" si="3"/>
        <v>975742850</v>
      </c>
    </row>
    <row r="31" spans="1:13" ht="12.75">
      <c r="A31" s="51" t="s">
        <v>50</v>
      </c>
      <c r="B31" s="76" t="s">
        <v>171</v>
      </c>
      <c r="C31" s="77" t="s">
        <v>172</v>
      </c>
      <c r="D31" s="78">
        <v>17777283</v>
      </c>
      <c r="E31" s="79">
        <v>119614336</v>
      </c>
      <c r="F31" s="79">
        <v>90323156</v>
      </c>
      <c r="G31" s="79">
        <v>11215000</v>
      </c>
      <c r="H31" s="80">
        <v>238929775</v>
      </c>
      <c r="I31" s="78">
        <v>20664788</v>
      </c>
      <c r="J31" s="79">
        <v>113702034</v>
      </c>
      <c r="K31" s="79">
        <v>80952760</v>
      </c>
      <c r="L31" s="79">
        <v>6465000</v>
      </c>
      <c r="M31" s="81">
        <v>221784582</v>
      </c>
    </row>
    <row r="32" spans="1:13" ht="12.75">
      <c r="A32" s="51" t="s">
        <v>50</v>
      </c>
      <c r="B32" s="76" t="s">
        <v>173</v>
      </c>
      <c r="C32" s="77" t="s">
        <v>174</v>
      </c>
      <c r="D32" s="78">
        <v>24760534</v>
      </c>
      <c r="E32" s="79">
        <v>68032640</v>
      </c>
      <c r="F32" s="79">
        <v>77920261</v>
      </c>
      <c r="G32" s="79">
        <v>25675000</v>
      </c>
      <c r="H32" s="80">
        <v>196388435</v>
      </c>
      <c r="I32" s="78">
        <v>20029293</v>
      </c>
      <c r="J32" s="79">
        <v>134489799</v>
      </c>
      <c r="K32" s="79">
        <v>82412804</v>
      </c>
      <c r="L32" s="79">
        <v>24215000</v>
      </c>
      <c r="M32" s="81">
        <v>261146896</v>
      </c>
    </row>
    <row r="33" spans="1:13" ht="12.75">
      <c r="A33" s="51" t="s">
        <v>50</v>
      </c>
      <c r="B33" s="76" t="s">
        <v>175</v>
      </c>
      <c r="C33" s="77" t="s">
        <v>176</v>
      </c>
      <c r="D33" s="78">
        <v>65330399</v>
      </c>
      <c r="E33" s="79">
        <v>215037557</v>
      </c>
      <c r="F33" s="79">
        <v>82658180</v>
      </c>
      <c r="G33" s="79">
        <v>11275000</v>
      </c>
      <c r="H33" s="80">
        <v>374301136</v>
      </c>
      <c r="I33" s="78">
        <v>44468257</v>
      </c>
      <c r="J33" s="79">
        <v>163560715</v>
      </c>
      <c r="K33" s="79">
        <v>73789413</v>
      </c>
      <c r="L33" s="79">
        <v>8020000</v>
      </c>
      <c r="M33" s="81">
        <v>289838385</v>
      </c>
    </row>
    <row r="34" spans="1:13" ht="12.75">
      <c r="A34" s="51" t="s">
        <v>50</v>
      </c>
      <c r="B34" s="76" t="s">
        <v>177</v>
      </c>
      <c r="C34" s="77" t="s">
        <v>178</v>
      </c>
      <c r="D34" s="78">
        <v>0</v>
      </c>
      <c r="E34" s="79">
        <v>0</v>
      </c>
      <c r="F34" s="79">
        <v>-11130000</v>
      </c>
      <c r="G34" s="79">
        <v>11130000</v>
      </c>
      <c r="H34" s="80">
        <v>0</v>
      </c>
      <c r="I34" s="78">
        <v>0</v>
      </c>
      <c r="J34" s="79">
        <v>10115</v>
      </c>
      <c r="K34" s="79">
        <v>25773192</v>
      </c>
      <c r="L34" s="79">
        <v>10415000</v>
      </c>
      <c r="M34" s="81">
        <v>36198307</v>
      </c>
    </row>
    <row r="35" spans="1:13" ht="12.75">
      <c r="A35" s="51" t="s">
        <v>65</v>
      </c>
      <c r="B35" s="76" t="s">
        <v>179</v>
      </c>
      <c r="C35" s="77" t="s">
        <v>180</v>
      </c>
      <c r="D35" s="78">
        <v>0</v>
      </c>
      <c r="E35" s="79">
        <v>0</v>
      </c>
      <c r="F35" s="79">
        <v>64532757</v>
      </c>
      <c r="G35" s="79">
        <v>3623000</v>
      </c>
      <c r="H35" s="80">
        <v>68155757</v>
      </c>
      <c r="I35" s="78">
        <v>0</v>
      </c>
      <c r="J35" s="79">
        <v>0</v>
      </c>
      <c r="K35" s="79">
        <v>61826632</v>
      </c>
      <c r="L35" s="79">
        <v>2532000</v>
      </c>
      <c r="M35" s="81">
        <v>64358632</v>
      </c>
    </row>
    <row r="36" spans="1:13" ht="16.5">
      <c r="A36" s="52"/>
      <c r="B36" s="82" t="s">
        <v>181</v>
      </c>
      <c r="C36" s="83"/>
      <c r="D36" s="84">
        <f aca="true" t="shared" si="4" ref="D36:M36">SUM(D31:D35)</f>
        <v>107868216</v>
      </c>
      <c r="E36" s="85">
        <f t="shared" si="4"/>
        <v>402684533</v>
      </c>
      <c r="F36" s="85">
        <f t="shared" si="4"/>
        <v>304304354</v>
      </c>
      <c r="G36" s="85">
        <f t="shared" si="4"/>
        <v>62918000</v>
      </c>
      <c r="H36" s="86">
        <f t="shared" si="4"/>
        <v>877775103</v>
      </c>
      <c r="I36" s="84">
        <f t="shared" si="4"/>
        <v>85162338</v>
      </c>
      <c r="J36" s="85">
        <f t="shared" si="4"/>
        <v>411762663</v>
      </c>
      <c r="K36" s="85">
        <f t="shared" si="4"/>
        <v>324754801</v>
      </c>
      <c r="L36" s="85">
        <f t="shared" si="4"/>
        <v>51647000</v>
      </c>
      <c r="M36" s="87">
        <f t="shared" si="4"/>
        <v>873326802</v>
      </c>
    </row>
    <row r="37" spans="1:13" ht="16.5">
      <c r="A37" s="53"/>
      <c r="B37" s="88" t="s">
        <v>182</v>
      </c>
      <c r="C37" s="89"/>
      <c r="D37" s="90">
        <f aca="true" t="shared" si="5" ref="D37:M37">SUM(D9,D11:D14,D16:D21,D23:D29,D31:D35)</f>
        <v>684270780</v>
      </c>
      <c r="E37" s="91">
        <f t="shared" si="5"/>
        <v>2378232227</v>
      </c>
      <c r="F37" s="91">
        <f t="shared" si="5"/>
        <v>1537263199</v>
      </c>
      <c r="G37" s="91">
        <f t="shared" si="5"/>
        <v>330923000</v>
      </c>
      <c r="H37" s="92">
        <f t="shared" si="5"/>
        <v>4930689206</v>
      </c>
      <c r="I37" s="90">
        <f t="shared" si="5"/>
        <v>713993712</v>
      </c>
      <c r="J37" s="91">
        <f t="shared" si="5"/>
        <v>2202271303</v>
      </c>
      <c r="K37" s="91">
        <f t="shared" si="5"/>
        <v>1470601309</v>
      </c>
      <c r="L37" s="91">
        <f t="shared" si="5"/>
        <v>303315000</v>
      </c>
      <c r="M37" s="93">
        <f t="shared" si="5"/>
        <v>4690181324</v>
      </c>
    </row>
    <row r="38" spans="1:13" ht="12.75">
      <c r="A38" s="5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ht="12.75">
      <c r="A39" s="5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ht="12.75">
      <c r="A40" s="5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ht="12.75">
      <c r="A41" s="5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ht="12.75">
      <c r="A42" s="5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2.75">
      <c r="A43" s="5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2.75">
      <c r="A44" s="5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>
      <c r="A45" s="5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 password="F954" sheet="1" objects="1" scenarios="1"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1</v>
      </c>
      <c r="E3" s="113"/>
      <c r="F3" s="113"/>
      <c r="G3" s="113"/>
      <c r="H3" s="114"/>
      <c r="I3" s="115" t="s">
        <v>2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3</v>
      </c>
      <c r="E4" s="113"/>
      <c r="F4" s="118"/>
      <c r="G4" s="28"/>
      <c r="H4" s="29"/>
      <c r="I4" s="112" t="s">
        <v>3</v>
      </c>
      <c r="J4" s="113"/>
      <c r="K4" s="118"/>
      <c r="L4" s="30"/>
      <c r="M4" s="29"/>
    </row>
    <row r="5" spans="1:13" ht="25.5">
      <c r="A5" s="12"/>
      <c r="B5" s="39" t="s">
        <v>4</v>
      </c>
      <c r="C5" s="40" t="s">
        <v>5</v>
      </c>
      <c r="D5" s="31" t="s">
        <v>6</v>
      </c>
      <c r="E5" s="32" t="s">
        <v>7</v>
      </c>
      <c r="F5" s="32" t="s">
        <v>8</v>
      </c>
      <c r="G5" s="33" t="s">
        <v>9</v>
      </c>
      <c r="H5" s="34" t="s">
        <v>10</v>
      </c>
      <c r="I5" s="31" t="s">
        <v>6</v>
      </c>
      <c r="J5" s="32" t="s">
        <v>7</v>
      </c>
      <c r="K5" s="32" t="s">
        <v>8</v>
      </c>
      <c r="L5" s="33" t="s">
        <v>9</v>
      </c>
      <c r="M5" s="34" t="s">
        <v>10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6.5">
      <c r="A7" s="48"/>
      <c r="B7" s="49" t="s">
        <v>183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2.75">
      <c r="A9" s="51" t="s">
        <v>48</v>
      </c>
      <c r="B9" s="76" t="s">
        <v>35</v>
      </c>
      <c r="C9" s="77" t="s">
        <v>36</v>
      </c>
      <c r="D9" s="78">
        <v>1259129825</v>
      </c>
      <c r="E9" s="79">
        <v>6755860221</v>
      </c>
      <c r="F9" s="79">
        <v>2878534562</v>
      </c>
      <c r="G9" s="79">
        <v>32511000</v>
      </c>
      <c r="H9" s="80">
        <v>10926035608</v>
      </c>
      <c r="I9" s="78">
        <v>1377066222</v>
      </c>
      <c r="J9" s="79">
        <v>5923569416</v>
      </c>
      <c r="K9" s="79">
        <v>2475627137</v>
      </c>
      <c r="L9" s="79">
        <v>205264000</v>
      </c>
      <c r="M9" s="81">
        <v>9981526775</v>
      </c>
    </row>
    <row r="10" spans="1:13" ht="12.75">
      <c r="A10" s="51" t="s">
        <v>48</v>
      </c>
      <c r="B10" s="76" t="s">
        <v>39</v>
      </c>
      <c r="C10" s="77" t="s">
        <v>40</v>
      </c>
      <c r="D10" s="78">
        <v>3221644551</v>
      </c>
      <c r="E10" s="79">
        <v>8063653260</v>
      </c>
      <c r="F10" s="79">
        <v>5462854924</v>
      </c>
      <c r="G10" s="79">
        <v>30489000</v>
      </c>
      <c r="H10" s="80">
        <v>16778641735</v>
      </c>
      <c r="I10" s="78">
        <v>3177738678</v>
      </c>
      <c r="J10" s="79">
        <v>7139960448</v>
      </c>
      <c r="K10" s="79">
        <v>3427190111</v>
      </c>
      <c r="L10" s="79">
        <v>225863000</v>
      </c>
      <c r="M10" s="81">
        <v>13970752237</v>
      </c>
    </row>
    <row r="11" spans="1:13" ht="12.75">
      <c r="A11" s="51" t="s">
        <v>48</v>
      </c>
      <c r="B11" s="76" t="s">
        <v>45</v>
      </c>
      <c r="C11" s="77" t="s">
        <v>46</v>
      </c>
      <c r="D11" s="78">
        <v>1825176807</v>
      </c>
      <c r="E11" s="79">
        <v>3672347139</v>
      </c>
      <c r="F11" s="79">
        <v>2232982405</v>
      </c>
      <c r="G11" s="79">
        <v>8004000</v>
      </c>
      <c r="H11" s="80">
        <v>7738510351</v>
      </c>
      <c r="I11" s="78">
        <v>1748384146</v>
      </c>
      <c r="J11" s="79">
        <v>4802417858</v>
      </c>
      <c r="K11" s="79">
        <v>2001987426</v>
      </c>
      <c r="L11" s="79">
        <v>22569000</v>
      </c>
      <c r="M11" s="81">
        <v>8575358430</v>
      </c>
    </row>
    <row r="12" spans="1:13" ht="16.5">
      <c r="A12" s="52"/>
      <c r="B12" s="82" t="s">
        <v>49</v>
      </c>
      <c r="C12" s="83"/>
      <c r="D12" s="84">
        <f aca="true" t="shared" si="0" ref="D12:M12">SUM(D9:D11)</f>
        <v>6305951183</v>
      </c>
      <c r="E12" s="85">
        <f t="shared" si="0"/>
        <v>18491860620</v>
      </c>
      <c r="F12" s="85">
        <f t="shared" si="0"/>
        <v>10574371891</v>
      </c>
      <c r="G12" s="85">
        <f t="shared" si="0"/>
        <v>71004000</v>
      </c>
      <c r="H12" s="86">
        <f t="shared" si="0"/>
        <v>35443187694</v>
      </c>
      <c r="I12" s="84">
        <f t="shared" si="0"/>
        <v>6303189046</v>
      </c>
      <c r="J12" s="85">
        <f t="shared" si="0"/>
        <v>17865947722</v>
      </c>
      <c r="K12" s="85">
        <f t="shared" si="0"/>
        <v>7904804674</v>
      </c>
      <c r="L12" s="85">
        <f t="shared" si="0"/>
        <v>453696000</v>
      </c>
      <c r="M12" s="87">
        <f t="shared" si="0"/>
        <v>32527637442</v>
      </c>
    </row>
    <row r="13" spans="1:13" ht="12.75">
      <c r="A13" s="51" t="s">
        <v>50</v>
      </c>
      <c r="B13" s="76" t="s">
        <v>184</v>
      </c>
      <c r="C13" s="77" t="s">
        <v>185</v>
      </c>
      <c r="D13" s="78">
        <v>223929081</v>
      </c>
      <c r="E13" s="79">
        <v>1159189207</v>
      </c>
      <c r="F13" s="79">
        <v>375204077</v>
      </c>
      <c r="G13" s="79">
        <v>8405000</v>
      </c>
      <c r="H13" s="80">
        <v>1766727365</v>
      </c>
      <c r="I13" s="78">
        <v>215001476</v>
      </c>
      <c r="J13" s="79">
        <v>1074821396</v>
      </c>
      <c r="K13" s="79">
        <v>323865368</v>
      </c>
      <c r="L13" s="79">
        <v>22162000</v>
      </c>
      <c r="M13" s="81">
        <v>1635850240</v>
      </c>
    </row>
    <row r="14" spans="1:13" ht="12.75">
      <c r="A14" s="51" t="s">
        <v>50</v>
      </c>
      <c r="B14" s="76" t="s">
        <v>186</v>
      </c>
      <c r="C14" s="77" t="s">
        <v>187</v>
      </c>
      <c r="D14" s="78">
        <v>61854463</v>
      </c>
      <c r="E14" s="79">
        <v>192097041</v>
      </c>
      <c r="F14" s="79">
        <v>44917446</v>
      </c>
      <c r="G14" s="79">
        <v>13901000</v>
      </c>
      <c r="H14" s="80">
        <v>312769950</v>
      </c>
      <c r="I14" s="78">
        <v>44829443</v>
      </c>
      <c r="J14" s="79">
        <v>176113101</v>
      </c>
      <c r="K14" s="79">
        <v>41909218</v>
      </c>
      <c r="L14" s="79">
        <v>7846000</v>
      </c>
      <c r="M14" s="81">
        <v>270697762</v>
      </c>
    </row>
    <row r="15" spans="1:13" ht="12.75">
      <c r="A15" s="51" t="s">
        <v>50</v>
      </c>
      <c r="B15" s="76" t="s">
        <v>188</v>
      </c>
      <c r="C15" s="77" t="s">
        <v>189</v>
      </c>
      <c r="D15" s="78">
        <v>31739632</v>
      </c>
      <c r="E15" s="79">
        <v>149155930</v>
      </c>
      <c r="F15" s="79">
        <v>46848110</v>
      </c>
      <c r="G15" s="79">
        <v>20287000</v>
      </c>
      <c r="H15" s="80">
        <v>248030672</v>
      </c>
      <c r="I15" s="78">
        <v>27409687</v>
      </c>
      <c r="J15" s="79">
        <v>131685015</v>
      </c>
      <c r="K15" s="79">
        <v>45681423</v>
      </c>
      <c r="L15" s="79">
        <v>16375000</v>
      </c>
      <c r="M15" s="81">
        <v>221151125</v>
      </c>
    </row>
    <row r="16" spans="1:13" ht="12.75">
      <c r="A16" s="51" t="s">
        <v>65</v>
      </c>
      <c r="B16" s="76" t="s">
        <v>190</v>
      </c>
      <c r="C16" s="77" t="s">
        <v>191</v>
      </c>
      <c r="D16" s="78">
        <v>0</v>
      </c>
      <c r="E16" s="79">
        <v>0</v>
      </c>
      <c r="F16" s="79">
        <v>122356096</v>
      </c>
      <c r="G16" s="79">
        <v>3100000</v>
      </c>
      <c r="H16" s="80">
        <v>125456096</v>
      </c>
      <c r="I16" s="78">
        <v>0</v>
      </c>
      <c r="J16" s="79">
        <v>0</v>
      </c>
      <c r="K16" s="79">
        <v>130748893</v>
      </c>
      <c r="L16" s="79">
        <v>3205000</v>
      </c>
      <c r="M16" s="81">
        <v>133953893</v>
      </c>
    </row>
    <row r="17" spans="1:13" ht="16.5">
      <c r="A17" s="52"/>
      <c r="B17" s="82" t="s">
        <v>192</v>
      </c>
      <c r="C17" s="83"/>
      <c r="D17" s="84">
        <f aca="true" t="shared" si="1" ref="D17:M17">SUM(D13:D16)</f>
        <v>317523176</v>
      </c>
      <c r="E17" s="85">
        <f t="shared" si="1"/>
        <v>1500442178</v>
      </c>
      <c r="F17" s="85">
        <f t="shared" si="1"/>
        <v>589325729</v>
      </c>
      <c r="G17" s="85">
        <f t="shared" si="1"/>
        <v>45693000</v>
      </c>
      <c r="H17" s="86">
        <f t="shared" si="1"/>
        <v>2452984083</v>
      </c>
      <c r="I17" s="84">
        <f t="shared" si="1"/>
        <v>287240606</v>
      </c>
      <c r="J17" s="85">
        <f t="shared" si="1"/>
        <v>1382619512</v>
      </c>
      <c r="K17" s="85">
        <f t="shared" si="1"/>
        <v>542204902</v>
      </c>
      <c r="L17" s="85">
        <f t="shared" si="1"/>
        <v>49588000</v>
      </c>
      <c r="M17" s="87">
        <f t="shared" si="1"/>
        <v>2261653020</v>
      </c>
    </row>
    <row r="18" spans="1:13" ht="12.75">
      <c r="A18" s="51" t="s">
        <v>50</v>
      </c>
      <c r="B18" s="76" t="s">
        <v>193</v>
      </c>
      <c r="C18" s="77" t="s">
        <v>194</v>
      </c>
      <c r="D18" s="78">
        <v>38648966</v>
      </c>
      <c r="E18" s="79">
        <v>329189632</v>
      </c>
      <c r="F18" s="79">
        <v>-189947377</v>
      </c>
      <c r="G18" s="79">
        <v>32048000</v>
      </c>
      <c r="H18" s="80">
        <v>209939221</v>
      </c>
      <c r="I18" s="78">
        <v>50700869</v>
      </c>
      <c r="J18" s="79">
        <v>154211902</v>
      </c>
      <c r="K18" s="79">
        <v>-2889966</v>
      </c>
      <c r="L18" s="79">
        <v>22377000</v>
      </c>
      <c r="M18" s="81">
        <v>224399805</v>
      </c>
    </row>
    <row r="19" spans="1:13" ht="12.75">
      <c r="A19" s="51" t="s">
        <v>50</v>
      </c>
      <c r="B19" s="76" t="s">
        <v>195</v>
      </c>
      <c r="C19" s="77" t="s">
        <v>196</v>
      </c>
      <c r="D19" s="78">
        <v>128836770</v>
      </c>
      <c r="E19" s="79">
        <v>184892271</v>
      </c>
      <c r="F19" s="79">
        <v>113181660</v>
      </c>
      <c r="G19" s="79">
        <v>18923000</v>
      </c>
      <c r="H19" s="80">
        <v>445833701</v>
      </c>
      <c r="I19" s="78">
        <v>44684444</v>
      </c>
      <c r="J19" s="79">
        <v>163181941</v>
      </c>
      <c r="K19" s="79">
        <v>60028863</v>
      </c>
      <c r="L19" s="79">
        <v>49812000</v>
      </c>
      <c r="M19" s="81">
        <v>317707248</v>
      </c>
    </row>
    <row r="20" spans="1:13" ht="12.75">
      <c r="A20" s="51" t="s">
        <v>50</v>
      </c>
      <c r="B20" s="76" t="s">
        <v>197</v>
      </c>
      <c r="C20" s="77" t="s">
        <v>198</v>
      </c>
      <c r="D20" s="78">
        <v>66553447</v>
      </c>
      <c r="E20" s="79">
        <v>314955938</v>
      </c>
      <c r="F20" s="79">
        <v>119930957</v>
      </c>
      <c r="G20" s="79">
        <v>37180000</v>
      </c>
      <c r="H20" s="80">
        <v>538620342</v>
      </c>
      <c r="I20" s="78">
        <v>57256947</v>
      </c>
      <c r="J20" s="79">
        <v>274979535</v>
      </c>
      <c r="K20" s="79">
        <v>151691157</v>
      </c>
      <c r="L20" s="79">
        <v>29705000</v>
      </c>
      <c r="M20" s="81">
        <v>513632639</v>
      </c>
    </row>
    <row r="21" spans="1:13" ht="12.75">
      <c r="A21" s="51" t="s">
        <v>65</v>
      </c>
      <c r="B21" s="76" t="s">
        <v>199</v>
      </c>
      <c r="C21" s="77" t="s">
        <v>200</v>
      </c>
      <c r="D21" s="78">
        <v>0</v>
      </c>
      <c r="E21" s="79">
        <v>6480</v>
      </c>
      <c r="F21" s="79">
        <v>74874306</v>
      </c>
      <c r="G21" s="79">
        <v>3194000</v>
      </c>
      <c r="H21" s="80">
        <v>78074786</v>
      </c>
      <c r="I21" s="78">
        <v>0</v>
      </c>
      <c r="J21" s="79">
        <v>123604</v>
      </c>
      <c r="K21" s="79">
        <v>93420933</v>
      </c>
      <c r="L21" s="79">
        <v>3093000</v>
      </c>
      <c r="M21" s="81">
        <v>96637537</v>
      </c>
    </row>
    <row r="22" spans="1:13" ht="16.5">
      <c r="A22" s="52"/>
      <c r="B22" s="82" t="s">
        <v>201</v>
      </c>
      <c r="C22" s="83"/>
      <c r="D22" s="84">
        <f aca="true" t="shared" si="2" ref="D22:M22">SUM(D18:D21)</f>
        <v>234039183</v>
      </c>
      <c r="E22" s="85">
        <f t="shared" si="2"/>
        <v>829044321</v>
      </c>
      <c r="F22" s="85">
        <f t="shared" si="2"/>
        <v>118039546</v>
      </c>
      <c r="G22" s="85">
        <f t="shared" si="2"/>
        <v>91345000</v>
      </c>
      <c r="H22" s="86">
        <f t="shared" si="2"/>
        <v>1272468050</v>
      </c>
      <c r="I22" s="84">
        <f t="shared" si="2"/>
        <v>152642260</v>
      </c>
      <c r="J22" s="85">
        <f t="shared" si="2"/>
        <v>592496982</v>
      </c>
      <c r="K22" s="85">
        <f t="shared" si="2"/>
        <v>302250987</v>
      </c>
      <c r="L22" s="85">
        <f t="shared" si="2"/>
        <v>104987000</v>
      </c>
      <c r="M22" s="87">
        <f t="shared" si="2"/>
        <v>1152377229</v>
      </c>
    </row>
    <row r="23" spans="1:13" ht="16.5">
      <c r="A23" s="53"/>
      <c r="B23" s="88" t="s">
        <v>202</v>
      </c>
      <c r="C23" s="89"/>
      <c r="D23" s="90">
        <f aca="true" t="shared" si="3" ref="D23:M23">SUM(D9:D11,D13:D16,D18:D21)</f>
        <v>6857513542</v>
      </c>
      <c r="E23" s="91">
        <f t="shared" si="3"/>
        <v>20821347119</v>
      </c>
      <c r="F23" s="91">
        <f t="shared" si="3"/>
        <v>11281737166</v>
      </c>
      <c r="G23" s="91">
        <f t="shared" si="3"/>
        <v>208042000</v>
      </c>
      <c r="H23" s="92">
        <f t="shared" si="3"/>
        <v>39168639827</v>
      </c>
      <c r="I23" s="90">
        <f t="shared" si="3"/>
        <v>6743071912</v>
      </c>
      <c r="J23" s="91">
        <f t="shared" si="3"/>
        <v>19841064216</v>
      </c>
      <c r="K23" s="91">
        <f t="shared" si="3"/>
        <v>8749260563</v>
      </c>
      <c r="L23" s="91">
        <f t="shared" si="3"/>
        <v>608271000</v>
      </c>
      <c r="M23" s="93">
        <f t="shared" si="3"/>
        <v>35941667691</v>
      </c>
    </row>
    <row r="24" spans="1:13" ht="12.75">
      <c r="A24" s="5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1:13" ht="12.75">
      <c r="A25" s="5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1:13" ht="12.75">
      <c r="A26" s="5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</row>
    <row r="27" spans="1:13" ht="12.75">
      <c r="A27" s="5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1:13" ht="12.75">
      <c r="A28" s="5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1:13" ht="12.75">
      <c r="A29" s="5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spans="1:13" ht="12.75">
      <c r="A30" s="5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ht="12.75">
      <c r="A31" s="5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1:13" ht="12.75">
      <c r="A32" s="5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</row>
    <row r="33" spans="1:13" ht="12.75">
      <c r="A33" s="5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</row>
    <row r="34" spans="1:13" ht="12.75">
      <c r="A34" s="5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</row>
    <row r="35" spans="1:13" ht="12.75">
      <c r="A35" s="5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13" ht="12.75">
      <c r="A36" s="5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ht="12.75">
      <c r="A37" s="5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ht="12.75">
      <c r="A38" s="5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ht="12.75">
      <c r="A39" s="5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ht="12.75">
      <c r="A40" s="5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ht="12.75">
      <c r="A41" s="5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ht="12.75">
      <c r="A42" s="5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2.75">
      <c r="A43" s="5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2.75">
      <c r="A44" s="5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>
      <c r="A45" s="5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 password="F954" sheet="1" objects="1" scenarios="1"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1</v>
      </c>
      <c r="E3" s="113"/>
      <c r="F3" s="113"/>
      <c r="G3" s="113"/>
      <c r="H3" s="114"/>
      <c r="I3" s="115" t="s">
        <v>2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3</v>
      </c>
      <c r="E4" s="113"/>
      <c r="F4" s="118"/>
      <c r="G4" s="28"/>
      <c r="H4" s="29"/>
      <c r="I4" s="112" t="s">
        <v>3</v>
      </c>
      <c r="J4" s="113"/>
      <c r="K4" s="118"/>
      <c r="L4" s="30"/>
      <c r="M4" s="29"/>
    </row>
    <row r="5" spans="1:13" ht="25.5">
      <c r="A5" s="12"/>
      <c r="B5" s="39" t="s">
        <v>4</v>
      </c>
      <c r="C5" s="40" t="s">
        <v>5</v>
      </c>
      <c r="D5" s="31" t="s">
        <v>6</v>
      </c>
      <c r="E5" s="32" t="s">
        <v>7</v>
      </c>
      <c r="F5" s="32" t="s">
        <v>8</v>
      </c>
      <c r="G5" s="33" t="s">
        <v>9</v>
      </c>
      <c r="H5" s="34" t="s">
        <v>10</v>
      </c>
      <c r="I5" s="31" t="s">
        <v>6</v>
      </c>
      <c r="J5" s="32" t="s">
        <v>7</v>
      </c>
      <c r="K5" s="32" t="s">
        <v>8</v>
      </c>
      <c r="L5" s="33" t="s">
        <v>9</v>
      </c>
      <c r="M5" s="34" t="s">
        <v>10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6.5">
      <c r="A7" s="48"/>
      <c r="B7" s="49" t="s">
        <v>203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2.75">
      <c r="A9" s="51" t="s">
        <v>48</v>
      </c>
      <c r="B9" s="76" t="s">
        <v>37</v>
      </c>
      <c r="C9" s="77" t="s">
        <v>38</v>
      </c>
      <c r="D9" s="78">
        <v>2728474322</v>
      </c>
      <c r="E9" s="79">
        <v>5488032287</v>
      </c>
      <c r="F9" s="79">
        <v>2558807930</v>
      </c>
      <c r="G9" s="79">
        <v>142300000</v>
      </c>
      <c r="H9" s="80">
        <v>10917614539</v>
      </c>
      <c r="I9" s="78">
        <v>1864472822</v>
      </c>
      <c r="J9" s="79">
        <v>4208219312</v>
      </c>
      <c r="K9" s="79">
        <v>2904275695</v>
      </c>
      <c r="L9" s="79">
        <v>171430000</v>
      </c>
      <c r="M9" s="81">
        <v>9148397829</v>
      </c>
    </row>
    <row r="10" spans="1:13" ht="16.5">
      <c r="A10" s="52"/>
      <c r="B10" s="82" t="s">
        <v>49</v>
      </c>
      <c r="C10" s="83"/>
      <c r="D10" s="84">
        <f aca="true" t="shared" si="0" ref="D10:M10">D9</f>
        <v>2728474322</v>
      </c>
      <c r="E10" s="85">
        <f t="shared" si="0"/>
        <v>5488032287</v>
      </c>
      <c r="F10" s="85">
        <f t="shared" si="0"/>
        <v>2558807930</v>
      </c>
      <c r="G10" s="85">
        <f t="shared" si="0"/>
        <v>142300000</v>
      </c>
      <c r="H10" s="86">
        <f t="shared" si="0"/>
        <v>10917614539</v>
      </c>
      <c r="I10" s="84">
        <f t="shared" si="0"/>
        <v>1864472822</v>
      </c>
      <c r="J10" s="85">
        <f t="shared" si="0"/>
        <v>4208219312</v>
      </c>
      <c r="K10" s="85">
        <f t="shared" si="0"/>
        <v>2904275695</v>
      </c>
      <c r="L10" s="85">
        <f t="shared" si="0"/>
        <v>171430000</v>
      </c>
      <c r="M10" s="87">
        <f t="shared" si="0"/>
        <v>9148397829</v>
      </c>
    </row>
    <row r="11" spans="1:13" ht="25.5">
      <c r="A11" s="51" t="s">
        <v>50</v>
      </c>
      <c r="B11" s="76" t="s">
        <v>204</v>
      </c>
      <c r="C11" s="77" t="s">
        <v>205</v>
      </c>
      <c r="D11" s="78">
        <v>44006481</v>
      </c>
      <c r="E11" s="79">
        <v>3950800</v>
      </c>
      <c r="F11" s="79">
        <v>55329783</v>
      </c>
      <c r="G11" s="79">
        <v>3307000</v>
      </c>
      <c r="H11" s="80">
        <v>106594064</v>
      </c>
      <c r="I11" s="78">
        <v>40992639</v>
      </c>
      <c r="J11" s="79">
        <v>3597514</v>
      </c>
      <c r="K11" s="79">
        <v>45645087</v>
      </c>
      <c r="L11" s="79">
        <v>9620000</v>
      </c>
      <c r="M11" s="81">
        <v>99855240</v>
      </c>
    </row>
    <row r="12" spans="1:13" ht="25.5">
      <c r="A12" s="51" t="s">
        <v>50</v>
      </c>
      <c r="B12" s="76" t="s">
        <v>206</v>
      </c>
      <c r="C12" s="77" t="s">
        <v>207</v>
      </c>
      <c r="D12" s="78">
        <v>7734672</v>
      </c>
      <c r="E12" s="79">
        <v>0</v>
      </c>
      <c r="F12" s="79">
        <v>105851833</v>
      </c>
      <c r="G12" s="79">
        <v>10291000</v>
      </c>
      <c r="H12" s="80">
        <v>123877505</v>
      </c>
      <c r="I12" s="78">
        <v>0</v>
      </c>
      <c r="J12" s="79">
        <v>0</v>
      </c>
      <c r="K12" s="79">
        <v>47398165</v>
      </c>
      <c r="L12" s="79">
        <v>7163000</v>
      </c>
      <c r="M12" s="81">
        <v>54561165</v>
      </c>
    </row>
    <row r="13" spans="1:13" ht="25.5">
      <c r="A13" s="51" t="s">
        <v>50</v>
      </c>
      <c r="B13" s="76" t="s">
        <v>208</v>
      </c>
      <c r="C13" s="77" t="s">
        <v>209</v>
      </c>
      <c r="D13" s="78">
        <v>-17843</v>
      </c>
      <c r="E13" s="79">
        <v>8270485</v>
      </c>
      <c r="F13" s="79">
        <v>61877790</v>
      </c>
      <c r="G13" s="79">
        <v>2205000</v>
      </c>
      <c r="H13" s="80">
        <v>72335432</v>
      </c>
      <c r="I13" s="78">
        <v>15686079</v>
      </c>
      <c r="J13" s="79">
        <v>8160196</v>
      </c>
      <c r="K13" s="79">
        <v>61664332</v>
      </c>
      <c r="L13" s="79">
        <v>2205000</v>
      </c>
      <c r="M13" s="81">
        <v>87715607</v>
      </c>
    </row>
    <row r="14" spans="1:13" ht="25.5">
      <c r="A14" s="51" t="s">
        <v>50</v>
      </c>
      <c r="B14" s="76" t="s">
        <v>210</v>
      </c>
      <c r="C14" s="77" t="s">
        <v>211</v>
      </c>
      <c r="D14" s="78">
        <v>160415886</v>
      </c>
      <c r="E14" s="79">
        <v>54834789</v>
      </c>
      <c r="F14" s="79">
        <v>90940419</v>
      </c>
      <c r="G14" s="79">
        <v>8602000</v>
      </c>
      <c r="H14" s="80">
        <v>314793094</v>
      </c>
      <c r="I14" s="78">
        <v>153272395</v>
      </c>
      <c r="J14" s="79">
        <v>52386999</v>
      </c>
      <c r="K14" s="79">
        <v>107265334</v>
      </c>
      <c r="L14" s="79">
        <v>13616000</v>
      </c>
      <c r="M14" s="81">
        <v>326540728</v>
      </c>
    </row>
    <row r="15" spans="1:13" ht="12.75">
      <c r="A15" s="51" t="s">
        <v>65</v>
      </c>
      <c r="B15" s="76" t="s">
        <v>212</v>
      </c>
      <c r="C15" s="77" t="s">
        <v>213</v>
      </c>
      <c r="D15" s="78">
        <v>0</v>
      </c>
      <c r="E15" s="79">
        <v>143017153</v>
      </c>
      <c r="F15" s="79">
        <v>446371942</v>
      </c>
      <c r="G15" s="79">
        <v>24971000</v>
      </c>
      <c r="H15" s="80">
        <v>614360095</v>
      </c>
      <c r="I15" s="78">
        <v>-124642</v>
      </c>
      <c r="J15" s="79">
        <v>90083792</v>
      </c>
      <c r="K15" s="79">
        <v>253299632</v>
      </c>
      <c r="L15" s="79">
        <v>4542000</v>
      </c>
      <c r="M15" s="81">
        <v>347800782</v>
      </c>
    </row>
    <row r="16" spans="1:13" ht="16.5">
      <c r="A16" s="52"/>
      <c r="B16" s="82" t="s">
        <v>214</v>
      </c>
      <c r="C16" s="83"/>
      <c r="D16" s="84">
        <f aca="true" t="shared" si="1" ref="D16:M16">SUM(D11:D15)</f>
        <v>212139196</v>
      </c>
      <c r="E16" s="85">
        <f t="shared" si="1"/>
        <v>210073227</v>
      </c>
      <c r="F16" s="85">
        <f t="shared" si="1"/>
        <v>760371767</v>
      </c>
      <c r="G16" s="85">
        <f t="shared" si="1"/>
        <v>49376000</v>
      </c>
      <c r="H16" s="86">
        <f t="shared" si="1"/>
        <v>1231960190</v>
      </c>
      <c r="I16" s="84">
        <f t="shared" si="1"/>
        <v>209826471</v>
      </c>
      <c r="J16" s="85">
        <f t="shared" si="1"/>
        <v>154228501</v>
      </c>
      <c r="K16" s="85">
        <f t="shared" si="1"/>
        <v>515272550</v>
      </c>
      <c r="L16" s="85">
        <f t="shared" si="1"/>
        <v>37146000</v>
      </c>
      <c r="M16" s="87">
        <f t="shared" si="1"/>
        <v>916473522</v>
      </c>
    </row>
    <row r="17" spans="1:13" ht="25.5">
      <c r="A17" s="51" t="s">
        <v>50</v>
      </c>
      <c r="B17" s="76" t="s">
        <v>215</v>
      </c>
      <c r="C17" s="77" t="s">
        <v>216</v>
      </c>
      <c r="D17" s="78">
        <v>17187781</v>
      </c>
      <c r="E17" s="79">
        <v>906902</v>
      </c>
      <c r="F17" s="79">
        <v>87706079</v>
      </c>
      <c r="G17" s="79">
        <v>2301000</v>
      </c>
      <c r="H17" s="80">
        <v>108101762</v>
      </c>
      <c r="I17" s="78">
        <v>11691809</v>
      </c>
      <c r="J17" s="79">
        <v>599416</v>
      </c>
      <c r="K17" s="79">
        <v>44841322</v>
      </c>
      <c r="L17" s="79">
        <v>2339000</v>
      </c>
      <c r="M17" s="81">
        <v>59471547</v>
      </c>
    </row>
    <row r="18" spans="1:13" ht="25.5">
      <c r="A18" s="51" t="s">
        <v>50</v>
      </c>
      <c r="B18" s="76" t="s">
        <v>217</v>
      </c>
      <c r="C18" s="77" t="s">
        <v>218</v>
      </c>
      <c r="D18" s="78">
        <v>53388534</v>
      </c>
      <c r="E18" s="79">
        <v>23223305</v>
      </c>
      <c r="F18" s="79">
        <v>28772186</v>
      </c>
      <c r="G18" s="79">
        <v>4020000</v>
      </c>
      <c r="H18" s="80">
        <v>109404025</v>
      </c>
      <c r="I18" s="78">
        <v>47034967</v>
      </c>
      <c r="J18" s="79">
        <v>24221896</v>
      </c>
      <c r="K18" s="79">
        <v>24320262</v>
      </c>
      <c r="L18" s="79">
        <v>5270000</v>
      </c>
      <c r="M18" s="81">
        <v>100847125</v>
      </c>
    </row>
    <row r="19" spans="1:13" ht="25.5">
      <c r="A19" s="51" t="s">
        <v>50</v>
      </c>
      <c r="B19" s="76" t="s">
        <v>219</v>
      </c>
      <c r="C19" s="77" t="s">
        <v>220</v>
      </c>
      <c r="D19" s="78">
        <v>6749685</v>
      </c>
      <c r="E19" s="79">
        <v>21265356</v>
      </c>
      <c r="F19" s="79">
        <v>11173437</v>
      </c>
      <c r="G19" s="79">
        <v>2722000</v>
      </c>
      <c r="H19" s="80">
        <v>41910478</v>
      </c>
      <c r="I19" s="78">
        <v>5480060</v>
      </c>
      <c r="J19" s="79">
        <v>16179931</v>
      </c>
      <c r="K19" s="79">
        <v>11520782</v>
      </c>
      <c r="L19" s="79">
        <v>2220000</v>
      </c>
      <c r="M19" s="81">
        <v>35400773</v>
      </c>
    </row>
    <row r="20" spans="1:13" ht="25.5">
      <c r="A20" s="51" t="s">
        <v>50</v>
      </c>
      <c r="B20" s="76" t="s">
        <v>221</v>
      </c>
      <c r="C20" s="77" t="s">
        <v>222</v>
      </c>
      <c r="D20" s="78">
        <v>9127766</v>
      </c>
      <c r="E20" s="79">
        <v>31419</v>
      </c>
      <c r="F20" s="79">
        <v>31522152</v>
      </c>
      <c r="G20" s="79">
        <v>2680000</v>
      </c>
      <c r="H20" s="80">
        <v>43361337</v>
      </c>
      <c r="I20" s="78">
        <v>3427627</v>
      </c>
      <c r="J20" s="79">
        <v>15159</v>
      </c>
      <c r="K20" s="79">
        <v>13044038</v>
      </c>
      <c r="L20" s="79">
        <v>2190000</v>
      </c>
      <c r="M20" s="81">
        <v>18676824</v>
      </c>
    </row>
    <row r="21" spans="1:13" ht="25.5">
      <c r="A21" s="51" t="s">
        <v>50</v>
      </c>
      <c r="B21" s="76" t="s">
        <v>223</v>
      </c>
      <c r="C21" s="77" t="s">
        <v>224</v>
      </c>
      <c r="D21" s="78">
        <v>294123204</v>
      </c>
      <c r="E21" s="79">
        <v>909747991</v>
      </c>
      <c r="F21" s="79">
        <v>102080439</v>
      </c>
      <c r="G21" s="79">
        <v>8750000</v>
      </c>
      <c r="H21" s="80">
        <v>1314701634</v>
      </c>
      <c r="I21" s="78">
        <v>230349402</v>
      </c>
      <c r="J21" s="79">
        <v>797335616</v>
      </c>
      <c r="K21" s="79">
        <v>177040738</v>
      </c>
      <c r="L21" s="79">
        <v>46426000</v>
      </c>
      <c r="M21" s="81">
        <v>1251151756</v>
      </c>
    </row>
    <row r="22" spans="1:13" ht="25.5">
      <c r="A22" s="51" t="s">
        <v>50</v>
      </c>
      <c r="B22" s="76" t="s">
        <v>225</v>
      </c>
      <c r="C22" s="77" t="s">
        <v>226</v>
      </c>
      <c r="D22" s="78">
        <v>6959452</v>
      </c>
      <c r="E22" s="79">
        <v>176838</v>
      </c>
      <c r="F22" s="79">
        <v>54565455</v>
      </c>
      <c r="G22" s="79">
        <v>2795000</v>
      </c>
      <c r="H22" s="80">
        <v>64496745</v>
      </c>
      <c r="I22" s="78">
        <v>3706104</v>
      </c>
      <c r="J22" s="79">
        <v>131439</v>
      </c>
      <c r="K22" s="79">
        <v>21560465</v>
      </c>
      <c r="L22" s="79">
        <v>5829000</v>
      </c>
      <c r="M22" s="81">
        <v>31227008</v>
      </c>
    </row>
    <row r="23" spans="1:13" ht="25.5">
      <c r="A23" s="51" t="s">
        <v>50</v>
      </c>
      <c r="B23" s="76" t="s">
        <v>227</v>
      </c>
      <c r="C23" s="77" t="s">
        <v>228</v>
      </c>
      <c r="D23" s="78">
        <v>844580</v>
      </c>
      <c r="E23" s="79">
        <v>81383</v>
      </c>
      <c r="F23" s="79">
        <v>30528875</v>
      </c>
      <c r="G23" s="79">
        <v>2329000</v>
      </c>
      <c r="H23" s="80">
        <v>33783838</v>
      </c>
      <c r="I23" s="78">
        <v>11154625</v>
      </c>
      <c r="J23" s="79">
        <v>274014</v>
      </c>
      <c r="K23" s="79">
        <v>36314747</v>
      </c>
      <c r="L23" s="79">
        <v>2280000</v>
      </c>
      <c r="M23" s="81">
        <v>50023386</v>
      </c>
    </row>
    <row r="24" spans="1:13" ht="12.75">
      <c r="A24" s="51" t="s">
        <v>65</v>
      </c>
      <c r="B24" s="76" t="s">
        <v>229</v>
      </c>
      <c r="C24" s="77" t="s">
        <v>230</v>
      </c>
      <c r="D24" s="78">
        <v>0</v>
      </c>
      <c r="E24" s="79">
        <v>123391544</v>
      </c>
      <c r="F24" s="79">
        <v>430500698</v>
      </c>
      <c r="G24" s="79">
        <v>23719000</v>
      </c>
      <c r="H24" s="80">
        <v>577611242</v>
      </c>
      <c r="I24" s="78">
        <v>0</v>
      </c>
      <c r="J24" s="79">
        <v>69358524</v>
      </c>
      <c r="K24" s="79">
        <v>197338657</v>
      </c>
      <c r="L24" s="79">
        <v>13839000</v>
      </c>
      <c r="M24" s="81">
        <v>280536181</v>
      </c>
    </row>
    <row r="25" spans="1:13" ht="16.5">
      <c r="A25" s="52"/>
      <c r="B25" s="82" t="s">
        <v>231</v>
      </c>
      <c r="C25" s="83"/>
      <c r="D25" s="84">
        <f aca="true" t="shared" si="2" ref="D25:M25">SUM(D17:D24)</f>
        <v>388381002</v>
      </c>
      <c r="E25" s="85">
        <f t="shared" si="2"/>
        <v>1078824738</v>
      </c>
      <c r="F25" s="85">
        <f t="shared" si="2"/>
        <v>776849321</v>
      </c>
      <c r="G25" s="85">
        <f t="shared" si="2"/>
        <v>49316000</v>
      </c>
      <c r="H25" s="86">
        <f t="shared" si="2"/>
        <v>2293371061</v>
      </c>
      <c r="I25" s="84">
        <f t="shared" si="2"/>
        <v>312844594</v>
      </c>
      <c r="J25" s="85">
        <f t="shared" si="2"/>
        <v>908115995</v>
      </c>
      <c r="K25" s="85">
        <f t="shared" si="2"/>
        <v>525981011</v>
      </c>
      <c r="L25" s="85">
        <f t="shared" si="2"/>
        <v>80393000</v>
      </c>
      <c r="M25" s="87">
        <f t="shared" si="2"/>
        <v>1827334600</v>
      </c>
    </row>
    <row r="26" spans="1:13" ht="25.5">
      <c r="A26" s="51" t="s">
        <v>50</v>
      </c>
      <c r="B26" s="76" t="s">
        <v>232</v>
      </c>
      <c r="C26" s="77" t="s">
        <v>233</v>
      </c>
      <c r="D26" s="78">
        <v>7989317</v>
      </c>
      <c r="E26" s="79">
        <v>706310</v>
      </c>
      <c r="F26" s="79">
        <v>54937336</v>
      </c>
      <c r="G26" s="79">
        <v>2535000</v>
      </c>
      <c r="H26" s="80">
        <v>66167963</v>
      </c>
      <c r="I26" s="78">
        <v>7555941</v>
      </c>
      <c r="J26" s="79">
        <v>647198</v>
      </c>
      <c r="K26" s="79">
        <v>43383652</v>
      </c>
      <c r="L26" s="79">
        <v>6993000</v>
      </c>
      <c r="M26" s="81">
        <v>58579791</v>
      </c>
    </row>
    <row r="27" spans="1:13" ht="25.5">
      <c r="A27" s="51" t="s">
        <v>50</v>
      </c>
      <c r="B27" s="76" t="s">
        <v>234</v>
      </c>
      <c r="C27" s="77" t="s">
        <v>235</v>
      </c>
      <c r="D27" s="78">
        <v>53574738</v>
      </c>
      <c r="E27" s="79">
        <v>62517702</v>
      </c>
      <c r="F27" s="79">
        <v>83939766</v>
      </c>
      <c r="G27" s="79">
        <v>5038000</v>
      </c>
      <c r="H27" s="80">
        <v>205070206</v>
      </c>
      <c r="I27" s="78">
        <v>43553017</v>
      </c>
      <c r="J27" s="79">
        <v>68698318</v>
      </c>
      <c r="K27" s="79">
        <v>71589951</v>
      </c>
      <c r="L27" s="79">
        <v>4017000</v>
      </c>
      <c r="M27" s="81">
        <v>187858286</v>
      </c>
    </row>
    <row r="28" spans="1:13" ht="25.5">
      <c r="A28" s="51" t="s">
        <v>50</v>
      </c>
      <c r="B28" s="76" t="s">
        <v>236</v>
      </c>
      <c r="C28" s="77" t="s">
        <v>237</v>
      </c>
      <c r="D28" s="78">
        <v>65759779</v>
      </c>
      <c r="E28" s="79">
        <v>114872787</v>
      </c>
      <c r="F28" s="79">
        <v>103256398</v>
      </c>
      <c r="G28" s="79">
        <v>16083000</v>
      </c>
      <c r="H28" s="80">
        <v>299971964</v>
      </c>
      <c r="I28" s="78">
        <v>60834265</v>
      </c>
      <c r="J28" s="79">
        <v>127958848</v>
      </c>
      <c r="K28" s="79">
        <v>86816335</v>
      </c>
      <c r="L28" s="79">
        <v>13178000</v>
      </c>
      <c r="M28" s="81">
        <v>288787448</v>
      </c>
    </row>
    <row r="29" spans="1:13" ht="12.75">
      <c r="A29" s="51" t="s">
        <v>65</v>
      </c>
      <c r="B29" s="76" t="s">
        <v>238</v>
      </c>
      <c r="C29" s="77" t="s">
        <v>239</v>
      </c>
      <c r="D29" s="78">
        <v>0</v>
      </c>
      <c r="E29" s="79">
        <v>61130810</v>
      </c>
      <c r="F29" s="79">
        <v>163082211</v>
      </c>
      <c r="G29" s="79">
        <v>35619000</v>
      </c>
      <c r="H29" s="80">
        <v>259832021</v>
      </c>
      <c r="I29" s="78">
        <v>0</v>
      </c>
      <c r="J29" s="79">
        <v>38253684</v>
      </c>
      <c r="K29" s="79">
        <v>140004634</v>
      </c>
      <c r="L29" s="79">
        <v>24840000</v>
      </c>
      <c r="M29" s="81">
        <v>203098318</v>
      </c>
    </row>
    <row r="30" spans="1:13" ht="16.5">
      <c r="A30" s="52"/>
      <c r="B30" s="82" t="s">
        <v>240</v>
      </c>
      <c r="C30" s="83"/>
      <c r="D30" s="84">
        <f aca="true" t="shared" si="3" ref="D30:M30">SUM(D26:D29)</f>
        <v>127323834</v>
      </c>
      <c r="E30" s="85">
        <f t="shared" si="3"/>
        <v>239227609</v>
      </c>
      <c r="F30" s="85">
        <f t="shared" si="3"/>
        <v>405215711</v>
      </c>
      <c r="G30" s="85">
        <f t="shared" si="3"/>
        <v>59275000</v>
      </c>
      <c r="H30" s="86">
        <f t="shared" si="3"/>
        <v>831042154</v>
      </c>
      <c r="I30" s="84">
        <f t="shared" si="3"/>
        <v>111943223</v>
      </c>
      <c r="J30" s="85">
        <f t="shared" si="3"/>
        <v>235558048</v>
      </c>
      <c r="K30" s="85">
        <f t="shared" si="3"/>
        <v>341794572</v>
      </c>
      <c r="L30" s="85">
        <f t="shared" si="3"/>
        <v>49028000</v>
      </c>
      <c r="M30" s="87">
        <f t="shared" si="3"/>
        <v>738323843</v>
      </c>
    </row>
    <row r="31" spans="1:13" ht="25.5">
      <c r="A31" s="51" t="s">
        <v>50</v>
      </c>
      <c r="B31" s="76" t="s">
        <v>241</v>
      </c>
      <c r="C31" s="77" t="s">
        <v>242</v>
      </c>
      <c r="D31" s="78">
        <v>37580929</v>
      </c>
      <c r="E31" s="79">
        <v>36686335</v>
      </c>
      <c r="F31" s="79">
        <v>21007453</v>
      </c>
      <c r="G31" s="79">
        <v>2588000</v>
      </c>
      <c r="H31" s="80">
        <v>97862717</v>
      </c>
      <c r="I31" s="78">
        <v>36270269</v>
      </c>
      <c r="J31" s="79">
        <v>35430819</v>
      </c>
      <c r="K31" s="79">
        <v>29518725</v>
      </c>
      <c r="L31" s="79">
        <v>2020000</v>
      </c>
      <c r="M31" s="81">
        <v>103239813</v>
      </c>
    </row>
    <row r="32" spans="1:13" ht="25.5">
      <c r="A32" s="51" t="s">
        <v>50</v>
      </c>
      <c r="B32" s="76" t="s">
        <v>243</v>
      </c>
      <c r="C32" s="77" t="s">
        <v>244</v>
      </c>
      <c r="D32" s="78">
        <v>4048083</v>
      </c>
      <c r="E32" s="79">
        <v>977646</v>
      </c>
      <c r="F32" s="79">
        <v>-9879028</v>
      </c>
      <c r="G32" s="79">
        <v>10178000</v>
      </c>
      <c r="H32" s="80">
        <v>5324701</v>
      </c>
      <c r="I32" s="78">
        <v>39503476</v>
      </c>
      <c r="J32" s="79">
        <v>175302</v>
      </c>
      <c r="K32" s="79">
        <v>50512495</v>
      </c>
      <c r="L32" s="79">
        <v>6189000</v>
      </c>
      <c r="M32" s="81">
        <v>96380273</v>
      </c>
    </row>
    <row r="33" spans="1:13" ht="25.5">
      <c r="A33" s="51" t="s">
        <v>50</v>
      </c>
      <c r="B33" s="76" t="s">
        <v>245</v>
      </c>
      <c r="C33" s="77" t="s">
        <v>246</v>
      </c>
      <c r="D33" s="78">
        <v>4243608</v>
      </c>
      <c r="E33" s="79">
        <v>95531</v>
      </c>
      <c r="F33" s="79">
        <v>65311915</v>
      </c>
      <c r="G33" s="79">
        <v>10877000</v>
      </c>
      <c r="H33" s="80">
        <v>80528054</v>
      </c>
      <c r="I33" s="78">
        <v>4184192</v>
      </c>
      <c r="J33" s="79">
        <v>-55294</v>
      </c>
      <c r="K33" s="79">
        <v>59738637</v>
      </c>
      <c r="L33" s="79">
        <v>8699000</v>
      </c>
      <c r="M33" s="81">
        <v>72566535</v>
      </c>
    </row>
    <row r="34" spans="1:13" ht="25.5">
      <c r="A34" s="51" t="s">
        <v>50</v>
      </c>
      <c r="B34" s="76" t="s">
        <v>247</v>
      </c>
      <c r="C34" s="77" t="s">
        <v>248</v>
      </c>
      <c r="D34" s="78">
        <v>10769666</v>
      </c>
      <c r="E34" s="79">
        <v>21209465</v>
      </c>
      <c r="F34" s="79">
        <v>41895259</v>
      </c>
      <c r="G34" s="79">
        <v>16054000</v>
      </c>
      <c r="H34" s="80">
        <v>89928390</v>
      </c>
      <c r="I34" s="78">
        <v>23397183</v>
      </c>
      <c r="J34" s="79">
        <v>20245036</v>
      </c>
      <c r="K34" s="79">
        <v>50253885</v>
      </c>
      <c r="L34" s="79">
        <v>2333000</v>
      </c>
      <c r="M34" s="81">
        <v>96229104</v>
      </c>
    </row>
    <row r="35" spans="1:13" ht="12.75">
      <c r="A35" s="51" t="s">
        <v>65</v>
      </c>
      <c r="B35" s="76" t="s">
        <v>249</v>
      </c>
      <c r="C35" s="77" t="s">
        <v>250</v>
      </c>
      <c r="D35" s="78">
        <v>0</v>
      </c>
      <c r="E35" s="79">
        <v>30178764</v>
      </c>
      <c r="F35" s="79">
        <v>-17906965</v>
      </c>
      <c r="G35" s="79">
        <v>24632000</v>
      </c>
      <c r="H35" s="80">
        <v>36903799</v>
      </c>
      <c r="I35" s="78">
        <v>0</v>
      </c>
      <c r="J35" s="79">
        <v>12357194</v>
      </c>
      <c r="K35" s="79">
        <v>138505826</v>
      </c>
      <c r="L35" s="79">
        <v>18194000</v>
      </c>
      <c r="M35" s="81">
        <v>169057020</v>
      </c>
    </row>
    <row r="36" spans="1:13" ht="16.5">
      <c r="A36" s="52"/>
      <c r="B36" s="82" t="s">
        <v>251</v>
      </c>
      <c r="C36" s="83"/>
      <c r="D36" s="84">
        <f aca="true" t="shared" si="4" ref="D36:M36">SUM(D31:D35)</f>
        <v>56642286</v>
      </c>
      <c r="E36" s="85">
        <f t="shared" si="4"/>
        <v>89147741</v>
      </c>
      <c r="F36" s="85">
        <f t="shared" si="4"/>
        <v>100428634</v>
      </c>
      <c r="G36" s="85">
        <f t="shared" si="4"/>
        <v>64329000</v>
      </c>
      <c r="H36" s="86">
        <f t="shared" si="4"/>
        <v>310547661</v>
      </c>
      <c r="I36" s="84">
        <f t="shared" si="4"/>
        <v>103355120</v>
      </c>
      <c r="J36" s="85">
        <f t="shared" si="4"/>
        <v>68153057</v>
      </c>
      <c r="K36" s="85">
        <f t="shared" si="4"/>
        <v>328529568</v>
      </c>
      <c r="L36" s="85">
        <f t="shared" si="4"/>
        <v>37435000</v>
      </c>
      <c r="M36" s="87">
        <f t="shared" si="4"/>
        <v>537472745</v>
      </c>
    </row>
    <row r="37" spans="1:13" ht="25.5">
      <c r="A37" s="51" t="s">
        <v>50</v>
      </c>
      <c r="B37" s="76" t="s">
        <v>252</v>
      </c>
      <c r="C37" s="77" t="s">
        <v>253</v>
      </c>
      <c r="D37" s="78">
        <v>106432034</v>
      </c>
      <c r="E37" s="79">
        <v>278849486</v>
      </c>
      <c r="F37" s="79">
        <v>116380891</v>
      </c>
      <c r="G37" s="79">
        <v>38475000</v>
      </c>
      <c r="H37" s="80">
        <v>540137411</v>
      </c>
      <c r="I37" s="78">
        <v>83300565</v>
      </c>
      <c r="J37" s="79">
        <v>293296394</v>
      </c>
      <c r="K37" s="79">
        <v>148831362</v>
      </c>
      <c r="L37" s="79">
        <v>2500000</v>
      </c>
      <c r="M37" s="81">
        <v>527928321</v>
      </c>
    </row>
    <row r="38" spans="1:13" ht="25.5">
      <c r="A38" s="51" t="s">
        <v>50</v>
      </c>
      <c r="B38" s="76" t="s">
        <v>254</v>
      </c>
      <c r="C38" s="77" t="s">
        <v>255</v>
      </c>
      <c r="D38" s="78">
        <v>10528266</v>
      </c>
      <c r="E38" s="79">
        <v>9047315</v>
      </c>
      <c r="F38" s="79">
        <v>39833633</v>
      </c>
      <c r="G38" s="79">
        <v>2695000</v>
      </c>
      <c r="H38" s="80">
        <v>62104214</v>
      </c>
      <c r="I38" s="78">
        <v>4987184</v>
      </c>
      <c r="J38" s="79">
        <v>4103773</v>
      </c>
      <c r="K38" s="79">
        <v>13704805</v>
      </c>
      <c r="L38" s="79">
        <v>2220000</v>
      </c>
      <c r="M38" s="81">
        <v>25015762</v>
      </c>
    </row>
    <row r="39" spans="1:13" ht="25.5">
      <c r="A39" s="51" t="s">
        <v>50</v>
      </c>
      <c r="B39" s="76" t="s">
        <v>256</v>
      </c>
      <c r="C39" s="77" t="s">
        <v>257</v>
      </c>
      <c r="D39" s="78">
        <v>6499156</v>
      </c>
      <c r="E39" s="79">
        <v>284027</v>
      </c>
      <c r="F39" s="79">
        <v>39061436</v>
      </c>
      <c r="G39" s="79">
        <v>2156000</v>
      </c>
      <c r="H39" s="80">
        <v>48000619</v>
      </c>
      <c r="I39" s="78">
        <v>4756806</v>
      </c>
      <c r="J39" s="79">
        <v>258220</v>
      </c>
      <c r="K39" s="79">
        <v>39373592</v>
      </c>
      <c r="L39" s="79">
        <v>2150000</v>
      </c>
      <c r="M39" s="81">
        <v>46538618</v>
      </c>
    </row>
    <row r="40" spans="1:13" ht="12.75">
      <c r="A40" s="51" t="s">
        <v>65</v>
      </c>
      <c r="B40" s="76" t="s">
        <v>258</v>
      </c>
      <c r="C40" s="77" t="s">
        <v>259</v>
      </c>
      <c r="D40" s="78">
        <v>0</v>
      </c>
      <c r="E40" s="79">
        <v>4586780</v>
      </c>
      <c r="F40" s="79">
        <v>125109370</v>
      </c>
      <c r="G40" s="79">
        <v>10018000</v>
      </c>
      <c r="H40" s="80">
        <v>139714150</v>
      </c>
      <c r="I40" s="78">
        <v>0</v>
      </c>
      <c r="J40" s="79">
        <v>6036538</v>
      </c>
      <c r="K40" s="79">
        <v>61500230</v>
      </c>
      <c r="L40" s="79">
        <v>13519000</v>
      </c>
      <c r="M40" s="81">
        <v>81055768</v>
      </c>
    </row>
    <row r="41" spans="1:13" ht="16.5">
      <c r="A41" s="52"/>
      <c r="B41" s="82" t="s">
        <v>260</v>
      </c>
      <c r="C41" s="83"/>
      <c r="D41" s="84">
        <f aca="true" t="shared" si="5" ref="D41:M41">SUM(D37:D40)</f>
        <v>123459456</v>
      </c>
      <c r="E41" s="85">
        <f t="shared" si="5"/>
        <v>292767608</v>
      </c>
      <c r="F41" s="85">
        <f t="shared" si="5"/>
        <v>320385330</v>
      </c>
      <c r="G41" s="85">
        <f t="shared" si="5"/>
        <v>53344000</v>
      </c>
      <c r="H41" s="86">
        <f t="shared" si="5"/>
        <v>789956394</v>
      </c>
      <c r="I41" s="84">
        <f t="shared" si="5"/>
        <v>93044555</v>
      </c>
      <c r="J41" s="85">
        <f t="shared" si="5"/>
        <v>303694925</v>
      </c>
      <c r="K41" s="85">
        <f t="shared" si="5"/>
        <v>263409989</v>
      </c>
      <c r="L41" s="85">
        <f t="shared" si="5"/>
        <v>20389000</v>
      </c>
      <c r="M41" s="87">
        <f t="shared" si="5"/>
        <v>680538469</v>
      </c>
    </row>
    <row r="42" spans="1:13" ht="25.5">
      <c r="A42" s="51" t="s">
        <v>50</v>
      </c>
      <c r="B42" s="76" t="s">
        <v>261</v>
      </c>
      <c r="C42" s="77" t="s">
        <v>262</v>
      </c>
      <c r="D42" s="78">
        <v>9490415</v>
      </c>
      <c r="E42" s="79">
        <v>9436467</v>
      </c>
      <c r="F42" s="79">
        <v>66548926</v>
      </c>
      <c r="G42" s="79">
        <v>8752000</v>
      </c>
      <c r="H42" s="80">
        <v>94227808</v>
      </c>
      <c r="I42" s="78">
        <v>2244636</v>
      </c>
      <c r="J42" s="79">
        <v>3761219</v>
      </c>
      <c r="K42" s="79">
        <v>25215435</v>
      </c>
      <c r="L42" s="79">
        <v>7247000</v>
      </c>
      <c r="M42" s="81">
        <v>38468290</v>
      </c>
    </row>
    <row r="43" spans="1:13" ht="25.5">
      <c r="A43" s="51" t="s">
        <v>50</v>
      </c>
      <c r="B43" s="76" t="s">
        <v>263</v>
      </c>
      <c r="C43" s="77" t="s">
        <v>264</v>
      </c>
      <c r="D43" s="78">
        <v>0</v>
      </c>
      <c r="E43" s="79">
        <v>0</v>
      </c>
      <c r="F43" s="79">
        <v>-3064000</v>
      </c>
      <c r="G43" s="79">
        <v>3064000</v>
      </c>
      <c r="H43" s="80">
        <v>0</v>
      </c>
      <c r="I43" s="78">
        <v>0</v>
      </c>
      <c r="J43" s="79">
        <v>0</v>
      </c>
      <c r="K43" s="79">
        <v>-2576845</v>
      </c>
      <c r="L43" s="79">
        <v>2604000</v>
      </c>
      <c r="M43" s="81">
        <v>27155</v>
      </c>
    </row>
    <row r="44" spans="1:13" ht="25.5">
      <c r="A44" s="51" t="s">
        <v>50</v>
      </c>
      <c r="B44" s="76" t="s">
        <v>265</v>
      </c>
      <c r="C44" s="77" t="s">
        <v>266</v>
      </c>
      <c r="D44" s="78">
        <v>23187239</v>
      </c>
      <c r="E44" s="79">
        <v>66672177</v>
      </c>
      <c r="F44" s="79">
        <v>57594164</v>
      </c>
      <c r="G44" s="79">
        <v>10249000</v>
      </c>
      <c r="H44" s="80">
        <v>157702580</v>
      </c>
      <c r="I44" s="78">
        <v>17721281</v>
      </c>
      <c r="J44" s="79">
        <v>58518234</v>
      </c>
      <c r="K44" s="79">
        <v>73295745</v>
      </c>
      <c r="L44" s="79">
        <v>2095000</v>
      </c>
      <c r="M44" s="81">
        <v>151630260</v>
      </c>
    </row>
    <row r="45" spans="1:13" ht="25.5">
      <c r="A45" s="51" t="s">
        <v>50</v>
      </c>
      <c r="B45" s="76" t="s">
        <v>267</v>
      </c>
      <c r="C45" s="77" t="s">
        <v>268</v>
      </c>
      <c r="D45" s="78">
        <v>15096997</v>
      </c>
      <c r="E45" s="79">
        <v>439881</v>
      </c>
      <c r="F45" s="79">
        <v>65577776</v>
      </c>
      <c r="G45" s="79">
        <v>2474000</v>
      </c>
      <c r="H45" s="80">
        <v>83588654</v>
      </c>
      <c r="I45" s="78">
        <v>13578676</v>
      </c>
      <c r="J45" s="79">
        <v>480254</v>
      </c>
      <c r="K45" s="79">
        <v>52994711</v>
      </c>
      <c r="L45" s="79">
        <v>7375000</v>
      </c>
      <c r="M45" s="81">
        <v>74428641</v>
      </c>
    </row>
    <row r="46" spans="1:13" ht="25.5">
      <c r="A46" s="51" t="s">
        <v>50</v>
      </c>
      <c r="B46" s="76" t="s">
        <v>269</v>
      </c>
      <c r="C46" s="77" t="s">
        <v>270</v>
      </c>
      <c r="D46" s="78">
        <v>73183293</v>
      </c>
      <c r="E46" s="79">
        <v>17519496</v>
      </c>
      <c r="F46" s="79">
        <v>58569057</v>
      </c>
      <c r="G46" s="79">
        <v>10880000</v>
      </c>
      <c r="H46" s="80">
        <v>160151846</v>
      </c>
      <c r="I46" s="78">
        <v>42921754</v>
      </c>
      <c r="J46" s="79">
        <v>14436776</v>
      </c>
      <c r="K46" s="79">
        <v>-6619062</v>
      </c>
      <c r="L46" s="79">
        <v>7834000</v>
      </c>
      <c r="M46" s="81">
        <v>58573468</v>
      </c>
    </row>
    <row r="47" spans="1:13" ht="12.75">
      <c r="A47" s="51" t="s">
        <v>65</v>
      </c>
      <c r="B47" s="76" t="s">
        <v>271</v>
      </c>
      <c r="C47" s="77" t="s">
        <v>272</v>
      </c>
      <c r="D47" s="78">
        <v>0</v>
      </c>
      <c r="E47" s="79">
        <v>9154688</v>
      </c>
      <c r="F47" s="79">
        <v>132213824</v>
      </c>
      <c r="G47" s="79">
        <v>69197000</v>
      </c>
      <c r="H47" s="80">
        <v>210565512</v>
      </c>
      <c r="I47" s="78">
        <v>0</v>
      </c>
      <c r="J47" s="79">
        <v>6033296</v>
      </c>
      <c r="K47" s="79">
        <v>109642521</v>
      </c>
      <c r="L47" s="79">
        <v>74633000</v>
      </c>
      <c r="M47" s="81">
        <v>190308817</v>
      </c>
    </row>
    <row r="48" spans="1:13" ht="16.5">
      <c r="A48" s="52"/>
      <c r="B48" s="82" t="s">
        <v>273</v>
      </c>
      <c r="C48" s="83"/>
      <c r="D48" s="84">
        <f aca="true" t="shared" si="6" ref="D48:M48">SUM(D42:D47)</f>
        <v>120957944</v>
      </c>
      <c r="E48" s="85">
        <f t="shared" si="6"/>
        <v>103222709</v>
      </c>
      <c r="F48" s="85">
        <f t="shared" si="6"/>
        <v>377439747</v>
      </c>
      <c r="G48" s="85">
        <f t="shared" si="6"/>
        <v>104616000</v>
      </c>
      <c r="H48" s="86">
        <f t="shared" si="6"/>
        <v>706236400</v>
      </c>
      <c r="I48" s="84">
        <f t="shared" si="6"/>
        <v>76466347</v>
      </c>
      <c r="J48" s="85">
        <f t="shared" si="6"/>
        <v>83229779</v>
      </c>
      <c r="K48" s="85">
        <f t="shared" si="6"/>
        <v>251952505</v>
      </c>
      <c r="L48" s="85">
        <f t="shared" si="6"/>
        <v>101788000</v>
      </c>
      <c r="M48" s="87">
        <f t="shared" si="6"/>
        <v>513436631</v>
      </c>
    </row>
    <row r="49" spans="1:13" ht="25.5">
      <c r="A49" s="51" t="s">
        <v>50</v>
      </c>
      <c r="B49" s="76" t="s">
        <v>274</v>
      </c>
      <c r="C49" s="77" t="s">
        <v>275</v>
      </c>
      <c r="D49" s="78">
        <v>5887011</v>
      </c>
      <c r="E49" s="79">
        <v>156090</v>
      </c>
      <c r="F49" s="79">
        <v>61665432</v>
      </c>
      <c r="G49" s="79">
        <v>10382000</v>
      </c>
      <c r="H49" s="80">
        <v>78090533</v>
      </c>
      <c r="I49" s="78">
        <v>5238062</v>
      </c>
      <c r="J49" s="79">
        <v>140437</v>
      </c>
      <c r="K49" s="79">
        <v>-11320841</v>
      </c>
      <c r="L49" s="79">
        <v>12662000</v>
      </c>
      <c r="M49" s="81">
        <v>6719658</v>
      </c>
    </row>
    <row r="50" spans="1:13" ht="25.5">
      <c r="A50" s="51" t="s">
        <v>50</v>
      </c>
      <c r="B50" s="76" t="s">
        <v>276</v>
      </c>
      <c r="C50" s="77" t="s">
        <v>277</v>
      </c>
      <c r="D50" s="78">
        <v>6957707</v>
      </c>
      <c r="E50" s="79">
        <v>741135</v>
      </c>
      <c r="F50" s="79">
        <v>82675047</v>
      </c>
      <c r="G50" s="79">
        <v>3240000</v>
      </c>
      <c r="H50" s="80">
        <v>93613889</v>
      </c>
      <c r="I50" s="78">
        <v>17954486</v>
      </c>
      <c r="J50" s="79">
        <v>912075</v>
      </c>
      <c r="K50" s="79">
        <v>73530418</v>
      </c>
      <c r="L50" s="79">
        <v>2659000</v>
      </c>
      <c r="M50" s="81">
        <v>95055979</v>
      </c>
    </row>
    <row r="51" spans="1:13" ht="25.5">
      <c r="A51" s="51" t="s">
        <v>50</v>
      </c>
      <c r="B51" s="76" t="s">
        <v>278</v>
      </c>
      <c r="C51" s="77" t="s">
        <v>279</v>
      </c>
      <c r="D51" s="78">
        <v>23770121</v>
      </c>
      <c r="E51" s="79">
        <v>2525806</v>
      </c>
      <c r="F51" s="79">
        <v>91408337</v>
      </c>
      <c r="G51" s="79">
        <v>51129000</v>
      </c>
      <c r="H51" s="80">
        <v>168833264</v>
      </c>
      <c r="I51" s="78">
        <v>13171388</v>
      </c>
      <c r="J51" s="79">
        <v>1701486</v>
      </c>
      <c r="K51" s="79">
        <v>53614242</v>
      </c>
      <c r="L51" s="79">
        <v>9088000</v>
      </c>
      <c r="M51" s="81">
        <v>77575116</v>
      </c>
    </row>
    <row r="52" spans="1:13" ht="25.5">
      <c r="A52" s="51" t="s">
        <v>50</v>
      </c>
      <c r="B52" s="76" t="s">
        <v>280</v>
      </c>
      <c r="C52" s="77" t="s">
        <v>281</v>
      </c>
      <c r="D52" s="78">
        <v>11045407</v>
      </c>
      <c r="E52" s="79">
        <v>526899</v>
      </c>
      <c r="F52" s="79">
        <v>35902407</v>
      </c>
      <c r="G52" s="79">
        <v>13227000</v>
      </c>
      <c r="H52" s="80">
        <v>60701713</v>
      </c>
      <c r="I52" s="78">
        <v>10313036</v>
      </c>
      <c r="J52" s="79">
        <v>516015</v>
      </c>
      <c r="K52" s="79">
        <v>42309615</v>
      </c>
      <c r="L52" s="79">
        <v>4328000</v>
      </c>
      <c r="M52" s="81">
        <v>57466666</v>
      </c>
    </row>
    <row r="53" spans="1:13" ht="12.75">
      <c r="A53" s="51" t="s">
        <v>65</v>
      </c>
      <c r="B53" s="76" t="s">
        <v>282</v>
      </c>
      <c r="C53" s="77" t="s">
        <v>283</v>
      </c>
      <c r="D53" s="78">
        <v>0</v>
      </c>
      <c r="E53" s="79">
        <v>12862074</v>
      </c>
      <c r="F53" s="79">
        <v>141793234</v>
      </c>
      <c r="G53" s="79">
        <v>34580000</v>
      </c>
      <c r="H53" s="80">
        <v>189235308</v>
      </c>
      <c r="I53" s="78">
        <v>0</v>
      </c>
      <c r="J53" s="79">
        <v>7725835</v>
      </c>
      <c r="K53" s="79">
        <v>190397904</v>
      </c>
      <c r="L53" s="79">
        <v>3594000</v>
      </c>
      <c r="M53" s="81">
        <v>201717739</v>
      </c>
    </row>
    <row r="54" spans="1:13" ht="16.5">
      <c r="A54" s="52"/>
      <c r="B54" s="82" t="s">
        <v>284</v>
      </c>
      <c r="C54" s="83"/>
      <c r="D54" s="84">
        <f aca="true" t="shared" si="7" ref="D54:M54">SUM(D49:D53)</f>
        <v>47660246</v>
      </c>
      <c r="E54" s="85">
        <f t="shared" si="7"/>
        <v>16812004</v>
      </c>
      <c r="F54" s="85">
        <f t="shared" si="7"/>
        <v>413444457</v>
      </c>
      <c r="G54" s="85">
        <f t="shared" si="7"/>
        <v>112558000</v>
      </c>
      <c r="H54" s="86">
        <f t="shared" si="7"/>
        <v>590474707</v>
      </c>
      <c r="I54" s="84">
        <f t="shared" si="7"/>
        <v>46676972</v>
      </c>
      <c r="J54" s="85">
        <f t="shared" si="7"/>
        <v>10995848</v>
      </c>
      <c r="K54" s="85">
        <f t="shared" si="7"/>
        <v>348531338</v>
      </c>
      <c r="L54" s="85">
        <f t="shared" si="7"/>
        <v>32331000</v>
      </c>
      <c r="M54" s="87">
        <f t="shared" si="7"/>
        <v>438535158</v>
      </c>
    </row>
    <row r="55" spans="1:13" ht="25.5">
      <c r="A55" s="51" t="s">
        <v>50</v>
      </c>
      <c r="B55" s="76" t="s">
        <v>285</v>
      </c>
      <c r="C55" s="77" t="s">
        <v>286</v>
      </c>
      <c r="D55" s="78">
        <v>2695560</v>
      </c>
      <c r="E55" s="79">
        <v>146729</v>
      </c>
      <c r="F55" s="79">
        <v>56198174</v>
      </c>
      <c r="G55" s="79">
        <v>2443000</v>
      </c>
      <c r="H55" s="80">
        <v>61483463</v>
      </c>
      <c r="I55" s="78">
        <v>2792288</v>
      </c>
      <c r="J55" s="79">
        <v>146468</v>
      </c>
      <c r="K55" s="79">
        <v>56535348</v>
      </c>
      <c r="L55" s="79">
        <v>2305000</v>
      </c>
      <c r="M55" s="81">
        <v>61779104</v>
      </c>
    </row>
    <row r="56" spans="1:13" ht="25.5">
      <c r="A56" s="51" t="s">
        <v>50</v>
      </c>
      <c r="B56" s="76" t="s">
        <v>287</v>
      </c>
      <c r="C56" s="77" t="s">
        <v>288</v>
      </c>
      <c r="D56" s="78">
        <v>151223071</v>
      </c>
      <c r="E56" s="79">
        <v>652280606</v>
      </c>
      <c r="F56" s="79">
        <v>163713063</v>
      </c>
      <c r="G56" s="79">
        <v>8773000</v>
      </c>
      <c r="H56" s="80">
        <v>975989740</v>
      </c>
      <c r="I56" s="78">
        <v>150566326</v>
      </c>
      <c r="J56" s="79">
        <v>598573840</v>
      </c>
      <c r="K56" s="79">
        <v>132876700</v>
      </c>
      <c r="L56" s="79">
        <v>8248000</v>
      </c>
      <c r="M56" s="81">
        <v>890264866</v>
      </c>
    </row>
    <row r="57" spans="1:13" ht="25.5">
      <c r="A57" s="51" t="s">
        <v>50</v>
      </c>
      <c r="B57" s="76" t="s">
        <v>289</v>
      </c>
      <c r="C57" s="77" t="s">
        <v>290</v>
      </c>
      <c r="D57" s="78">
        <v>63011970</v>
      </c>
      <c r="E57" s="79">
        <v>38840432</v>
      </c>
      <c r="F57" s="79">
        <v>104798166</v>
      </c>
      <c r="G57" s="79">
        <v>5337000</v>
      </c>
      <c r="H57" s="80">
        <v>211987568</v>
      </c>
      <c r="I57" s="78">
        <v>65532786</v>
      </c>
      <c r="J57" s="79">
        <v>16812303</v>
      </c>
      <c r="K57" s="79">
        <v>70646486</v>
      </c>
      <c r="L57" s="79">
        <v>2574000</v>
      </c>
      <c r="M57" s="81">
        <v>155565575</v>
      </c>
    </row>
    <row r="58" spans="1:13" ht="25.5">
      <c r="A58" s="51" t="s">
        <v>50</v>
      </c>
      <c r="B58" s="76" t="s">
        <v>291</v>
      </c>
      <c r="C58" s="77" t="s">
        <v>292</v>
      </c>
      <c r="D58" s="78">
        <v>10645564</v>
      </c>
      <c r="E58" s="79">
        <v>10507668</v>
      </c>
      <c r="F58" s="79">
        <v>55914288</v>
      </c>
      <c r="G58" s="79">
        <v>13857000</v>
      </c>
      <c r="H58" s="80">
        <v>90924520</v>
      </c>
      <c r="I58" s="78">
        <v>6605000</v>
      </c>
      <c r="J58" s="79">
        <v>5698483</v>
      </c>
      <c r="K58" s="79">
        <v>-10838764</v>
      </c>
      <c r="L58" s="79">
        <v>11303000</v>
      </c>
      <c r="M58" s="81">
        <v>12767719</v>
      </c>
    </row>
    <row r="59" spans="1:13" ht="25.5">
      <c r="A59" s="51" t="s">
        <v>50</v>
      </c>
      <c r="B59" s="76" t="s">
        <v>293</v>
      </c>
      <c r="C59" s="77" t="s">
        <v>294</v>
      </c>
      <c r="D59" s="78">
        <v>6113624</v>
      </c>
      <c r="E59" s="79">
        <v>3835212</v>
      </c>
      <c r="F59" s="79">
        <v>30649902</v>
      </c>
      <c r="G59" s="79">
        <v>14938000</v>
      </c>
      <c r="H59" s="80">
        <v>55536738</v>
      </c>
      <c r="I59" s="78">
        <v>17094134</v>
      </c>
      <c r="J59" s="79">
        <v>3402456</v>
      </c>
      <c r="K59" s="79">
        <v>26744898</v>
      </c>
      <c r="L59" s="79">
        <v>12649000</v>
      </c>
      <c r="M59" s="81">
        <v>59890488</v>
      </c>
    </row>
    <row r="60" spans="1:13" ht="12.75">
      <c r="A60" s="51" t="s">
        <v>65</v>
      </c>
      <c r="B60" s="76" t="s">
        <v>295</v>
      </c>
      <c r="C60" s="77" t="s">
        <v>296</v>
      </c>
      <c r="D60" s="78">
        <v>0</v>
      </c>
      <c r="E60" s="79">
        <v>23080023</v>
      </c>
      <c r="F60" s="79">
        <v>163763918</v>
      </c>
      <c r="G60" s="79">
        <v>66031000</v>
      </c>
      <c r="H60" s="80">
        <v>252874941</v>
      </c>
      <c r="I60" s="78">
        <v>0</v>
      </c>
      <c r="J60" s="79">
        <v>23196269</v>
      </c>
      <c r="K60" s="79">
        <v>187515238</v>
      </c>
      <c r="L60" s="79">
        <v>34712000</v>
      </c>
      <c r="M60" s="81">
        <v>245423507</v>
      </c>
    </row>
    <row r="61" spans="1:13" ht="16.5">
      <c r="A61" s="52"/>
      <c r="B61" s="82" t="s">
        <v>297</v>
      </c>
      <c r="C61" s="83"/>
      <c r="D61" s="84">
        <f aca="true" t="shared" si="8" ref="D61:M61">SUM(D55:D60)</f>
        <v>233689789</v>
      </c>
      <c r="E61" s="85">
        <f t="shared" si="8"/>
        <v>728690670</v>
      </c>
      <c r="F61" s="85">
        <f t="shared" si="8"/>
        <v>575037511</v>
      </c>
      <c r="G61" s="85">
        <f t="shared" si="8"/>
        <v>111379000</v>
      </c>
      <c r="H61" s="86">
        <f t="shared" si="8"/>
        <v>1648796970</v>
      </c>
      <c r="I61" s="84">
        <f t="shared" si="8"/>
        <v>242590534</v>
      </c>
      <c r="J61" s="85">
        <f t="shared" si="8"/>
        <v>647829819</v>
      </c>
      <c r="K61" s="85">
        <f t="shared" si="8"/>
        <v>463479906</v>
      </c>
      <c r="L61" s="85">
        <f t="shared" si="8"/>
        <v>71791000</v>
      </c>
      <c r="M61" s="87">
        <f t="shared" si="8"/>
        <v>1425691259</v>
      </c>
    </row>
    <row r="62" spans="1:13" ht="25.5">
      <c r="A62" s="51" t="s">
        <v>50</v>
      </c>
      <c r="B62" s="76" t="s">
        <v>298</v>
      </c>
      <c r="C62" s="77" t="s">
        <v>299</v>
      </c>
      <c r="D62" s="78">
        <v>9573425</v>
      </c>
      <c r="E62" s="79">
        <v>8913679</v>
      </c>
      <c r="F62" s="79">
        <v>76615766</v>
      </c>
      <c r="G62" s="79">
        <v>2459000</v>
      </c>
      <c r="H62" s="80">
        <v>97561870</v>
      </c>
      <c r="I62" s="78">
        <v>6023405</v>
      </c>
      <c r="J62" s="79">
        <v>6632576</v>
      </c>
      <c r="K62" s="79">
        <v>53866758</v>
      </c>
      <c r="L62" s="79">
        <v>10800000</v>
      </c>
      <c r="M62" s="81">
        <v>77322739</v>
      </c>
    </row>
    <row r="63" spans="1:13" ht="25.5">
      <c r="A63" s="51" t="s">
        <v>50</v>
      </c>
      <c r="B63" s="76" t="s">
        <v>300</v>
      </c>
      <c r="C63" s="77" t="s">
        <v>301</v>
      </c>
      <c r="D63" s="78">
        <v>98865363</v>
      </c>
      <c r="E63" s="79">
        <v>176336904</v>
      </c>
      <c r="F63" s="79">
        <v>99032066</v>
      </c>
      <c r="G63" s="79">
        <v>6233000</v>
      </c>
      <c r="H63" s="80">
        <v>380467333</v>
      </c>
      <c r="I63" s="78">
        <v>91843985</v>
      </c>
      <c r="J63" s="79">
        <v>157883487</v>
      </c>
      <c r="K63" s="79">
        <v>89602318</v>
      </c>
      <c r="L63" s="79">
        <v>4185000</v>
      </c>
      <c r="M63" s="81">
        <v>343514790</v>
      </c>
    </row>
    <row r="64" spans="1:13" ht="25.5">
      <c r="A64" s="51" t="s">
        <v>50</v>
      </c>
      <c r="B64" s="76" t="s">
        <v>302</v>
      </c>
      <c r="C64" s="77" t="s">
        <v>303</v>
      </c>
      <c r="D64" s="78">
        <v>14903474</v>
      </c>
      <c r="E64" s="79">
        <v>0</v>
      </c>
      <c r="F64" s="79">
        <v>63237445</v>
      </c>
      <c r="G64" s="79">
        <v>2772000</v>
      </c>
      <c r="H64" s="80">
        <v>80912919</v>
      </c>
      <c r="I64" s="78">
        <v>13185982</v>
      </c>
      <c r="J64" s="79">
        <v>0</v>
      </c>
      <c r="K64" s="79">
        <v>54539673</v>
      </c>
      <c r="L64" s="79">
        <v>2270000</v>
      </c>
      <c r="M64" s="81">
        <v>69995655</v>
      </c>
    </row>
    <row r="65" spans="1:13" ht="25.5">
      <c r="A65" s="51" t="s">
        <v>50</v>
      </c>
      <c r="B65" s="76" t="s">
        <v>304</v>
      </c>
      <c r="C65" s="77" t="s">
        <v>305</v>
      </c>
      <c r="D65" s="78">
        <v>16189984</v>
      </c>
      <c r="E65" s="79">
        <v>18882</v>
      </c>
      <c r="F65" s="79">
        <v>34784978</v>
      </c>
      <c r="G65" s="79">
        <v>6012000</v>
      </c>
      <c r="H65" s="80">
        <v>57005844</v>
      </c>
      <c r="I65" s="78">
        <v>11124742</v>
      </c>
      <c r="J65" s="79">
        <v>435</v>
      </c>
      <c r="K65" s="79">
        <v>27924598</v>
      </c>
      <c r="L65" s="79">
        <v>7190000</v>
      </c>
      <c r="M65" s="81">
        <v>46239775</v>
      </c>
    </row>
    <row r="66" spans="1:13" ht="12.75">
      <c r="A66" s="51" t="s">
        <v>65</v>
      </c>
      <c r="B66" s="76" t="s">
        <v>306</v>
      </c>
      <c r="C66" s="77" t="s">
        <v>307</v>
      </c>
      <c r="D66" s="78">
        <v>0</v>
      </c>
      <c r="E66" s="79">
        <v>41668586</v>
      </c>
      <c r="F66" s="79">
        <v>214696319</v>
      </c>
      <c r="G66" s="79">
        <v>26189000</v>
      </c>
      <c r="H66" s="80">
        <v>282553905</v>
      </c>
      <c r="I66" s="78">
        <v>0</v>
      </c>
      <c r="J66" s="79">
        <v>34950319</v>
      </c>
      <c r="K66" s="79">
        <v>171299166</v>
      </c>
      <c r="L66" s="79">
        <v>40789000</v>
      </c>
      <c r="M66" s="81">
        <v>247038485</v>
      </c>
    </row>
    <row r="67" spans="1:13" ht="16.5">
      <c r="A67" s="52"/>
      <c r="B67" s="82" t="s">
        <v>308</v>
      </c>
      <c r="C67" s="83"/>
      <c r="D67" s="84">
        <f aca="true" t="shared" si="9" ref="D67:M67">SUM(D62:D66)</f>
        <v>139532246</v>
      </c>
      <c r="E67" s="85">
        <f t="shared" si="9"/>
        <v>226938051</v>
      </c>
      <c r="F67" s="85">
        <f t="shared" si="9"/>
        <v>488366574</v>
      </c>
      <c r="G67" s="85">
        <f t="shared" si="9"/>
        <v>43665000</v>
      </c>
      <c r="H67" s="86">
        <f t="shared" si="9"/>
        <v>898501871</v>
      </c>
      <c r="I67" s="84">
        <f t="shared" si="9"/>
        <v>122178114</v>
      </c>
      <c r="J67" s="85">
        <f t="shared" si="9"/>
        <v>199466817</v>
      </c>
      <c r="K67" s="85">
        <f t="shared" si="9"/>
        <v>397232513</v>
      </c>
      <c r="L67" s="85">
        <f t="shared" si="9"/>
        <v>65234000</v>
      </c>
      <c r="M67" s="87">
        <f t="shared" si="9"/>
        <v>784111444</v>
      </c>
    </row>
    <row r="68" spans="1:13" ht="25.5">
      <c r="A68" s="51" t="s">
        <v>50</v>
      </c>
      <c r="B68" s="76" t="s">
        <v>309</v>
      </c>
      <c r="C68" s="77" t="s">
        <v>310</v>
      </c>
      <c r="D68" s="78">
        <v>63311969</v>
      </c>
      <c r="E68" s="79">
        <v>41116124</v>
      </c>
      <c r="F68" s="79">
        <v>13071897</v>
      </c>
      <c r="G68" s="79">
        <v>20945000</v>
      </c>
      <c r="H68" s="80">
        <v>138444990</v>
      </c>
      <c r="I68" s="78">
        <v>84010963</v>
      </c>
      <c r="J68" s="79">
        <v>38217294</v>
      </c>
      <c r="K68" s="79">
        <v>15892596</v>
      </c>
      <c r="L68" s="79">
        <v>11043000</v>
      </c>
      <c r="M68" s="81">
        <v>149163853</v>
      </c>
    </row>
    <row r="69" spans="1:13" ht="25.5">
      <c r="A69" s="51" t="s">
        <v>50</v>
      </c>
      <c r="B69" s="76" t="s">
        <v>311</v>
      </c>
      <c r="C69" s="77" t="s">
        <v>312</v>
      </c>
      <c r="D69" s="78">
        <v>13231042</v>
      </c>
      <c r="E69" s="79">
        <v>941938</v>
      </c>
      <c r="F69" s="79">
        <v>160009633</v>
      </c>
      <c r="G69" s="79">
        <v>2419000</v>
      </c>
      <c r="H69" s="80">
        <v>176601613</v>
      </c>
      <c r="I69" s="78">
        <v>5129775</v>
      </c>
      <c r="J69" s="79">
        <v>446892</v>
      </c>
      <c r="K69" s="79">
        <v>42169459</v>
      </c>
      <c r="L69" s="79">
        <v>2368000</v>
      </c>
      <c r="M69" s="81">
        <v>50114126</v>
      </c>
    </row>
    <row r="70" spans="1:13" ht="25.5">
      <c r="A70" s="51" t="s">
        <v>50</v>
      </c>
      <c r="B70" s="76" t="s">
        <v>313</v>
      </c>
      <c r="C70" s="77" t="s">
        <v>314</v>
      </c>
      <c r="D70" s="78">
        <v>6348757</v>
      </c>
      <c r="E70" s="79">
        <v>719457</v>
      </c>
      <c r="F70" s="79">
        <v>75018315</v>
      </c>
      <c r="G70" s="79">
        <v>8988000</v>
      </c>
      <c r="H70" s="80">
        <v>91074529</v>
      </c>
      <c r="I70" s="78">
        <v>4826812</v>
      </c>
      <c r="J70" s="79">
        <v>727260</v>
      </c>
      <c r="K70" s="79">
        <v>71015230</v>
      </c>
      <c r="L70" s="79">
        <v>2482000</v>
      </c>
      <c r="M70" s="81">
        <v>79051302</v>
      </c>
    </row>
    <row r="71" spans="1:13" ht="25.5">
      <c r="A71" s="51" t="s">
        <v>50</v>
      </c>
      <c r="B71" s="76" t="s">
        <v>315</v>
      </c>
      <c r="C71" s="77" t="s">
        <v>316</v>
      </c>
      <c r="D71" s="78">
        <v>8864086</v>
      </c>
      <c r="E71" s="79">
        <v>865420</v>
      </c>
      <c r="F71" s="79">
        <v>58933070</v>
      </c>
      <c r="G71" s="79">
        <v>5596000</v>
      </c>
      <c r="H71" s="80">
        <v>74258576</v>
      </c>
      <c r="I71" s="78">
        <v>9127790</v>
      </c>
      <c r="J71" s="79">
        <v>835117</v>
      </c>
      <c r="K71" s="79">
        <v>39888080</v>
      </c>
      <c r="L71" s="79">
        <v>11810000</v>
      </c>
      <c r="M71" s="81">
        <v>61660987</v>
      </c>
    </row>
    <row r="72" spans="1:13" ht="12.75">
      <c r="A72" s="51" t="s">
        <v>65</v>
      </c>
      <c r="B72" s="76" t="s">
        <v>317</v>
      </c>
      <c r="C72" s="77" t="s">
        <v>318</v>
      </c>
      <c r="D72" s="78">
        <v>0</v>
      </c>
      <c r="E72" s="79">
        <v>16934448</v>
      </c>
      <c r="F72" s="79">
        <v>105403208</v>
      </c>
      <c r="G72" s="79">
        <v>43980000</v>
      </c>
      <c r="H72" s="80">
        <v>166317656</v>
      </c>
      <c r="I72" s="78">
        <v>0</v>
      </c>
      <c r="J72" s="79">
        <v>18332008</v>
      </c>
      <c r="K72" s="79">
        <v>79127743</v>
      </c>
      <c r="L72" s="79">
        <v>58588000</v>
      </c>
      <c r="M72" s="81">
        <v>156047751</v>
      </c>
    </row>
    <row r="73" spans="1:13" ht="16.5">
      <c r="A73" s="52"/>
      <c r="B73" s="82" t="s">
        <v>319</v>
      </c>
      <c r="C73" s="83"/>
      <c r="D73" s="84">
        <f aca="true" t="shared" si="10" ref="D73:M73">SUM(D68:D72)</f>
        <v>91755854</v>
      </c>
      <c r="E73" s="85">
        <f t="shared" si="10"/>
        <v>60577387</v>
      </c>
      <c r="F73" s="85">
        <f t="shared" si="10"/>
        <v>412436123</v>
      </c>
      <c r="G73" s="85">
        <f t="shared" si="10"/>
        <v>81928000</v>
      </c>
      <c r="H73" s="86">
        <f t="shared" si="10"/>
        <v>646697364</v>
      </c>
      <c r="I73" s="84">
        <f t="shared" si="10"/>
        <v>103095340</v>
      </c>
      <c r="J73" s="85">
        <f t="shared" si="10"/>
        <v>58558571</v>
      </c>
      <c r="K73" s="85">
        <f t="shared" si="10"/>
        <v>248093108</v>
      </c>
      <c r="L73" s="85">
        <f t="shared" si="10"/>
        <v>86291000</v>
      </c>
      <c r="M73" s="87">
        <f t="shared" si="10"/>
        <v>496038019</v>
      </c>
    </row>
    <row r="74" spans="1:13" ht="16.5">
      <c r="A74" s="53"/>
      <c r="B74" s="88" t="s">
        <v>320</v>
      </c>
      <c r="C74" s="89"/>
      <c r="D74" s="90">
        <f aca="true" t="shared" si="11" ref="D74:M74">SUM(D9,D11:D15,D17:D24,D26:D29,D31:D35,D37:D40,D42:D47,D49:D53,D55:D60,D62:D66,D68:D72)</f>
        <v>4270016175</v>
      </c>
      <c r="E74" s="91">
        <f t="shared" si="11"/>
        <v>8534314031</v>
      </c>
      <c r="F74" s="91">
        <f t="shared" si="11"/>
        <v>7188783105</v>
      </c>
      <c r="G74" s="91">
        <f t="shared" si="11"/>
        <v>872086000</v>
      </c>
      <c r="H74" s="92">
        <f t="shared" si="11"/>
        <v>20865199311</v>
      </c>
      <c r="I74" s="90">
        <f t="shared" si="11"/>
        <v>3286494092</v>
      </c>
      <c r="J74" s="91">
        <f t="shared" si="11"/>
        <v>6878050672</v>
      </c>
      <c r="K74" s="91">
        <f t="shared" si="11"/>
        <v>6588552755</v>
      </c>
      <c r="L74" s="91">
        <f t="shared" si="11"/>
        <v>753256000</v>
      </c>
      <c r="M74" s="93">
        <f t="shared" si="11"/>
        <v>17506353519</v>
      </c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 password="F954" sheet="1" objects="1" scenarios="1"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1</v>
      </c>
      <c r="E3" s="113"/>
      <c r="F3" s="113"/>
      <c r="G3" s="113"/>
      <c r="H3" s="114"/>
      <c r="I3" s="115" t="s">
        <v>2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3</v>
      </c>
      <c r="E4" s="113"/>
      <c r="F4" s="118"/>
      <c r="G4" s="28"/>
      <c r="H4" s="29"/>
      <c r="I4" s="112" t="s">
        <v>3</v>
      </c>
      <c r="J4" s="113"/>
      <c r="K4" s="118"/>
      <c r="L4" s="30"/>
      <c r="M4" s="29"/>
    </row>
    <row r="5" spans="1:13" ht="25.5">
      <c r="A5" s="12"/>
      <c r="B5" s="39" t="s">
        <v>4</v>
      </c>
      <c r="C5" s="40" t="s">
        <v>5</v>
      </c>
      <c r="D5" s="31" t="s">
        <v>6</v>
      </c>
      <c r="E5" s="32" t="s">
        <v>7</v>
      </c>
      <c r="F5" s="32" t="s">
        <v>8</v>
      </c>
      <c r="G5" s="33" t="s">
        <v>9</v>
      </c>
      <c r="H5" s="34" t="s">
        <v>10</v>
      </c>
      <c r="I5" s="31" t="s">
        <v>6</v>
      </c>
      <c r="J5" s="32" t="s">
        <v>7</v>
      </c>
      <c r="K5" s="32" t="s">
        <v>8</v>
      </c>
      <c r="L5" s="33" t="s">
        <v>9</v>
      </c>
      <c r="M5" s="34" t="s">
        <v>10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6.5">
      <c r="A7" s="48"/>
      <c r="B7" s="49" t="s">
        <v>321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2.75">
      <c r="A9" s="51" t="s">
        <v>50</v>
      </c>
      <c r="B9" s="76" t="s">
        <v>322</v>
      </c>
      <c r="C9" s="77" t="s">
        <v>323</v>
      </c>
      <c r="D9" s="78">
        <v>24860302</v>
      </c>
      <c r="E9" s="79">
        <v>2442439</v>
      </c>
      <c r="F9" s="79">
        <v>256741187</v>
      </c>
      <c r="G9" s="79">
        <v>6986000</v>
      </c>
      <c r="H9" s="80">
        <v>291029928</v>
      </c>
      <c r="I9" s="78">
        <v>9347182</v>
      </c>
      <c r="J9" s="79">
        <v>1157988</v>
      </c>
      <c r="K9" s="79">
        <v>3359733</v>
      </c>
      <c r="L9" s="79">
        <v>3025000</v>
      </c>
      <c r="M9" s="81">
        <v>16889903</v>
      </c>
    </row>
    <row r="10" spans="1:13" ht="12.75">
      <c r="A10" s="51" t="s">
        <v>50</v>
      </c>
      <c r="B10" s="76" t="s">
        <v>324</v>
      </c>
      <c r="C10" s="77" t="s">
        <v>325</v>
      </c>
      <c r="D10" s="78">
        <v>12769251</v>
      </c>
      <c r="E10" s="79">
        <v>1598325</v>
      </c>
      <c r="F10" s="79">
        <v>117815305</v>
      </c>
      <c r="G10" s="79">
        <v>2452000</v>
      </c>
      <c r="H10" s="80">
        <v>134634881</v>
      </c>
      <c r="I10" s="78">
        <v>9792365</v>
      </c>
      <c r="J10" s="79">
        <v>4569142</v>
      </c>
      <c r="K10" s="79">
        <v>106953237</v>
      </c>
      <c r="L10" s="79">
        <v>2526000</v>
      </c>
      <c r="M10" s="81">
        <v>123840744</v>
      </c>
    </row>
    <row r="11" spans="1:13" ht="12.75">
      <c r="A11" s="51" t="s">
        <v>50</v>
      </c>
      <c r="B11" s="76" t="s">
        <v>326</v>
      </c>
      <c r="C11" s="77" t="s">
        <v>327</v>
      </c>
      <c r="D11" s="78">
        <v>31365861</v>
      </c>
      <c r="E11" s="79">
        <v>166744866</v>
      </c>
      <c r="F11" s="79">
        <v>185215570</v>
      </c>
      <c r="G11" s="79">
        <v>8583000</v>
      </c>
      <c r="H11" s="80">
        <v>391909297</v>
      </c>
      <c r="I11" s="78">
        <v>28988681</v>
      </c>
      <c r="J11" s="79">
        <v>152317723</v>
      </c>
      <c r="K11" s="79">
        <v>162051747</v>
      </c>
      <c r="L11" s="79">
        <v>6523000</v>
      </c>
      <c r="M11" s="81">
        <v>349881151</v>
      </c>
    </row>
    <row r="12" spans="1:13" ht="12.75">
      <c r="A12" s="51" t="s">
        <v>50</v>
      </c>
      <c r="B12" s="76" t="s">
        <v>328</v>
      </c>
      <c r="C12" s="77" t="s">
        <v>329</v>
      </c>
      <c r="D12" s="78">
        <v>34490641</v>
      </c>
      <c r="E12" s="79">
        <v>63020911</v>
      </c>
      <c r="F12" s="79">
        <v>80469511</v>
      </c>
      <c r="G12" s="79">
        <v>5966000</v>
      </c>
      <c r="H12" s="80">
        <v>183947063</v>
      </c>
      <c r="I12" s="78">
        <v>37185768</v>
      </c>
      <c r="J12" s="79">
        <v>36868995</v>
      </c>
      <c r="K12" s="79">
        <v>114841816</v>
      </c>
      <c r="L12" s="79">
        <v>2465000</v>
      </c>
      <c r="M12" s="81">
        <v>191361579</v>
      </c>
    </row>
    <row r="13" spans="1:13" ht="12.75">
      <c r="A13" s="51" t="s">
        <v>50</v>
      </c>
      <c r="B13" s="76" t="s">
        <v>330</v>
      </c>
      <c r="C13" s="77" t="s">
        <v>331</v>
      </c>
      <c r="D13" s="78">
        <v>15136240</v>
      </c>
      <c r="E13" s="79">
        <v>1307478</v>
      </c>
      <c r="F13" s="79">
        <v>2434052</v>
      </c>
      <c r="G13" s="79">
        <v>2179000</v>
      </c>
      <c r="H13" s="80">
        <v>21056770</v>
      </c>
      <c r="I13" s="78">
        <v>6358039</v>
      </c>
      <c r="J13" s="79">
        <v>710103</v>
      </c>
      <c r="K13" s="79">
        <v>46583857</v>
      </c>
      <c r="L13" s="79">
        <v>2193000</v>
      </c>
      <c r="M13" s="81">
        <v>55844999</v>
      </c>
    </row>
    <row r="14" spans="1:13" ht="12.75">
      <c r="A14" s="51" t="s">
        <v>65</v>
      </c>
      <c r="B14" s="76" t="s">
        <v>332</v>
      </c>
      <c r="C14" s="77" t="s">
        <v>333</v>
      </c>
      <c r="D14" s="78">
        <v>0</v>
      </c>
      <c r="E14" s="79">
        <v>0</v>
      </c>
      <c r="F14" s="79">
        <v>385897506</v>
      </c>
      <c r="G14" s="79">
        <v>4790000</v>
      </c>
      <c r="H14" s="80">
        <v>390687506</v>
      </c>
      <c r="I14" s="78">
        <v>0</v>
      </c>
      <c r="J14" s="79">
        <v>0</v>
      </c>
      <c r="K14" s="79">
        <v>-3719000</v>
      </c>
      <c r="L14" s="79">
        <v>3719000</v>
      </c>
      <c r="M14" s="81">
        <v>0</v>
      </c>
    </row>
    <row r="15" spans="1:13" ht="16.5">
      <c r="A15" s="52"/>
      <c r="B15" s="82" t="s">
        <v>334</v>
      </c>
      <c r="C15" s="83"/>
      <c r="D15" s="84">
        <f aca="true" t="shared" si="0" ref="D15:M15">SUM(D9:D14)</f>
        <v>118622295</v>
      </c>
      <c r="E15" s="85">
        <f t="shared" si="0"/>
        <v>235114019</v>
      </c>
      <c r="F15" s="85">
        <f t="shared" si="0"/>
        <v>1028573131</v>
      </c>
      <c r="G15" s="85">
        <f t="shared" si="0"/>
        <v>30956000</v>
      </c>
      <c r="H15" s="86">
        <f t="shared" si="0"/>
        <v>1413265445</v>
      </c>
      <c r="I15" s="84">
        <f t="shared" si="0"/>
        <v>91672035</v>
      </c>
      <c r="J15" s="85">
        <f t="shared" si="0"/>
        <v>195623951</v>
      </c>
      <c r="K15" s="85">
        <f t="shared" si="0"/>
        <v>430071390</v>
      </c>
      <c r="L15" s="85">
        <f t="shared" si="0"/>
        <v>20451000</v>
      </c>
      <c r="M15" s="87">
        <f t="shared" si="0"/>
        <v>737818376</v>
      </c>
    </row>
    <row r="16" spans="1:13" ht="12.75">
      <c r="A16" s="51" t="s">
        <v>50</v>
      </c>
      <c r="B16" s="76" t="s">
        <v>335</v>
      </c>
      <c r="C16" s="77" t="s">
        <v>336</v>
      </c>
      <c r="D16" s="78">
        <v>6484403</v>
      </c>
      <c r="E16" s="79">
        <v>41392532</v>
      </c>
      <c r="F16" s="79">
        <v>69312864</v>
      </c>
      <c r="G16" s="79">
        <v>2650000</v>
      </c>
      <c r="H16" s="80">
        <v>119839799</v>
      </c>
      <c r="I16" s="78">
        <v>6120800</v>
      </c>
      <c r="J16" s="79">
        <v>36803299</v>
      </c>
      <c r="K16" s="79">
        <v>50941280</v>
      </c>
      <c r="L16" s="79">
        <v>5160000</v>
      </c>
      <c r="M16" s="81">
        <v>99025379</v>
      </c>
    </row>
    <row r="17" spans="1:13" ht="12.75">
      <c r="A17" s="51" t="s">
        <v>50</v>
      </c>
      <c r="B17" s="76" t="s">
        <v>337</v>
      </c>
      <c r="C17" s="77" t="s">
        <v>338</v>
      </c>
      <c r="D17" s="78">
        <v>23875614</v>
      </c>
      <c r="E17" s="79">
        <v>5875596</v>
      </c>
      <c r="F17" s="79">
        <v>203302008</v>
      </c>
      <c r="G17" s="79">
        <v>8600000</v>
      </c>
      <c r="H17" s="80">
        <v>241653218</v>
      </c>
      <c r="I17" s="78">
        <v>15147071</v>
      </c>
      <c r="J17" s="79">
        <v>5068191</v>
      </c>
      <c r="K17" s="79">
        <v>178166410</v>
      </c>
      <c r="L17" s="79">
        <v>4157000</v>
      </c>
      <c r="M17" s="81">
        <v>202538672</v>
      </c>
    </row>
    <row r="18" spans="1:13" ht="12.75">
      <c r="A18" s="51" t="s">
        <v>50</v>
      </c>
      <c r="B18" s="76" t="s">
        <v>339</v>
      </c>
      <c r="C18" s="77" t="s">
        <v>340</v>
      </c>
      <c r="D18" s="78">
        <v>13204687</v>
      </c>
      <c r="E18" s="79">
        <v>42028263</v>
      </c>
      <c r="F18" s="79">
        <v>191945730</v>
      </c>
      <c r="G18" s="79">
        <v>10166000</v>
      </c>
      <c r="H18" s="80">
        <v>257344680</v>
      </c>
      <c r="I18" s="78">
        <v>5565761</v>
      </c>
      <c r="J18" s="79">
        <v>77137051</v>
      </c>
      <c r="K18" s="79">
        <v>187981801</v>
      </c>
      <c r="L18" s="79">
        <v>2010000</v>
      </c>
      <c r="M18" s="81">
        <v>272694613</v>
      </c>
    </row>
    <row r="19" spans="1:13" ht="12.75">
      <c r="A19" s="51" t="s">
        <v>50</v>
      </c>
      <c r="B19" s="76" t="s">
        <v>341</v>
      </c>
      <c r="C19" s="77" t="s">
        <v>342</v>
      </c>
      <c r="D19" s="78">
        <v>-65581855</v>
      </c>
      <c r="E19" s="79">
        <v>-13910338</v>
      </c>
      <c r="F19" s="79">
        <v>134154462</v>
      </c>
      <c r="G19" s="79">
        <v>4638000</v>
      </c>
      <c r="H19" s="80">
        <v>59300269</v>
      </c>
      <c r="I19" s="78">
        <v>6180679</v>
      </c>
      <c r="J19" s="79">
        <v>818896</v>
      </c>
      <c r="K19" s="79">
        <v>132968998</v>
      </c>
      <c r="L19" s="79">
        <v>10629000</v>
      </c>
      <c r="M19" s="81">
        <v>150597573</v>
      </c>
    </row>
    <row r="20" spans="1:13" ht="12.75">
      <c r="A20" s="51" t="s">
        <v>65</v>
      </c>
      <c r="B20" s="76" t="s">
        <v>343</v>
      </c>
      <c r="C20" s="77" t="s">
        <v>344</v>
      </c>
      <c r="D20" s="78">
        <v>0</v>
      </c>
      <c r="E20" s="79">
        <v>41765086</v>
      </c>
      <c r="F20" s="79">
        <v>493246412</v>
      </c>
      <c r="G20" s="79">
        <v>14396000</v>
      </c>
      <c r="H20" s="80">
        <v>549407498</v>
      </c>
      <c r="I20" s="78">
        <v>0</v>
      </c>
      <c r="J20" s="79">
        <v>-269750503</v>
      </c>
      <c r="K20" s="79">
        <v>503131112</v>
      </c>
      <c r="L20" s="79">
        <v>26244000</v>
      </c>
      <c r="M20" s="81">
        <v>259624609</v>
      </c>
    </row>
    <row r="21" spans="1:13" ht="16.5">
      <c r="A21" s="52"/>
      <c r="B21" s="82" t="s">
        <v>345</v>
      </c>
      <c r="C21" s="83"/>
      <c r="D21" s="84">
        <f aca="true" t="shared" si="1" ref="D21:M21">SUM(D16:D20)</f>
        <v>-22017151</v>
      </c>
      <c r="E21" s="85">
        <f t="shared" si="1"/>
        <v>117151139</v>
      </c>
      <c r="F21" s="85">
        <f t="shared" si="1"/>
        <v>1091961476</v>
      </c>
      <c r="G21" s="85">
        <f t="shared" si="1"/>
        <v>40450000</v>
      </c>
      <c r="H21" s="86">
        <f t="shared" si="1"/>
        <v>1227545464</v>
      </c>
      <c r="I21" s="84">
        <f t="shared" si="1"/>
        <v>33014311</v>
      </c>
      <c r="J21" s="85">
        <f t="shared" si="1"/>
        <v>-149923066</v>
      </c>
      <c r="K21" s="85">
        <f t="shared" si="1"/>
        <v>1053189601</v>
      </c>
      <c r="L21" s="85">
        <f t="shared" si="1"/>
        <v>48200000</v>
      </c>
      <c r="M21" s="87">
        <f t="shared" si="1"/>
        <v>984480846</v>
      </c>
    </row>
    <row r="22" spans="1:13" ht="12.75">
      <c r="A22" s="51" t="s">
        <v>50</v>
      </c>
      <c r="B22" s="76" t="s">
        <v>346</v>
      </c>
      <c r="C22" s="77" t="s">
        <v>347</v>
      </c>
      <c r="D22" s="78">
        <v>22733078</v>
      </c>
      <c r="E22" s="79">
        <v>7349116</v>
      </c>
      <c r="F22" s="79">
        <v>77705499</v>
      </c>
      <c r="G22" s="79">
        <v>8302000</v>
      </c>
      <c r="H22" s="80">
        <v>116089693</v>
      </c>
      <c r="I22" s="78">
        <v>21455020</v>
      </c>
      <c r="J22" s="79">
        <v>5393847</v>
      </c>
      <c r="K22" s="79">
        <v>72744263</v>
      </c>
      <c r="L22" s="79">
        <v>4807000</v>
      </c>
      <c r="M22" s="81">
        <v>104400130</v>
      </c>
    </row>
    <row r="23" spans="1:13" ht="12.75">
      <c r="A23" s="51" t="s">
        <v>50</v>
      </c>
      <c r="B23" s="76" t="s">
        <v>348</v>
      </c>
      <c r="C23" s="77" t="s">
        <v>349</v>
      </c>
      <c r="D23" s="78">
        <v>4907170</v>
      </c>
      <c r="E23" s="79">
        <v>2960445</v>
      </c>
      <c r="F23" s="79">
        <v>61874979</v>
      </c>
      <c r="G23" s="79">
        <v>2695000</v>
      </c>
      <c r="H23" s="80">
        <v>72437594</v>
      </c>
      <c r="I23" s="78">
        <v>3799061</v>
      </c>
      <c r="J23" s="79">
        <v>3126118</v>
      </c>
      <c r="K23" s="79">
        <v>55340848</v>
      </c>
      <c r="L23" s="79">
        <v>2679000</v>
      </c>
      <c r="M23" s="81">
        <v>64945027</v>
      </c>
    </row>
    <row r="24" spans="1:13" ht="12.75">
      <c r="A24" s="51" t="s">
        <v>50</v>
      </c>
      <c r="B24" s="76" t="s">
        <v>350</v>
      </c>
      <c r="C24" s="77" t="s">
        <v>351</v>
      </c>
      <c r="D24" s="78">
        <v>127541152</v>
      </c>
      <c r="E24" s="79">
        <v>366352020</v>
      </c>
      <c r="F24" s="79">
        <v>254231524</v>
      </c>
      <c r="G24" s="79">
        <v>214774000</v>
      </c>
      <c r="H24" s="80">
        <v>962898696</v>
      </c>
      <c r="I24" s="78">
        <v>103497881</v>
      </c>
      <c r="J24" s="79">
        <v>345798463</v>
      </c>
      <c r="K24" s="79">
        <v>167297748</v>
      </c>
      <c r="L24" s="79">
        <v>224423000</v>
      </c>
      <c r="M24" s="81">
        <v>841017092</v>
      </c>
    </row>
    <row r="25" spans="1:13" ht="12.75">
      <c r="A25" s="51" t="s">
        <v>50</v>
      </c>
      <c r="B25" s="76" t="s">
        <v>352</v>
      </c>
      <c r="C25" s="77" t="s">
        <v>353</v>
      </c>
      <c r="D25" s="78">
        <v>0</v>
      </c>
      <c r="E25" s="79">
        <v>0</v>
      </c>
      <c r="F25" s="79">
        <v>-2438000</v>
      </c>
      <c r="G25" s="79">
        <v>2438000</v>
      </c>
      <c r="H25" s="80">
        <v>0</v>
      </c>
      <c r="I25" s="78">
        <v>3751473</v>
      </c>
      <c r="J25" s="79">
        <v>2978086</v>
      </c>
      <c r="K25" s="79">
        <v>95961986</v>
      </c>
      <c r="L25" s="79">
        <v>7585000</v>
      </c>
      <c r="M25" s="81">
        <v>110276545</v>
      </c>
    </row>
    <row r="26" spans="1:13" ht="12.75">
      <c r="A26" s="51" t="s">
        <v>65</v>
      </c>
      <c r="B26" s="76" t="s">
        <v>354</v>
      </c>
      <c r="C26" s="77" t="s">
        <v>355</v>
      </c>
      <c r="D26" s="78">
        <v>0</v>
      </c>
      <c r="E26" s="79">
        <v>18083441</v>
      </c>
      <c r="F26" s="79">
        <v>225256678</v>
      </c>
      <c r="G26" s="79">
        <v>28881000</v>
      </c>
      <c r="H26" s="80">
        <v>272221119</v>
      </c>
      <c r="I26" s="78">
        <v>0</v>
      </c>
      <c r="J26" s="79">
        <v>6401147</v>
      </c>
      <c r="K26" s="79">
        <v>195200659</v>
      </c>
      <c r="L26" s="79">
        <v>42607000</v>
      </c>
      <c r="M26" s="81">
        <v>244208806</v>
      </c>
    </row>
    <row r="27" spans="1:13" ht="16.5">
      <c r="A27" s="52"/>
      <c r="B27" s="82" t="s">
        <v>356</v>
      </c>
      <c r="C27" s="83"/>
      <c r="D27" s="84">
        <f aca="true" t="shared" si="2" ref="D27:M27">SUM(D22:D26)</f>
        <v>155181400</v>
      </c>
      <c r="E27" s="85">
        <f t="shared" si="2"/>
        <v>394745022</v>
      </c>
      <c r="F27" s="85">
        <f t="shared" si="2"/>
        <v>616630680</v>
      </c>
      <c r="G27" s="85">
        <f t="shared" si="2"/>
        <v>257090000</v>
      </c>
      <c r="H27" s="86">
        <f t="shared" si="2"/>
        <v>1423647102</v>
      </c>
      <c r="I27" s="84">
        <f t="shared" si="2"/>
        <v>132503435</v>
      </c>
      <c r="J27" s="85">
        <f t="shared" si="2"/>
        <v>363697661</v>
      </c>
      <c r="K27" s="85">
        <f t="shared" si="2"/>
        <v>586545504</v>
      </c>
      <c r="L27" s="85">
        <f t="shared" si="2"/>
        <v>282101000</v>
      </c>
      <c r="M27" s="87">
        <f t="shared" si="2"/>
        <v>1364847600</v>
      </c>
    </row>
    <row r="28" spans="1:13" ht="12.75">
      <c r="A28" s="51" t="s">
        <v>50</v>
      </c>
      <c r="B28" s="76" t="s">
        <v>357</v>
      </c>
      <c r="C28" s="77" t="s">
        <v>358</v>
      </c>
      <c r="D28" s="78">
        <v>18491235</v>
      </c>
      <c r="E28" s="79">
        <v>36161152</v>
      </c>
      <c r="F28" s="79">
        <v>909466</v>
      </c>
      <c r="G28" s="79">
        <v>5957000</v>
      </c>
      <c r="H28" s="80">
        <v>61518853</v>
      </c>
      <c r="I28" s="78">
        <v>18561551</v>
      </c>
      <c r="J28" s="79">
        <v>36862803</v>
      </c>
      <c r="K28" s="79">
        <v>-1619492</v>
      </c>
      <c r="L28" s="79">
        <v>7552000</v>
      </c>
      <c r="M28" s="81">
        <v>61356862</v>
      </c>
    </row>
    <row r="29" spans="1:13" ht="12.75">
      <c r="A29" s="51" t="s">
        <v>50</v>
      </c>
      <c r="B29" s="76" t="s">
        <v>359</v>
      </c>
      <c r="C29" s="77" t="s">
        <v>360</v>
      </c>
      <c r="D29" s="78">
        <v>77912760</v>
      </c>
      <c r="E29" s="79">
        <v>43441602</v>
      </c>
      <c r="F29" s="79">
        <v>9419853</v>
      </c>
      <c r="G29" s="79">
        <v>12052000</v>
      </c>
      <c r="H29" s="80">
        <v>142826215</v>
      </c>
      <c r="I29" s="78">
        <v>73601920</v>
      </c>
      <c r="J29" s="79">
        <v>56753982</v>
      </c>
      <c r="K29" s="79">
        <v>62648204</v>
      </c>
      <c r="L29" s="79">
        <v>6204000</v>
      </c>
      <c r="M29" s="81">
        <v>199208106</v>
      </c>
    </row>
    <row r="30" spans="1:13" ht="12.75">
      <c r="A30" s="51" t="s">
        <v>50</v>
      </c>
      <c r="B30" s="76" t="s">
        <v>361</v>
      </c>
      <c r="C30" s="77" t="s">
        <v>362</v>
      </c>
      <c r="D30" s="78">
        <v>18764408</v>
      </c>
      <c r="E30" s="79">
        <v>44890293</v>
      </c>
      <c r="F30" s="79">
        <v>22426846</v>
      </c>
      <c r="G30" s="79">
        <v>19962000</v>
      </c>
      <c r="H30" s="80">
        <v>106043547</v>
      </c>
      <c r="I30" s="78">
        <v>16793083</v>
      </c>
      <c r="J30" s="79">
        <v>39461805</v>
      </c>
      <c r="K30" s="79">
        <v>9610212</v>
      </c>
      <c r="L30" s="79">
        <v>26989000</v>
      </c>
      <c r="M30" s="81">
        <v>92854100</v>
      </c>
    </row>
    <row r="31" spans="1:13" ht="12.75">
      <c r="A31" s="51" t="s">
        <v>50</v>
      </c>
      <c r="B31" s="76" t="s">
        <v>363</v>
      </c>
      <c r="C31" s="77" t="s">
        <v>364</v>
      </c>
      <c r="D31" s="78">
        <v>19703987</v>
      </c>
      <c r="E31" s="79">
        <v>110468434</v>
      </c>
      <c r="F31" s="79">
        <v>177274961</v>
      </c>
      <c r="G31" s="79">
        <v>21094000</v>
      </c>
      <c r="H31" s="80">
        <v>328541382</v>
      </c>
      <c r="I31" s="78">
        <v>16462539</v>
      </c>
      <c r="J31" s="79">
        <v>87925517</v>
      </c>
      <c r="K31" s="79">
        <v>225074822</v>
      </c>
      <c r="L31" s="79">
        <v>23155000</v>
      </c>
      <c r="M31" s="81">
        <v>352617878</v>
      </c>
    </row>
    <row r="32" spans="1:13" ht="12.75">
      <c r="A32" s="51" t="s">
        <v>50</v>
      </c>
      <c r="B32" s="76" t="s">
        <v>365</v>
      </c>
      <c r="C32" s="77" t="s">
        <v>366</v>
      </c>
      <c r="D32" s="78">
        <v>12967856</v>
      </c>
      <c r="E32" s="79">
        <v>72508155</v>
      </c>
      <c r="F32" s="79">
        <v>9729537</v>
      </c>
      <c r="G32" s="79">
        <v>10250000</v>
      </c>
      <c r="H32" s="80">
        <v>105455548</v>
      </c>
      <c r="I32" s="78">
        <v>20569369</v>
      </c>
      <c r="J32" s="79">
        <v>61609030</v>
      </c>
      <c r="K32" s="79">
        <v>58726702</v>
      </c>
      <c r="L32" s="79">
        <v>4371000</v>
      </c>
      <c r="M32" s="81">
        <v>145276101</v>
      </c>
    </row>
    <row r="33" spans="1:13" ht="12.75">
      <c r="A33" s="51" t="s">
        <v>65</v>
      </c>
      <c r="B33" s="76" t="s">
        <v>367</v>
      </c>
      <c r="C33" s="77" t="s">
        <v>368</v>
      </c>
      <c r="D33" s="78">
        <v>0</v>
      </c>
      <c r="E33" s="79">
        <v>0</v>
      </c>
      <c r="F33" s="79">
        <v>57184533</v>
      </c>
      <c r="G33" s="79">
        <v>2581000</v>
      </c>
      <c r="H33" s="80">
        <v>59765533</v>
      </c>
      <c r="I33" s="78">
        <v>0</v>
      </c>
      <c r="J33" s="79">
        <v>0</v>
      </c>
      <c r="K33" s="79">
        <v>52979877</v>
      </c>
      <c r="L33" s="79">
        <v>2493000</v>
      </c>
      <c r="M33" s="81">
        <v>55472877</v>
      </c>
    </row>
    <row r="34" spans="1:13" ht="16.5">
      <c r="A34" s="52"/>
      <c r="B34" s="82" t="s">
        <v>369</v>
      </c>
      <c r="C34" s="83"/>
      <c r="D34" s="84">
        <f aca="true" t="shared" si="3" ref="D34:M34">SUM(D28:D33)</f>
        <v>147840246</v>
      </c>
      <c r="E34" s="85">
        <f t="shared" si="3"/>
        <v>307469636</v>
      </c>
      <c r="F34" s="85">
        <f t="shared" si="3"/>
        <v>276945196</v>
      </c>
      <c r="G34" s="85">
        <f t="shared" si="3"/>
        <v>71896000</v>
      </c>
      <c r="H34" s="86">
        <f t="shared" si="3"/>
        <v>804151078</v>
      </c>
      <c r="I34" s="84">
        <f t="shared" si="3"/>
        <v>145988462</v>
      </c>
      <c r="J34" s="85">
        <f t="shared" si="3"/>
        <v>282613137</v>
      </c>
      <c r="K34" s="85">
        <f t="shared" si="3"/>
        <v>407420325</v>
      </c>
      <c r="L34" s="85">
        <f t="shared" si="3"/>
        <v>70764000</v>
      </c>
      <c r="M34" s="87">
        <f t="shared" si="3"/>
        <v>906785924</v>
      </c>
    </row>
    <row r="35" spans="1:13" ht="12.75">
      <c r="A35" s="51" t="s">
        <v>50</v>
      </c>
      <c r="B35" s="76" t="s">
        <v>370</v>
      </c>
      <c r="C35" s="77" t="s">
        <v>371</v>
      </c>
      <c r="D35" s="78">
        <v>9323133</v>
      </c>
      <c r="E35" s="79">
        <v>14816021</v>
      </c>
      <c r="F35" s="79">
        <v>61180701</v>
      </c>
      <c r="G35" s="79">
        <v>3010000</v>
      </c>
      <c r="H35" s="80">
        <v>88329855</v>
      </c>
      <c r="I35" s="78">
        <v>8643410</v>
      </c>
      <c r="J35" s="79">
        <v>14728633</v>
      </c>
      <c r="K35" s="79">
        <v>54223100</v>
      </c>
      <c r="L35" s="79">
        <v>2614000</v>
      </c>
      <c r="M35" s="81">
        <v>80209143</v>
      </c>
    </row>
    <row r="36" spans="1:13" ht="12.75">
      <c r="A36" s="51" t="s">
        <v>50</v>
      </c>
      <c r="B36" s="76" t="s">
        <v>372</v>
      </c>
      <c r="C36" s="77" t="s">
        <v>373</v>
      </c>
      <c r="D36" s="78">
        <v>8912263</v>
      </c>
      <c r="E36" s="79">
        <v>23354438</v>
      </c>
      <c r="F36" s="79">
        <v>108636864</v>
      </c>
      <c r="G36" s="79">
        <v>11579000</v>
      </c>
      <c r="H36" s="80">
        <v>152482565</v>
      </c>
      <c r="I36" s="78">
        <v>7935731</v>
      </c>
      <c r="J36" s="79">
        <v>24020037</v>
      </c>
      <c r="K36" s="79">
        <v>97681143</v>
      </c>
      <c r="L36" s="79">
        <v>8022000</v>
      </c>
      <c r="M36" s="81">
        <v>137658911</v>
      </c>
    </row>
    <row r="37" spans="1:13" ht="12.75">
      <c r="A37" s="51" t="s">
        <v>50</v>
      </c>
      <c r="B37" s="76" t="s">
        <v>374</v>
      </c>
      <c r="C37" s="77" t="s">
        <v>375</v>
      </c>
      <c r="D37" s="78">
        <v>10210596</v>
      </c>
      <c r="E37" s="79">
        <v>29217</v>
      </c>
      <c r="F37" s="79">
        <v>124718093</v>
      </c>
      <c r="G37" s="79">
        <v>2038000</v>
      </c>
      <c r="H37" s="80">
        <v>136995906</v>
      </c>
      <c r="I37" s="78">
        <v>9532311</v>
      </c>
      <c r="J37" s="79">
        <v>0</v>
      </c>
      <c r="K37" s="79">
        <v>102936501</v>
      </c>
      <c r="L37" s="79">
        <v>4022000</v>
      </c>
      <c r="M37" s="81">
        <v>116490812</v>
      </c>
    </row>
    <row r="38" spans="1:13" ht="12.75">
      <c r="A38" s="51" t="s">
        <v>50</v>
      </c>
      <c r="B38" s="76" t="s">
        <v>376</v>
      </c>
      <c r="C38" s="77" t="s">
        <v>377</v>
      </c>
      <c r="D38" s="78">
        <v>38676952</v>
      </c>
      <c r="E38" s="79">
        <v>5638864</v>
      </c>
      <c r="F38" s="79">
        <v>178982619</v>
      </c>
      <c r="G38" s="79">
        <v>3447000</v>
      </c>
      <c r="H38" s="80">
        <v>226745435</v>
      </c>
      <c r="I38" s="78">
        <v>38776006</v>
      </c>
      <c r="J38" s="79">
        <v>4998479</v>
      </c>
      <c r="K38" s="79">
        <v>155100040</v>
      </c>
      <c r="L38" s="79">
        <v>4625000</v>
      </c>
      <c r="M38" s="81">
        <v>203499525</v>
      </c>
    </row>
    <row r="39" spans="1:13" ht="12.75">
      <c r="A39" s="51" t="s">
        <v>65</v>
      </c>
      <c r="B39" s="76" t="s">
        <v>378</v>
      </c>
      <c r="C39" s="77" t="s">
        <v>379</v>
      </c>
      <c r="D39" s="78">
        <v>0</v>
      </c>
      <c r="E39" s="79">
        <v>23298404</v>
      </c>
      <c r="F39" s="79">
        <v>404912733</v>
      </c>
      <c r="G39" s="79">
        <v>4151000</v>
      </c>
      <c r="H39" s="80">
        <v>432362137</v>
      </c>
      <c r="I39" s="78">
        <v>0</v>
      </c>
      <c r="J39" s="79">
        <v>22850481</v>
      </c>
      <c r="K39" s="79">
        <v>343516504</v>
      </c>
      <c r="L39" s="79">
        <v>3362000</v>
      </c>
      <c r="M39" s="81">
        <v>369728985</v>
      </c>
    </row>
    <row r="40" spans="1:13" ht="16.5">
      <c r="A40" s="52"/>
      <c r="B40" s="82" t="s">
        <v>380</v>
      </c>
      <c r="C40" s="83"/>
      <c r="D40" s="84">
        <f aca="true" t="shared" si="4" ref="D40:M40">SUM(D35:D39)</f>
        <v>67122944</v>
      </c>
      <c r="E40" s="85">
        <f t="shared" si="4"/>
        <v>67136944</v>
      </c>
      <c r="F40" s="85">
        <f t="shared" si="4"/>
        <v>878431010</v>
      </c>
      <c r="G40" s="85">
        <f t="shared" si="4"/>
        <v>24225000</v>
      </c>
      <c r="H40" s="86">
        <f t="shared" si="4"/>
        <v>1036915898</v>
      </c>
      <c r="I40" s="84">
        <f t="shared" si="4"/>
        <v>64887458</v>
      </c>
      <c r="J40" s="85">
        <f t="shared" si="4"/>
        <v>66597630</v>
      </c>
      <c r="K40" s="85">
        <f t="shared" si="4"/>
        <v>753457288</v>
      </c>
      <c r="L40" s="85">
        <f t="shared" si="4"/>
        <v>22645000</v>
      </c>
      <c r="M40" s="87">
        <f t="shared" si="4"/>
        <v>907587376</v>
      </c>
    </row>
    <row r="41" spans="1:13" ht="16.5">
      <c r="A41" s="53"/>
      <c r="B41" s="88" t="s">
        <v>381</v>
      </c>
      <c r="C41" s="89"/>
      <c r="D41" s="90">
        <f aca="true" t="shared" si="5" ref="D41:M41">SUM(D9:D14,D16:D20,D22:D26,D28:D33,D35:D39)</f>
        <v>466749734</v>
      </c>
      <c r="E41" s="91">
        <f t="shared" si="5"/>
        <v>1121616760</v>
      </c>
      <c r="F41" s="91">
        <f t="shared" si="5"/>
        <v>3892541493</v>
      </c>
      <c r="G41" s="91">
        <f t="shared" si="5"/>
        <v>424617000</v>
      </c>
      <c r="H41" s="92">
        <f t="shared" si="5"/>
        <v>5905524987</v>
      </c>
      <c r="I41" s="90">
        <f t="shared" si="5"/>
        <v>468065701</v>
      </c>
      <c r="J41" s="91">
        <f t="shared" si="5"/>
        <v>758609313</v>
      </c>
      <c r="K41" s="91">
        <f t="shared" si="5"/>
        <v>3230684108</v>
      </c>
      <c r="L41" s="91">
        <f t="shared" si="5"/>
        <v>444161000</v>
      </c>
      <c r="M41" s="93">
        <f t="shared" si="5"/>
        <v>4901520122</v>
      </c>
    </row>
    <row r="42" spans="1:13" ht="12.75">
      <c r="A42" s="5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2.75">
      <c r="A43" s="5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2.75">
      <c r="A44" s="5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>
      <c r="A45" s="5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 password="F954" sheet="1" objects="1" scenarios="1"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1</v>
      </c>
      <c r="E3" s="113"/>
      <c r="F3" s="113"/>
      <c r="G3" s="113"/>
      <c r="H3" s="114"/>
      <c r="I3" s="115" t="s">
        <v>2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3</v>
      </c>
      <c r="E4" s="113"/>
      <c r="F4" s="118"/>
      <c r="G4" s="28"/>
      <c r="H4" s="29"/>
      <c r="I4" s="112" t="s">
        <v>3</v>
      </c>
      <c r="J4" s="113"/>
      <c r="K4" s="118"/>
      <c r="L4" s="30"/>
      <c r="M4" s="29"/>
    </row>
    <row r="5" spans="1:13" ht="25.5">
      <c r="A5" s="12"/>
      <c r="B5" s="39" t="s">
        <v>4</v>
      </c>
      <c r="C5" s="40" t="s">
        <v>5</v>
      </c>
      <c r="D5" s="31" t="s">
        <v>6</v>
      </c>
      <c r="E5" s="32" t="s">
        <v>7</v>
      </c>
      <c r="F5" s="32" t="s">
        <v>8</v>
      </c>
      <c r="G5" s="33" t="s">
        <v>9</v>
      </c>
      <c r="H5" s="34" t="s">
        <v>10</v>
      </c>
      <c r="I5" s="31" t="s">
        <v>6</v>
      </c>
      <c r="J5" s="32" t="s">
        <v>7</v>
      </c>
      <c r="K5" s="32" t="s">
        <v>8</v>
      </c>
      <c r="L5" s="33" t="s">
        <v>9</v>
      </c>
      <c r="M5" s="34" t="s">
        <v>10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6.5">
      <c r="A7" s="48"/>
      <c r="B7" s="49" t="s">
        <v>382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2.75">
      <c r="A9" s="51" t="s">
        <v>50</v>
      </c>
      <c r="B9" s="76" t="s">
        <v>383</v>
      </c>
      <c r="C9" s="77" t="s">
        <v>384</v>
      </c>
      <c r="D9" s="78">
        <v>30947590</v>
      </c>
      <c r="E9" s="79">
        <v>13544313</v>
      </c>
      <c r="F9" s="79">
        <v>111884945</v>
      </c>
      <c r="G9" s="79">
        <v>35312000</v>
      </c>
      <c r="H9" s="80">
        <v>191688848</v>
      </c>
      <c r="I9" s="78">
        <v>-120674148</v>
      </c>
      <c r="J9" s="79">
        <v>2783827</v>
      </c>
      <c r="K9" s="79">
        <v>-663491</v>
      </c>
      <c r="L9" s="79">
        <v>6176000</v>
      </c>
      <c r="M9" s="81">
        <v>-112377812</v>
      </c>
    </row>
    <row r="10" spans="1:13" ht="12.75">
      <c r="A10" s="51" t="s">
        <v>50</v>
      </c>
      <c r="B10" s="76" t="s">
        <v>385</v>
      </c>
      <c r="C10" s="77" t="s">
        <v>386</v>
      </c>
      <c r="D10" s="78">
        <v>28953677</v>
      </c>
      <c r="E10" s="79">
        <v>96847421</v>
      </c>
      <c r="F10" s="79">
        <v>73284869</v>
      </c>
      <c r="G10" s="79">
        <v>17400000</v>
      </c>
      <c r="H10" s="80">
        <v>216485967</v>
      </c>
      <c r="I10" s="78">
        <v>27406451</v>
      </c>
      <c r="J10" s="79">
        <v>87521716</v>
      </c>
      <c r="K10" s="79">
        <v>63467356</v>
      </c>
      <c r="L10" s="79">
        <v>13718000</v>
      </c>
      <c r="M10" s="81">
        <v>192113523</v>
      </c>
    </row>
    <row r="11" spans="1:13" ht="12.75">
      <c r="A11" s="51" t="s">
        <v>50</v>
      </c>
      <c r="B11" s="76" t="s">
        <v>387</v>
      </c>
      <c r="C11" s="77" t="s">
        <v>388</v>
      </c>
      <c r="D11" s="78">
        <v>18293115</v>
      </c>
      <c r="E11" s="79">
        <v>47990550</v>
      </c>
      <c r="F11" s="79">
        <v>99226768</v>
      </c>
      <c r="G11" s="79">
        <v>10246000</v>
      </c>
      <c r="H11" s="80">
        <v>175756433</v>
      </c>
      <c r="I11" s="78">
        <v>15141572</v>
      </c>
      <c r="J11" s="79">
        <v>41671944</v>
      </c>
      <c r="K11" s="79">
        <v>86914295</v>
      </c>
      <c r="L11" s="79">
        <v>10286000</v>
      </c>
      <c r="M11" s="81">
        <v>154013811</v>
      </c>
    </row>
    <row r="12" spans="1:13" ht="12.75">
      <c r="A12" s="51" t="s">
        <v>50</v>
      </c>
      <c r="B12" s="76" t="s">
        <v>389</v>
      </c>
      <c r="C12" s="77" t="s">
        <v>390</v>
      </c>
      <c r="D12" s="78">
        <v>22315461</v>
      </c>
      <c r="E12" s="79">
        <v>28543163</v>
      </c>
      <c r="F12" s="79">
        <v>-4278538</v>
      </c>
      <c r="G12" s="79">
        <v>15572000</v>
      </c>
      <c r="H12" s="80">
        <v>62152086</v>
      </c>
      <c r="I12" s="78">
        <v>18269118</v>
      </c>
      <c r="J12" s="79">
        <v>26647993</v>
      </c>
      <c r="K12" s="79">
        <v>-492408</v>
      </c>
      <c r="L12" s="79">
        <v>14586000</v>
      </c>
      <c r="M12" s="81">
        <v>59010703</v>
      </c>
    </row>
    <row r="13" spans="1:13" ht="12.75">
      <c r="A13" s="51" t="s">
        <v>50</v>
      </c>
      <c r="B13" s="76" t="s">
        <v>391</v>
      </c>
      <c r="C13" s="77" t="s">
        <v>392</v>
      </c>
      <c r="D13" s="78">
        <v>24505952</v>
      </c>
      <c r="E13" s="79">
        <v>108766553</v>
      </c>
      <c r="F13" s="79">
        <v>68138018</v>
      </c>
      <c r="G13" s="79">
        <v>2485000</v>
      </c>
      <c r="H13" s="80">
        <v>203895523</v>
      </c>
      <c r="I13" s="78">
        <v>17237777</v>
      </c>
      <c r="J13" s="79">
        <v>100599502</v>
      </c>
      <c r="K13" s="79">
        <v>8038914</v>
      </c>
      <c r="L13" s="79">
        <v>4020000</v>
      </c>
      <c r="M13" s="81">
        <v>129896193</v>
      </c>
    </row>
    <row r="14" spans="1:13" ht="12.75">
      <c r="A14" s="51" t="s">
        <v>50</v>
      </c>
      <c r="B14" s="76" t="s">
        <v>393</v>
      </c>
      <c r="C14" s="77" t="s">
        <v>394</v>
      </c>
      <c r="D14" s="78">
        <v>8187548</v>
      </c>
      <c r="E14" s="79">
        <v>31855050</v>
      </c>
      <c r="F14" s="79">
        <v>-20780666</v>
      </c>
      <c r="G14" s="79">
        <v>55862000</v>
      </c>
      <c r="H14" s="80">
        <v>75123932</v>
      </c>
      <c r="I14" s="78">
        <v>7667624</v>
      </c>
      <c r="J14" s="79">
        <v>30717031</v>
      </c>
      <c r="K14" s="79">
        <v>24367676</v>
      </c>
      <c r="L14" s="79">
        <v>6355000</v>
      </c>
      <c r="M14" s="81">
        <v>69107331</v>
      </c>
    </row>
    <row r="15" spans="1:13" ht="12.75">
      <c r="A15" s="51" t="s">
        <v>50</v>
      </c>
      <c r="B15" s="76" t="s">
        <v>395</v>
      </c>
      <c r="C15" s="77" t="s">
        <v>396</v>
      </c>
      <c r="D15" s="78">
        <v>81651486</v>
      </c>
      <c r="E15" s="79">
        <v>297304513</v>
      </c>
      <c r="F15" s="79">
        <v>147541731</v>
      </c>
      <c r="G15" s="79">
        <v>14370000</v>
      </c>
      <c r="H15" s="80">
        <v>540867730</v>
      </c>
      <c r="I15" s="78">
        <v>79736275</v>
      </c>
      <c r="J15" s="79">
        <v>316762146</v>
      </c>
      <c r="K15" s="79">
        <v>20154097</v>
      </c>
      <c r="L15" s="79">
        <v>18255000</v>
      </c>
      <c r="M15" s="81">
        <v>434907518</v>
      </c>
    </row>
    <row r="16" spans="1:13" ht="12.75">
      <c r="A16" s="51" t="s">
        <v>65</v>
      </c>
      <c r="B16" s="76" t="s">
        <v>397</v>
      </c>
      <c r="C16" s="77" t="s">
        <v>398</v>
      </c>
      <c r="D16" s="78">
        <v>0</v>
      </c>
      <c r="E16" s="79">
        <v>14360</v>
      </c>
      <c r="F16" s="79">
        <v>118033237</v>
      </c>
      <c r="G16" s="79">
        <v>8537000</v>
      </c>
      <c r="H16" s="80">
        <v>126584597</v>
      </c>
      <c r="I16" s="78">
        <v>0</v>
      </c>
      <c r="J16" s="79">
        <v>0</v>
      </c>
      <c r="K16" s="79">
        <v>47200975</v>
      </c>
      <c r="L16" s="79">
        <v>76289000</v>
      </c>
      <c r="M16" s="81">
        <v>123489975</v>
      </c>
    </row>
    <row r="17" spans="1:13" ht="16.5">
      <c r="A17" s="52"/>
      <c r="B17" s="82" t="s">
        <v>399</v>
      </c>
      <c r="C17" s="83"/>
      <c r="D17" s="84">
        <f aca="true" t="shared" si="0" ref="D17:M17">SUM(D9:D16)</f>
        <v>214854829</v>
      </c>
      <c r="E17" s="85">
        <f t="shared" si="0"/>
        <v>624865923</v>
      </c>
      <c r="F17" s="85">
        <f t="shared" si="0"/>
        <v>593050364</v>
      </c>
      <c r="G17" s="85">
        <f t="shared" si="0"/>
        <v>159784000</v>
      </c>
      <c r="H17" s="86">
        <f t="shared" si="0"/>
        <v>1592555116</v>
      </c>
      <c r="I17" s="84">
        <f t="shared" si="0"/>
        <v>44784669</v>
      </c>
      <c r="J17" s="85">
        <f t="shared" si="0"/>
        <v>606704159</v>
      </c>
      <c r="K17" s="85">
        <f t="shared" si="0"/>
        <v>248987414</v>
      </c>
      <c r="L17" s="85">
        <f t="shared" si="0"/>
        <v>149685000</v>
      </c>
      <c r="M17" s="87">
        <f t="shared" si="0"/>
        <v>1050161242</v>
      </c>
    </row>
    <row r="18" spans="1:13" ht="12.75">
      <c r="A18" s="51" t="s">
        <v>50</v>
      </c>
      <c r="B18" s="76" t="s">
        <v>400</v>
      </c>
      <c r="C18" s="77" t="s">
        <v>401</v>
      </c>
      <c r="D18" s="78">
        <v>19630694</v>
      </c>
      <c r="E18" s="79">
        <v>54061134</v>
      </c>
      <c r="F18" s="79">
        <v>64816420</v>
      </c>
      <c r="G18" s="79">
        <v>2233000</v>
      </c>
      <c r="H18" s="80">
        <v>140741248</v>
      </c>
      <c r="I18" s="78">
        <v>17122626</v>
      </c>
      <c r="J18" s="79">
        <v>51810235</v>
      </c>
      <c r="K18" s="79">
        <v>23515221</v>
      </c>
      <c r="L18" s="79">
        <v>2269000</v>
      </c>
      <c r="M18" s="81">
        <v>94717082</v>
      </c>
    </row>
    <row r="19" spans="1:13" ht="12.75">
      <c r="A19" s="51" t="s">
        <v>50</v>
      </c>
      <c r="B19" s="76" t="s">
        <v>402</v>
      </c>
      <c r="C19" s="77" t="s">
        <v>403</v>
      </c>
      <c r="D19" s="78">
        <v>140422554</v>
      </c>
      <c r="E19" s="79">
        <v>427165100</v>
      </c>
      <c r="F19" s="79">
        <v>223638306</v>
      </c>
      <c r="G19" s="79">
        <v>20819000</v>
      </c>
      <c r="H19" s="80">
        <v>812044960</v>
      </c>
      <c r="I19" s="78">
        <v>119181195</v>
      </c>
      <c r="J19" s="79">
        <v>402477520</v>
      </c>
      <c r="K19" s="79">
        <v>176889147</v>
      </c>
      <c r="L19" s="79">
        <v>36379000</v>
      </c>
      <c r="M19" s="81">
        <v>734926862</v>
      </c>
    </row>
    <row r="20" spans="1:13" ht="12.75">
      <c r="A20" s="51" t="s">
        <v>50</v>
      </c>
      <c r="B20" s="76" t="s">
        <v>404</v>
      </c>
      <c r="C20" s="77" t="s">
        <v>405</v>
      </c>
      <c r="D20" s="78">
        <v>97059006</v>
      </c>
      <c r="E20" s="79">
        <v>237887783</v>
      </c>
      <c r="F20" s="79">
        <v>93075374</v>
      </c>
      <c r="G20" s="79">
        <v>16631000</v>
      </c>
      <c r="H20" s="80">
        <v>444653163</v>
      </c>
      <c r="I20" s="78">
        <v>0</v>
      </c>
      <c r="J20" s="79">
        <v>0</v>
      </c>
      <c r="K20" s="79">
        <v>-12739000</v>
      </c>
      <c r="L20" s="79">
        <v>12739000</v>
      </c>
      <c r="M20" s="81">
        <v>0</v>
      </c>
    </row>
    <row r="21" spans="1:13" ht="12.75">
      <c r="A21" s="51" t="s">
        <v>50</v>
      </c>
      <c r="B21" s="76" t="s">
        <v>406</v>
      </c>
      <c r="C21" s="77" t="s">
        <v>407</v>
      </c>
      <c r="D21" s="78">
        <v>-213354</v>
      </c>
      <c r="E21" s="79">
        <v>9478258</v>
      </c>
      <c r="F21" s="79">
        <v>-12630231</v>
      </c>
      <c r="G21" s="79">
        <v>12731000</v>
      </c>
      <c r="H21" s="80">
        <v>9365673</v>
      </c>
      <c r="I21" s="78">
        <v>22756209</v>
      </c>
      <c r="J21" s="79">
        <v>26199706</v>
      </c>
      <c r="K21" s="79">
        <v>14833539</v>
      </c>
      <c r="L21" s="79">
        <v>12267000</v>
      </c>
      <c r="M21" s="81">
        <v>76056454</v>
      </c>
    </row>
    <row r="22" spans="1:13" ht="12.75">
      <c r="A22" s="51" t="s">
        <v>50</v>
      </c>
      <c r="B22" s="76" t="s">
        <v>408</v>
      </c>
      <c r="C22" s="77" t="s">
        <v>409</v>
      </c>
      <c r="D22" s="78">
        <v>15734380</v>
      </c>
      <c r="E22" s="79">
        <v>44175786</v>
      </c>
      <c r="F22" s="79">
        <v>178502054</v>
      </c>
      <c r="G22" s="79">
        <v>14278000</v>
      </c>
      <c r="H22" s="80">
        <v>252690220</v>
      </c>
      <c r="I22" s="78">
        <v>0</v>
      </c>
      <c r="J22" s="79">
        <v>43906577</v>
      </c>
      <c r="K22" s="79">
        <v>161606881</v>
      </c>
      <c r="L22" s="79">
        <v>12267000</v>
      </c>
      <c r="M22" s="81">
        <v>217780458</v>
      </c>
    </row>
    <row r="23" spans="1:13" ht="12.75">
      <c r="A23" s="51" t="s">
        <v>50</v>
      </c>
      <c r="B23" s="76" t="s">
        <v>410</v>
      </c>
      <c r="C23" s="77" t="s">
        <v>411</v>
      </c>
      <c r="D23" s="78">
        <v>7719892</v>
      </c>
      <c r="E23" s="79">
        <v>23247441</v>
      </c>
      <c r="F23" s="79">
        <v>165293585</v>
      </c>
      <c r="G23" s="79">
        <v>3005000</v>
      </c>
      <c r="H23" s="80">
        <v>199265918</v>
      </c>
      <c r="I23" s="78">
        <v>11693976</v>
      </c>
      <c r="J23" s="79">
        <v>31952808</v>
      </c>
      <c r="K23" s="79">
        <v>7643735</v>
      </c>
      <c r="L23" s="79">
        <v>3510000</v>
      </c>
      <c r="M23" s="81">
        <v>54800519</v>
      </c>
    </row>
    <row r="24" spans="1:13" ht="12.75">
      <c r="A24" s="51" t="s">
        <v>65</v>
      </c>
      <c r="B24" s="76" t="s">
        <v>412</v>
      </c>
      <c r="C24" s="77" t="s">
        <v>413</v>
      </c>
      <c r="D24" s="78">
        <v>0</v>
      </c>
      <c r="E24" s="79">
        <v>0</v>
      </c>
      <c r="F24" s="79">
        <v>149633593</v>
      </c>
      <c r="G24" s="79">
        <v>3150000</v>
      </c>
      <c r="H24" s="80">
        <v>152783593</v>
      </c>
      <c r="I24" s="78">
        <v>0</v>
      </c>
      <c r="J24" s="79">
        <v>0</v>
      </c>
      <c r="K24" s="79">
        <v>146357948</v>
      </c>
      <c r="L24" s="79">
        <v>3434000</v>
      </c>
      <c r="M24" s="81">
        <v>149791948</v>
      </c>
    </row>
    <row r="25" spans="1:13" ht="16.5">
      <c r="A25" s="52"/>
      <c r="B25" s="82" t="s">
        <v>414</v>
      </c>
      <c r="C25" s="83"/>
      <c r="D25" s="84">
        <f aca="true" t="shared" si="1" ref="D25:M25">SUM(D18:D24)</f>
        <v>280353172</v>
      </c>
      <c r="E25" s="85">
        <f t="shared" si="1"/>
        <v>796015502</v>
      </c>
      <c r="F25" s="85">
        <f t="shared" si="1"/>
        <v>862329101</v>
      </c>
      <c r="G25" s="85">
        <f t="shared" si="1"/>
        <v>72847000</v>
      </c>
      <c r="H25" s="86">
        <f t="shared" si="1"/>
        <v>2011544775</v>
      </c>
      <c r="I25" s="84">
        <f t="shared" si="1"/>
        <v>170754006</v>
      </c>
      <c r="J25" s="85">
        <f t="shared" si="1"/>
        <v>556346846</v>
      </c>
      <c r="K25" s="85">
        <f t="shared" si="1"/>
        <v>518107471</v>
      </c>
      <c r="L25" s="85">
        <f t="shared" si="1"/>
        <v>82865000</v>
      </c>
      <c r="M25" s="87">
        <f t="shared" si="1"/>
        <v>1328073323</v>
      </c>
    </row>
    <row r="26" spans="1:13" ht="12.75">
      <c r="A26" s="51" t="s">
        <v>50</v>
      </c>
      <c r="B26" s="76" t="s">
        <v>415</v>
      </c>
      <c r="C26" s="77" t="s">
        <v>416</v>
      </c>
      <c r="D26" s="78">
        <v>15240029</v>
      </c>
      <c r="E26" s="79">
        <v>58549474</v>
      </c>
      <c r="F26" s="79">
        <v>49609519</v>
      </c>
      <c r="G26" s="79">
        <v>12135000</v>
      </c>
      <c r="H26" s="80">
        <v>135534022</v>
      </c>
      <c r="I26" s="78">
        <v>104150070</v>
      </c>
      <c r="J26" s="79">
        <v>115889155</v>
      </c>
      <c r="K26" s="79">
        <v>-487258</v>
      </c>
      <c r="L26" s="79">
        <v>10199000</v>
      </c>
      <c r="M26" s="81">
        <v>229750967</v>
      </c>
    </row>
    <row r="27" spans="1:13" ht="12.75">
      <c r="A27" s="51" t="s">
        <v>50</v>
      </c>
      <c r="B27" s="76" t="s">
        <v>417</v>
      </c>
      <c r="C27" s="77" t="s">
        <v>418</v>
      </c>
      <c r="D27" s="78">
        <v>25961950</v>
      </c>
      <c r="E27" s="79">
        <v>35691350</v>
      </c>
      <c r="F27" s="79">
        <v>221565772</v>
      </c>
      <c r="G27" s="79">
        <v>22864000</v>
      </c>
      <c r="H27" s="80">
        <v>306083072</v>
      </c>
      <c r="I27" s="78">
        <v>24127175</v>
      </c>
      <c r="J27" s="79">
        <v>32443241</v>
      </c>
      <c r="K27" s="79">
        <v>180012771</v>
      </c>
      <c r="L27" s="79">
        <v>42448000</v>
      </c>
      <c r="M27" s="81">
        <v>279031187</v>
      </c>
    </row>
    <row r="28" spans="1:13" ht="12.75">
      <c r="A28" s="51" t="s">
        <v>50</v>
      </c>
      <c r="B28" s="76" t="s">
        <v>419</v>
      </c>
      <c r="C28" s="77" t="s">
        <v>420</v>
      </c>
      <c r="D28" s="78">
        <v>40861384</v>
      </c>
      <c r="E28" s="79">
        <v>4687738</v>
      </c>
      <c r="F28" s="79">
        <v>312989127</v>
      </c>
      <c r="G28" s="79">
        <v>21329000</v>
      </c>
      <c r="H28" s="80">
        <v>379867249</v>
      </c>
      <c r="I28" s="78">
        <v>49858155</v>
      </c>
      <c r="J28" s="79">
        <v>10187743</v>
      </c>
      <c r="K28" s="79">
        <v>291351559</v>
      </c>
      <c r="L28" s="79">
        <v>27827000</v>
      </c>
      <c r="M28" s="81">
        <v>379224457</v>
      </c>
    </row>
    <row r="29" spans="1:13" ht="12.75">
      <c r="A29" s="51" t="s">
        <v>50</v>
      </c>
      <c r="B29" s="76" t="s">
        <v>421</v>
      </c>
      <c r="C29" s="77" t="s">
        <v>422</v>
      </c>
      <c r="D29" s="78">
        <v>163997755</v>
      </c>
      <c r="E29" s="79">
        <v>353759612</v>
      </c>
      <c r="F29" s="79">
        <v>321663596</v>
      </c>
      <c r="G29" s="79">
        <v>15959000</v>
      </c>
      <c r="H29" s="80">
        <v>855379963</v>
      </c>
      <c r="I29" s="78">
        <v>159433747</v>
      </c>
      <c r="J29" s="79">
        <v>328876590</v>
      </c>
      <c r="K29" s="79">
        <v>272471929</v>
      </c>
      <c r="L29" s="79">
        <v>53462000</v>
      </c>
      <c r="M29" s="81">
        <v>814244266</v>
      </c>
    </row>
    <row r="30" spans="1:13" ht="12.75">
      <c r="A30" s="51" t="s">
        <v>65</v>
      </c>
      <c r="B30" s="76" t="s">
        <v>423</v>
      </c>
      <c r="C30" s="77" t="s">
        <v>424</v>
      </c>
      <c r="D30" s="78">
        <v>0</v>
      </c>
      <c r="E30" s="79">
        <v>0</v>
      </c>
      <c r="F30" s="79">
        <v>105140205</v>
      </c>
      <c r="G30" s="79">
        <v>3788000</v>
      </c>
      <c r="H30" s="80">
        <v>108928205</v>
      </c>
      <c r="I30" s="78">
        <v>0</v>
      </c>
      <c r="J30" s="79">
        <v>0</v>
      </c>
      <c r="K30" s="79">
        <v>99568526</v>
      </c>
      <c r="L30" s="79">
        <v>3663000</v>
      </c>
      <c r="M30" s="81">
        <v>103231526</v>
      </c>
    </row>
    <row r="31" spans="1:13" ht="16.5">
      <c r="A31" s="52"/>
      <c r="B31" s="82" t="s">
        <v>425</v>
      </c>
      <c r="C31" s="83"/>
      <c r="D31" s="84">
        <f aca="true" t="shared" si="2" ref="D31:M31">SUM(D26:D30)</f>
        <v>246061118</v>
      </c>
      <c r="E31" s="85">
        <f t="shared" si="2"/>
        <v>452688174</v>
      </c>
      <c r="F31" s="85">
        <f t="shared" si="2"/>
        <v>1010968219</v>
      </c>
      <c r="G31" s="85">
        <f t="shared" si="2"/>
        <v>76075000</v>
      </c>
      <c r="H31" s="86">
        <f t="shared" si="2"/>
        <v>1785792511</v>
      </c>
      <c r="I31" s="84">
        <f t="shared" si="2"/>
        <v>337569147</v>
      </c>
      <c r="J31" s="85">
        <f t="shared" si="2"/>
        <v>487396729</v>
      </c>
      <c r="K31" s="85">
        <f t="shared" si="2"/>
        <v>842917527</v>
      </c>
      <c r="L31" s="85">
        <f t="shared" si="2"/>
        <v>137599000</v>
      </c>
      <c r="M31" s="87">
        <f t="shared" si="2"/>
        <v>1805482403</v>
      </c>
    </row>
    <row r="32" spans="1:13" ht="16.5">
      <c r="A32" s="53"/>
      <c r="B32" s="88" t="s">
        <v>426</v>
      </c>
      <c r="C32" s="89"/>
      <c r="D32" s="90">
        <f aca="true" t="shared" si="3" ref="D32:M32">SUM(D9:D16,D18:D24,D26:D30)</f>
        <v>741269119</v>
      </c>
      <c r="E32" s="91">
        <f t="shared" si="3"/>
        <v>1873569599</v>
      </c>
      <c r="F32" s="91">
        <f t="shared" si="3"/>
        <v>2466347684</v>
      </c>
      <c r="G32" s="91">
        <f t="shared" si="3"/>
        <v>308706000</v>
      </c>
      <c r="H32" s="92">
        <f t="shared" si="3"/>
        <v>5389892402</v>
      </c>
      <c r="I32" s="90">
        <f t="shared" si="3"/>
        <v>553107822</v>
      </c>
      <c r="J32" s="91">
        <f t="shared" si="3"/>
        <v>1650447734</v>
      </c>
      <c r="K32" s="91">
        <f t="shared" si="3"/>
        <v>1610012412</v>
      </c>
      <c r="L32" s="91">
        <f t="shared" si="3"/>
        <v>370149000</v>
      </c>
      <c r="M32" s="93">
        <f t="shared" si="3"/>
        <v>4183716968</v>
      </c>
    </row>
    <row r="33" spans="1:13" ht="12.75">
      <c r="A33" s="5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</row>
    <row r="34" spans="1:13" ht="12.75">
      <c r="A34" s="5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</row>
    <row r="35" spans="1:13" ht="12.75">
      <c r="A35" s="5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13" ht="12.75">
      <c r="A36" s="5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ht="12.75">
      <c r="A37" s="5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ht="12.75">
      <c r="A38" s="5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ht="12.75">
      <c r="A39" s="5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ht="12.75">
      <c r="A40" s="5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ht="12.75">
      <c r="A41" s="5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ht="12.75">
      <c r="A42" s="5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2.75">
      <c r="A43" s="5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2.75">
      <c r="A44" s="5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>
      <c r="A45" s="5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 password="F954" sheet="1" objects="1" scenarios="1"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22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1</v>
      </c>
      <c r="E3" s="113"/>
      <c r="F3" s="113"/>
      <c r="G3" s="113"/>
      <c r="H3" s="114"/>
      <c r="I3" s="115" t="s">
        <v>2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3</v>
      </c>
      <c r="E4" s="113"/>
      <c r="F4" s="118"/>
      <c r="G4" s="28"/>
      <c r="H4" s="29"/>
      <c r="I4" s="112" t="s">
        <v>3</v>
      </c>
      <c r="J4" s="113"/>
      <c r="K4" s="118"/>
      <c r="L4" s="30"/>
      <c r="M4" s="29"/>
    </row>
    <row r="5" spans="1:13" ht="25.5">
      <c r="A5" s="12"/>
      <c r="B5" s="39" t="s">
        <v>4</v>
      </c>
      <c r="C5" s="40" t="s">
        <v>5</v>
      </c>
      <c r="D5" s="31" t="s">
        <v>6</v>
      </c>
      <c r="E5" s="32" t="s">
        <v>7</v>
      </c>
      <c r="F5" s="32" t="s">
        <v>8</v>
      </c>
      <c r="G5" s="33" t="s">
        <v>9</v>
      </c>
      <c r="H5" s="34" t="s">
        <v>10</v>
      </c>
      <c r="I5" s="31" t="s">
        <v>6</v>
      </c>
      <c r="J5" s="32" t="s">
        <v>7</v>
      </c>
      <c r="K5" s="32" t="s">
        <v>8</v>
      </c>
      <c r="L5" s="33" t="s">
        <v>9</v>
      </c>
      <c r="M5" s="34" t="s">
        <v>10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6.5">
      <c r="A7" s="48"/>
      <c r="B7" s="49" t="s">
        <v>427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2.75">
      <c r="A9" s="51" t="s">
        <v>50</v>
      </c>
      <c r="B9" s="76" t="s">
        <v>428</v>
      </c>
      <c r="C9" s="77" t="s">
        <v>429</v>
      </c>
      <c r="D9" s="78">
        <v>0</v>
      </c>
      <c r="E9" s="79">
        <v>0</v>
      </c>
      <c r="F9" s="79">
        <v>-13010000</v>
      </c>
      <c r="G9" s="79">
        <v>13010000</v>
      </c>
      <c r="H9" s="80">
        <v>0</v>
      </c>
      <c r="I9" s="78">
        <v>-50538</v>
      </c>
      <c r="J9" s="79">
        <v>-6158869</v>
      </c>
      <c r="K9" s="79">
        <v>31838772</v>
      </c>
      <c r="L9" s="79">
        <v>11327000</v>
      </c>
      <c r="M9" s="81">
        <v>36956365</v>
      </c>
    </row>
    <row r="10" spans="1:13" ht="12.75">
      <c r="A10" s="51" t="s">
        <v>50</v>
      </c>
      <c r="B10" s="76" t="s">
        <v>430</v>
      </c>
      <c r="C10" s="77" t="s">
        <v>431</v>
      </c>
      <c r="D10" s="78">
        <v>28822171</v>
      </c>
      <c r="E10" s="79">
        <v>44916280</v>
      </c>
      <c r="F10" s="79">
        <v>36383387</v>
      </c>
      <c r="G10" s="79">
        <v>51999000</v>
      </c>
      <c r="H10" s="80">
        <v>162120838</v>
      </c>
      <c r="I10" s="78">
        <v>33584275</v>
      </c>
      <c r="J10" s="79">
        <v>30923741</v>
      </c>
      <c r="K10" s="79">
        <v>63589564</v>
      </c>
      <c r="L10" s="79">
        <v>9965000</v>
      </c>
      <c r="M10" s="81">
        <v>138062580</v>
      </c>
    </row>
    <row r="11" spans="1:13" ht="12.75">
      <c r="A11" s="51" t="s">
        <v>50</v>
      </c>
      <c r="B11" s="76" t="s">
        <v>432</v>
      </c>
      <c r="C11" s="77" t="s">
        <v>433</v>
      </c>
      <c r="D11" s="78">
        <v>31362708</v>
      </c>
      <c r="E11" s="79">
        <v>56356794</v>
      </c>
      <c r="F11" s="79">
        <v>24000501</v>
      </c>
      <c r="G11" s="79">
        <v>3083000</v>
      </c>
      <c r="H11" s="80">
        <v>114803003</v>
      </c>
      <c r="I11" s="78">
        <v>22680413</v>
      </c>
      <c r="J11" s="79">
        <v>66404346</v>
      </c>
      <c r="K11" s="79">
        <v>-21172735</v>
      </c>
      <c r="L11" s="79">
        <v>22080000</v>
      </c>
      <c r="M11" s="81">
        <v>89992024</v>
      </c>
    </row>
    <row r="12" spans="1:13" ht="12.75">
      <c r="A12" s="51" t="s">
        <v>65</v>
      </c>
      <c r="B12" s="76" t="s">
        <v>434</v>
      </c>
      <c r="C12" s="77" t="s">
        <v>435</v>
      </c>
      <c r="D12" s="78">
        <v>0</v>
      </c>
      <c r="E12" s="79">
        <v>0</v>
      </c>
      <c r="F12" s="79">
        <v>34613920</v>
      </c>
      <c r="G12" s="79">
        <v>4308000</v>
      </c>
      <c r="H12" s="80">
        <v>38921920</v>
      </c>
      <c r="I12" s="78">
        <v>0</v>
      </c>
      <c r="J12" s="79">
        <v>0</v>
      </c>
      <c r="K12" s="79">
        <v>35048453</v>
      </c>
      <c r="L12" s="79">
        <v>4138000</v>
      </c>
      <c r="M12" s="81">
        <v>39186453</v>
      </c>
    </row>
    <row r="13" spans="1:13" ht="16.5">
      <c r="A13" s="52"/>
      <c r="B13" s="82" t="s">
        <v>436</v>
      </c>
      <c r="C13" s="83"/>
      <c r="D13" s="84">
        <f aca="true" t="shared" si="0" ref="D13:M13">SUM(D9:D12)</f>
        <v>60184879</v>
      </c>
      <c r="E13" s="85">
        <f t="shared" si="0"/>
        <v>101273074</v>
      </c>
      <c r="F13" s="85">
        <f t="shared" si="0"/>
        <v>81987808</v>
      </c>
      <c r="G13" s="85">
        <f t="shared" si="0"/>
        <v>72400000</v>
      </c>
      <c r="H13" s="86">
        <f t="shared" si="0"/>
        <v>315845761</v>
      </c>
      <c r="I13" s="84">
        <f t="shared" si="0"/>
        <v>56214150</v>
      </c>
      <c r="J13" s="85">
        <f t="shared" si="0"/>
        <v>91169218</v>
      </c>
      <c r="K13" s="85">
        <f t="shared" si="0"/>
        <v>109304054</v>
      </c>
      <c r="L13" s="85">
        <f t="shared" si="0"/>
        <v>47510000</v>
      </c>
      <c r="M13" s="87">
        <f t="shared" si="0"/>
        <v>304197422</v>
      </c>
    </row>
    <row r="14" spans="1:13" ht="12.75">
      <c r="A14" s="51" t="s">
        <v>50</v>
      </c>
      <c r="B14" s="76" t="s">
        <v>437</v>
      </c>
      <c r="C14" s="77" t="s">
        <v>438</v>
      </c>
      <c r="D14" s="78">
        <v>18920815</v>
      </c>
      <c r="E14" s="79">
        <v>5468560</v>
      </c>
      <c r="F14" s="79">
        <v>6213496</v>
      </c>
      <c r="G14" s="79">
        <v>2435000</v>
      </c>
      <c r="H14" s="80">
        <v>33037871</v>
      </c>
      <c r="I14" s="78">
        <v>10719537</v>
      </c>
      <c r="J14" s="79">
        <v>6638073</v>
      </c>
      <c r="K14" s="79">
        <v>2936343</v>
      </c>
      <c r="L14" s="79">
        <v>6720000</v>
      </c>
      <c r="M14" s="81">
        <v>27013953</v>
      </c>
    </row>
    <row r="15" spans="1:13" ht="12.75">
      <c r="A15" s="51" t="s">
        <v>50</v>
      </c>
      <c r="B15" s="76" t="s">
        <v>439</v>
      </c>
      <c r="C15" s="77" t="s">
        <v>440</v>
      </c>
      <c r="D15" s="78">
        <v>49575645</v>
      </c>
      <c r="E15" s="79">
        <v>38520379</v>
      </c>
      <c r="F15" s="79">
        <v>21078927</v>
      </c>
      <c r="G15" s="79">
        <v>7233000</v>
      </c>
      <c r="H15" s="80">
        <v>116407951</v>
      </c>
      <c r="I15" s="78">
        <v>47408446</v>
      </c>
      <c r="J15" s="79">
        <v>32498860</v>
      </c>
      <c r="K15" s="79">
        <v>19755529</v>
      </c>
      <c r="L15" s="79">
        <v>4965000</v>
      </c>
      <c r="M15" s="81">
        <v>104627835</v>
      </c>
    </row>
    <row r="16" spans="1:13" ht="12.75">
      <c r="A16" s="51" t="s">
        <v>50</v>
      </c>
      <c r="B16" s="76" t="s">
        <v>441</v>
      </c>
      <c r="C16" s="77" t="s">
        <v>442</v>
      </c>
      <c r="D16" s="78">
        <v>11302286</v>
      </c>
      <c r="E16" s="79">
        <v>4606873</v>
      </c>
      <c r="F16" s="79">
        <v>10099320</v>
      </c>
      <c r="G16" s="79">
        <v>3130000</v>
      </c>
      <c r="H16" s="80">
        <v>29138479</v>
      </c>
      <c r="I16" s="78">
        <v>8373076</v>
      </c>
      <c r="J16" s="79">
        <v>4122854</v>
      </c>
      <c r="K16" s="79">
        <v>5450340</v>
      </c>
      <c r="L16" s="79">
        <v>6365000</v>
      </c>
      <c r="M16" s="81">
        <v>24311270</v>
      </c>
    </row>
    <row r="17" spans="1:13" ht="12.75">
      <c r="A17" s="51" t="s">
        <v>50</v>
      </c>
      <c r="B17" s="76" t="s">
        <v>443</v>
      </c>
      <c r="C17" s="77" t="s">
        <v>444</v>
      </c>
      <c r="D17" s="78">
        <v>13766523</v>
      </c>
      <c r="E17" s="79">
        <v>13140724</v>
      </c>
      <c r="F17" s="79">
        <v>-18581478</v>
      </c>
      <c r="G17" s="79">
        <v>17821000</v>
      </c>
      <c r="H17" s="80">
        <v>26146769</v>
      </c>
      <c r="I17" s="78">
        <v>8782595</v>
      </c>
      <c r="J17" s="79">
        <v>17004240</v>
      </c>
      <c r="K17" s="79">
        <v>-6758513</v>
      </c>
      <c r="L17" s="79">
        <v>6057000</v>
      </c>
      <c r="M17" s="81">
        <v>25085322</v>
      </c>
    </row>
    <row r="18" spans="1:13" ht="12.75">
      <c r="A18" s="51" t="s">
        <v>50</v>
      </c>
      <c r="B18" s="76" t="s">
        <v>445</v>
      </c>
      <c r="C18" s="77" t="s">
        <v>446</v>
      </c>
      <c r="D18" s="78">
        <v>1421713</v>
      </c>
      <c r="E18" s="79">
        <v>3707323</v>
      </c>
      <c r="F18" s="79">
        <v>-3749749</v>
      </c>
      <c r="G18" s="79">
        <v>4435000</v>
      </c>
      <c r="H18" s="80">
        <v>5814287</v>
      </c>
      <c r="I18" s="78">
        <v>14215002</v>
      </c>
      <c r="J18" s="79">
        <v>4960316</v>
      </c>
      <c r="K18" s="79">
        <v>4072751</v>
      </c>
      <c r="L18" s="79">
        <v>6470000</v>
      </c>
      <c r="M18" s="81">
        <v>29718069</v>
      </c>
    </row>
    <row r="19" spans="1:13" ht="12.75">
      <c r="A19" s="51" t="s">
        <v>50</v>
      </c>
      <c r="B19" s="76" t="s">
        <v>447</v>
      </c>
      <c r="C19" s="77" t="s">
        <v>448</v>
      </c>
      <c r="D19" s="78">
        <v>8465182</v>
      </c>
      <c r="E19" s="79">
        <v>4480568</v>
      </c>
      <c r="F19" s="79">
        <v>6647372</v>
      </c>
      <c r="G19" s="79">
        <v>2685000</v>
      </c>
      <c r="H19" s="80">
        <v>22278122</v>
      </c>
      <c r="I19" s="78">
        <v>5483101</v>
      </c>
      <c r="J19" s="79">
        <v>4101977</v>
      </c>
      <c r="K19" s="79">
        <v>4046629</v>
      </c>
      <c r="L19" s="79">
        <v>4720000</v>
      </c>
      <c r="M19" s="81">
        <v>18351707</v>
      </c>
    </row>
    <row r="20" spans="1:13" ht="12.75">
      <c r="A20" s="51" t="s">
        <v>65</v>
      </c>
      <c r="B20" s="76" t="s">
        <v>449</v>
      </c>
      <c r="C20" s="77" t="s">
        <v>450</v>
      </c>
      <c r="D20" s="78">
        <v>0</v>
      </c>
      <c r="E20" s="79">
        <v>0</v>
      </c>
      <c r="F20" s="79">
        <v>-1604787</v>
      </c>
      <c r="G20" s="79">
        <v>4188000</v>
      </c>
      <c r="H20" s="80">
        <v>2583213</v>
      </c>
      <c r="I20" s="78">
        <v>0</v>
      </c>
      <c r="J20" s="79">
        <v>0</v>
      </c>
      <c r="K20" s="79">
        <v>17224550</v>
      </c>
      <c r="L20" s="79">
        <v>3353000</v>
      </c>
      <c r="M20" s="81">
        <v>20577550</v>
      </c>
    </row>
    <row r="21" spans="1:13" ht="16.5">
      <c r="A21" s="52"/>
      <c r="B21" s="82" t="s">
        <v>451</v>
      </c>
      <c r="C21" s="83"/>
      <c r="D21" s="84">
        <f aca="true" t="shared" si="1" ref="D21:M21">SUM(D14:D20)</f>
        <v>103452164</v>
      </c>
      <c r="E21" s="85">
        <f t="shared" si="1"/>
        <v>69924427</v>
      </c>
      <c r="F21" s="85">
        <f t="shared" si="1"/>
        <v>20103101</v>
      </c>
      <c r="G21" s="85">
        <f t="shared" si="1"/>
        <v>41927000</v>
      </c>
      <c r="H21" s="86">
        <f t="shared" si="1"/>
        <v>235406692</v>
      </c>
      <c r="I21" s="84">
        <f t="shared" si="1"/>
        <v>94981757</v>
      </c>
      <c r="J21" s="85">
        <f t="shared" si="1"/>
        <v>69326320</v>
      </c>
      <c r="K21" s="85">
        <f t="shared" si="1"/>
        <v>46727629</v>
      </c>
      <c r="L21" s="85">
        <f t="shared" si="1"/>
        <v>38650000</v>
      </c>
      <c r="M21" s="87">
        <f t="shared" si="1"/>
        <v>249685706</v>
      </c>
    </row>
    <row r="22" spans="1:13" ht="12.75">
      <c r="A22" s="51" t="s">
        <v>50</v>
      </c>
      <c r="B22" s="76" t="s">
        <v>452</v>
      </c>
      <c r="C22" s="77" t="s">
        <v>453</v>
      </c>
      <c r="D22" s="78">
        <v>21222759</v>
      </c>
      <c r="E22" s="79">
        <v>8299869</v>
      </c>
      <c r="F22" s="79">
        <v>-1943716</v>
      </c>
      <c r="G22" s="79">
        <v>5685000</v>
      </c>
      <c r="H22" s="80">
        <v>33263912</v>
      </c>
      <c r="I22" s="78">
        <v>0</v>
      </c>
      <c r="J22" s="79">
        <v>368</v>
      </c>
      <c r="K22" s="79">
        <v>25843664</v>
      </c>
      <c r="L22" s="79">
        <v>4220000</v>
      </c>
      <c r="M22" s="81">
        <v>30064032</v>
      </c>
    </row>
    <row r="23" spans="1:13" ht="12.75">
      <c r="A23" s="51" t="s">
        <v>50</v>
      </c>
      <c r="B23" s="76" t="s">
        <v>454</v>
      </c>
      <c r="C23" s="77" t="s">
        <v>455</v>
      </c>
      <c r="D23" s="78">
        <v>556758</v>
      </c>
      <c r="E23" s="79">
        <v>10494607</v>
      </c>
      <c r="F23" s="79">
        <v>20939129</v>
      </c>
      <c r="G23" s="79">
        <v>7250000</v>
      </c>
      <c r="H23" s="80">
        <v>39240494</v>
      </c>
      <c r="I23" s="78">
        <v>607811</v>
      </c>
      <c r="J23" s="79">
        <v>12257291</v>
      </c>
      <c r="K23" s="79">
        <v>15511018</v>
      </c>
      <c r="L23" s="79">
        <v>10220000</v>
      </c>
      <c r="M23" s="81">
        <v>38596120</v>
      </c>
    </row>
    <row r="24" spans="1:13" ht="12.75">
      <c r="A24" s="51" t="s">
        <v>50</v>
      </c>
      <c r="B24" s="76" t="s">
        <v>456</v>
      </c>
      <c r="C24" s="77" t="s">
        <v>457</v>
      </c>
      <c r="D24" s="78">
        <v>17746859</v>
      </c>
      <c r="E24" s="79">
        <v>33305666</v>
      </c>
      <c r="F24" s="79">
        <v>18000976</v>
      </c>
      <c r="G24" s="79">
        <v>3505000</v>
      </c>
      <c r="H24" s="80">
        <v>72558501</v>
      </c>
      <c r="I24" s="78">
        <v>20908899</v>
      </c>
      <c r="J24" s="79">
        <v>33693423</v>
      </c>
      <c r="K24" s="79">
        <v>6290100</v>
      </c>
      <c r="L24" s="79">
        <v>9700000</v>
      </c>
      <c r="M24" s="81">
        <v>70592422</v>
      </c>
    </row>
    <row r="25" spans="1:13" ht="12.75">
      <c r="A25" s="51" t="s">
        <v>50</v>
      </c>
      <c r="B25" s="76" t="s">
        <v>458</v>
      </c>
      <c r="C25" s="77" t="s">
        <v>459</v>
      </c>
      <c r="D25" s="78">
        <v>317312</v>
      </c>
      <c r="E25" s="79">
        <v>5430164</v>
      </c>
      <c r="F25" s="79">
        <v>10871117</v>
      </c>
      <c r="G25" s="79">
        <v>2707000</v>
      </c>
      <c r="H25" s="80">
        <v>19325593</v>
      </c>
      <c r="I25" s="78">
        <v>0</v>
      </c>
      <c r="J25" s="79">
        <v>5210328</v>
      </c>
      <c r="K25" s="79">
        <v>6722194</v>
      </c>
      <c r="L25" s="79">
        <v>4720000</v>
      </c>
      <c r="M25" s="81">
        <v>16652522</v>
      </c>
    </row>
    <row r="26" spans="1:13" ht="12.75">
      <c r="A26" s="51" t="s">
        <v>50</v>
      </c>
      <c r="B26" s="76" t="s">
        <v>460</v>
      </c>
      <c r="C26" s="77" t="s">
        <v>461</v>
      </c>
      <c r="D26" s="78">
        <v>1592588</v>
      </c>
      <c r="E26" s="79">
        <v>3274634</v>
      </c>
      <c r="F26" s="79">
        <v>-3477620</v>
      </c>
      <c r="G26" s="79">
        <v>3636000</v>
      </c>
      <c r="H26" s="80">
        <v>5025602</v>
      </c>
      <c r="I26" s="78">
        <v>1692731</v>
      </c>
      <c r="J26" s="79">
        <v>3399133</v>
      </c>
      <c r="K26" s="79">
        <v>6900465</v>
      </c>
      <c r="L26" s="79">
        <v>5415000</v>
      </c>
      <c r="M26" s="81">
        <v>17407329</v>
      </c>
    </row>
    <row r="27" spans="1:13" ht="12.75">
      <c r="A27" s="51" t="s">
        <v>50</v>
      </c>
      <c r="B27" s="76" t="s">
        <v>462</v>
      </c>
      <c r="C27" s="77" t="s">
        <v>463</v>
      </c>
      <c r="D27" s="78">
        <v>4656316</v>
      </c>
      <c r="E27" s="79">
        <v>4626874</v>
      </c>
      <c r="F27" s="79">
        <v>8583116</v>
      </c>
      <c r="G27" s="79">
        <v>3130000</v>
      </c>
      <c r="H27" s="80">
        <v>20996306</v>
      </c>
      <c r="I27" s="78">
        <v>4593220</v>
      </c>
      <c r="J27" s="79">
        <v>4831719</v>
      </c>
      <c r="K27" s="79">
        <v>4827548</v>
      </c>
      <c r="L27" s="79">
        <v>5665000</v>
      </c>
      <c r="M27" s="81">
        <v>19917487</v>
      </c>
    </row>
    <row r="28" spans="1:13" ht="12.75">
      <c r="A28" s="51" t="s">
        <v>50</v>
      </c>
      <c r="B28" s="76" t="s">
        <v>464</v>
      </c>
      <c r="C28" s="77" t="s">
        <v>465</v>
      </c>
      <c r="D28" s="78">
        <v>1372746</v>
      </c>
      <c r="E28" s="79">
        <v>6051650</v>
      </c>
      <c r="F28" s="79">
        <v>-3122221</v>
      </c>
      <c r="G28" s="79">
        <v>4023000</v>
      </c>
      <c r="H28" s="80">
        <v>8325175</v>
      </c>
      <c r="I28" s="78">
        <v>14936228</v>
      </c>
      <c r="J28" s="79">
        <v>8393823</v>
      </c>
      <c r="K28" s="79">
        <v>7041998</v>
      </c>
      <c r="L28" s="79">
        <v>6415000</v>
      </c>
      <c r="M28" s="81">
        <v>36787049</v>
      </c>
    </row>
    <row r="29" spans="1:13" ht="12.75">
      <c r="A29" s="51" t="s">
        <v>50</v>
      </c>
      <c r="B29" s="76" t="s">
        <v>466</v>
      </c>
      <c r="C29" s="77" t="s">
        <v>467</v>
      </c>
      <c r="D29" s="78">
        <v>35181177</v>
      </c>
      <c r="E29" s="79">
        <v>16540379</v>
      </c>
      <c r="F29" s="79">
        <v>3757864</v>
      </c>
      <c r="G29" s="79">
        <v>13033000</v>
      </c>
      <c r="H29" s="80">
        <v>68512420</v>
      </c>
      <c r="I29" s="78">
        <v>-5993</v>
      </c>
      <c r="J29" s="79">
        <v>12337366</v>
      </c>
      <c r="K29" s="79">
        <v>-6755701</v>
      </c>
      <c r="L29" s="79">
        <v>7415000</v>
      </c>
      <c r="M29" s="81">
        <v>12990672</v>
      </c>
    </row>
    <row r="30" spans="1:13" ht="12.75">
      <c r="A30" s="51" t="s">
        <v>65</v>
      </c>
      <c r="B30" s="76" t="s">
        <v>468</v>
      </c>
      <c r="C30" s="77" t="s">
        <v>469</v>
      </c>
      <c r="D30" s="78">
        <v>0</v>
      </c>
      <c r="E30" s="79">
        <v>0</v>
      </c>
      <c r="F30" s="79">
        <v>13739998</v>
      </c>
      <c r="G30" s="79">
        <v>4291000</v>
      </c>
      <c r="H30" s="80">
        <v>18030998</v>
      </c>
      <c r="I30" s="78">
        <v>0</v>
      </c>
      <c r="J30" s="79">
        <v>0</v>
      </c>
      <c r="K30" s="79">
        <v>10282086</v>
      </c>
      <c r="L30" s="79">
        <v>3676000</v>
      </c>
      <c r="M30" s="81">
        <v>13958086</v>
      </c>
    </row>
    <row r="31" spans="1:13" ht="16.5">
      <c r="A31" s="52"/>
      <c r="B31" s="82" t="s">
        <v>470</v>
      </c>
      <c r="C31" s="83"/>
      <c r="D31" s="84">
        <f aca="true" t="shared" si="2" ref="D31:M31">SUM(D22:D30)</f>
        <v>82646515</v>
      </c>
      <c r="E31" s="85">
        <f t="shared" si="2"/>
        <v>88023843</v>
      </c>
      <c r="F31" s="85">
        <f t="shared" si="2"/>
        <v>67348643</v>
      </c>
      <c r="G31" s="85">
        <f t="shared" si="2"/>
        <v>47260000</v>
      </c>
      <c r="H31" s="86">
        <f t="shared" si="2"/>
        <v>285279001</v>
      </c>
      <c r="I31" s="84">
        <f t="shared" si="2"/>
        <v>42732896</v>
      </c>
      <c r="J31" s="85">
        <f t="shared" si="2"/>
        <v>80123451</v>
      </c>
      <c r="K31" s="85">
        <f t="shared" si="2"/>
        <v>76663372</v>
      </c>
      <c r="L31" s="85">
        <f t="shared" si="2"/>
        <v>57446000</v>
      </c>
      <c r="M31" s="87">
        <f t="shared" si="2"/>
        <v>256965719</v>
      </c>
    </row>
    <row r="32" spans="1:13" ht="12.75">
      <c r="A32" s="51" t="s">
        <v>50</v>
      </c>
      <c r="B32" s="76" t="s">
        <v>471</v>
      </c>
      <c r="C32" s="77" t="s">
        <v>472</v>
      </c>
      <c r="D32" s="78">
        <v>18838487</v>
      </c>
      <c r="E32" s="79">
        <v>25501568</v>
      </c>
      <c r="F32" s="79">
        <v>34604267</v>
      </c>
      <c r="G32" s="79">
        <v>3167000</v>
      </c>
      <c r="H32" s="80">
        <v>82111322</v>
      </c>
      <c r="I32" s="78">
        <v>21706115</v>
      </c>
      <c r="J32" s="79">
        <v>23984477</v>
      </c>
      <c r="K32" s="79">
        <v>33850111</v>
      </c>
      <c r="L32" s="79">
        <v>5302000</v>
      </c>
      <c r="M32" s="81">
        <v>84842703</v>
      </c>
    </row>
    <row r="33" spans="1:13" ht="12.75">
      <c r="A33" s="51" t="s">
        <v>50</v>
      </c>
      <c r="B33" s="76" t="s">
        <v>473</v>
      </c>
      <c r="C33" s="77" t="s">
        <v>474</v>
      </c>
      <c r="D33" s="78">
        <v>2901270</v>
      </c>
      <c r="E33" s="79">
        <v>1791879</v>
      </c>
      <c r="F33" s="79">
        <v>11055224</v>
      </c>
      <c r="G33" s="79">
        <v>3130000</v>
      </c>
      <c r="H33" s="80">
        <v>18878373</v>
      </c>
      <c r="I33" s="78">
        <v>4917597</v>
      </c>
      <c r="J33" s="79">
        <v>2084261</v>
      </c>
      <c r="K33" s="79">
        <v>3666931</v>
      </c>
      <c r="L33" s="79">
        <v>4665000</v>
      </c>
      <c r="M33" s="81">
        <v>15333789</v>
      </c>
    </row>
    <row r="34" spans="1:13" ht="12.75">
      <c r="A34" s="51" t="s">
        <v>50</v>
      </c>
      <c r="B34" s="76" t="s">
        <v>475</v>
      </c>
      <c r="C34" s="77" t="s">
        <v>476</v>
      </c>
      <c r="D34" s="78">
        <v>0</v>
      </c>
      <c r="E34" s="79">
        <v>0</v>
      </c>
      <c r="F34" s="79">
        <v>-3163000</v>
      </c>
      <c r="G34" s="79">
        <v>3163000</v>
      </c>
      <c r="H34" s="80">
        <v>0</v>
      </c>
      <c r="I34" s="78">
        <v>27568785</v>
      </c>
      <c r="J34" s="79">
        <v>17927579</v>
      </c>
      <c r="K34" s="79">
        <v>9954721</v>
      </c>
      <c r="L34" s="79">
        <v>5665000</v>
      </c>
      <c r="M34" s="81">
        <v>61116085</v>
      </c>
    </row>
    <row r="35" spans="1:13" ht="12.75">
      <c r="A35" s="51" t="s">
        <v>50</v>
      </c>
      <c r="B35" s="76" t="s">
        <v>477</v>
      </c>
      <c r="C35" s="77" t="s">
        <v>478</v>
      </c>
      <c r="D35" s="78">
        <v>2839334</v>
      </c>
      <c r="E35" s="79">
        <v>7862078</v>
      </c>
      <c r="F35" s="79">
        <v>8567962</v>
      </c>
      <c r="G35" s="79">
        <v>5144000</v>
      </c>
      <c r="H35" s="80">
        <v>24413374</v>
      </c>
      <c r="I35" s="78">
        <v>3039916</v>
      </c>
      <c r="J35" s="79">
        <v>9879800</v>
      </c>
      <c r="K35" s="79">
        <v>2789499</v>
      </c>
      <c r="L35" s="79">
        <v>6415000</v>
      </c>
      <c r="M35" s="81">
        <v>22124215</v>
      </c>
    </row>
    <row r="36" spans="1:13" ht="12.75">
      <c r="A36" s="51" t="s">
        <v>50</v>
      </c>
      <c r="B36" s="76" t="s">
        <v>479</v>
      </c>
      <c r="C36" s="77" t="s">
        <v>480</v>
      </c>
      <c r="D36" s="78">
        <v>0</v>
      </c>
      <c r="E36" s="79">
        <v>0</v>
      </c>
      <c r="F36" s="79">
        <v>-9280000</v>
      </c>
      <c r="G36" s="79">
        <v>9280000</v>
      </c>
      <c r="H36" s="80">
        <v>0</v>
      </c>
      <c r="I36" s="78">
        <v>38074191</v>
      </c>
      <c r="J36" s="79">
        <v>96417835</v>
      </c>
      <c r="K36" s="79">
        <v>32370566</v>
      </c>
      <c r="L36" s="79">
        <v>9115000</v>
      </c>
      <c r="M36" s="81">
        <v>175977592</v>
      </c>
    </row>
    <row r="37" spans="1:13" ht="12.75">
      <c r="A37" s="51" t="s">
        <v>65</v>
      </c>
      <c r="B37" s="76" t="s">
        <v>481</v>
      </c>
      <c r="C37" s="77" t="s">
        <v>482</v>
      </c>
      <c r="D37" s="78">
        <v>0</v>
      </c>
      <c r="E37" s="79">
        <v>0</v>
      </c>
      <c r="F37" s="79">
        <v>26522474</v>
      </c>
      <c r="G37" s="79">
        <v>3399000</v>
      </c>
      <c r="H37" s="80">
        <v>29921474</v>
      </c>
      <c r="I37" s="78">
        <v>0</v>
      </c>
      <c r="J37" s="79">
        <v>0</v>
      </c>
      <c r="K37" s="79">
        <v>25134325</v>
      </c>
      <c r="L37" s="79">
        <v>3006000</v>
      </c>
      <c r="M37" s="81">
        <v>28140325</v>
      </c>
    </row>
    <row r="38" spans="1:13" ht="16.5">
      <c r="A38" s="52"/>
      <c r="B38" s="82" t="s">
        <v>483</v>
      </c>
      <c r="C38" s="83"/>
      <c r="D38" s="84">
        <f aca="true" t="shared" si="3" ref="D38:M38">SUM(D32:D37)</f>
        <v>24579091</v>
      </c>
      <c r="E38" s="85">
        <f t="shared" si="3"/>
        <v>35155525</v>
      </c>
      <c r="F38" s="85">
        <f t="shared" si="3"/>
        <v>68306927</v>
      </c>
      <c r="G38" s="85">
        <f t="shared" si="3"/>
        <v>27283000</v>
      </c>
      <c r="H38" s="86">
        <f t="shared" si="3"/>
        <v>155324543</v>
      </c>
      <c r="I38" s="84">
        <f t="shared" si="3"/>
        <v>95306604</v>
      </c>
      <c r="J38" s="85">
        <f t="shared" si="3"/>
        <v>150293952</v>
      </c>
      <c r="K38" s="85">
        <f t="shared" si="3"/>
        <v>107766153</v>
      </c>
      <c r="L38" s="85">
        <f t="shared" si="3"/>
        <v>34168000</v>
      </c>
      <c r="M38" s="87">
        <f t="shared" si="3"/>
        <v>387534709</v>
      </c>
    </row>
    <row r="39" spans="1:13" ht="12.75">
      <c r="A39" s="51" t="s">
        <v>50</v>
      </c>
      <c r="B39" s="76" t="s">
        <v>484</v>
      </c>
      <c r="C39" s="77" t="s">
        <v>485</v>
      </c>
      <c r="D39" s="78">
        <v>250483554</v>
      </c>
      <c r="E39" s="79">
        <v>295623582</v>
      </c>
      <c r="F39" s="79">
        <v>90368956</v>
      </c>
      <c r="G39" s="79">
        <v>45202000</v>
      </c>
      <c r="H39" s="80">
        <v>681678092</v>
      </c>
      <c r="I39" s="78">
        <v>275988724</v>
      </c>
      <c r="J39" s="79">
        <v>251609541</v>
      </c>
      <c r="K39" s="79">
        <v>32933596</v>
      </c>
      <c r="L39" s="79">
        <v>89061000</v>
      </c>
      <c r="M39" s="81">
        <v>649592861</v>
      </c>
    </row>
    <row r="40" spans="1:13" ht="12.75">
      <c r="A40" s="51" t="s">
        <v>50</v>
      </c>
      <c r="B40" s="76" t="s">
        <v>486</v>
      </c>
      <c r="C40" s="77" t="s">
        <v>487</v>
      </c>
      <c r="D40" s="78">
        <v>9912822</v>
      </c>
      <c r="E40" s="79">
        <v>7653430</v>
      </c>
      <c r="F40" s="79">
        <v>38480617</v>
      </c>
      <c r="G40" s="79">
        <v>3130000</v>
      </c>
      <c r="H40" s="80">
        <v>59176869</v>
      </c>
      <c r="I40" s="78">
        <v>13149870</v>
      </c>
      <c r="J40" s="79">
        <v>15420143</v>
      </c>
      <c r="K40" s="79">
        <v>35910665</v>
      </c>
      <c r="L40" s="79">
        <v>6437000</v>
      </c>
      <c r="M40" s="81">
        <v>70917678</v>
      </c>
    </row>
    <row r="41" spans="1:13" ht="12.75">
      <c r="A41" s="51" t="s">
        <v>50</v>
      </c>
      <c r="B41" s="76" t="s">
        <v>488</v>
      </c>
      <c r="C41" s="77" t="s">
        <v>489</v>
      </c>
      <c r="D41" s="78">
        <v>2831366</v>
      </c>
      <c r="E41" s="79">
        <v>10553114</v>
      </c>
      <c r="F41" s="79">
        <v>969651</v>
      </c>
      <c r="G41" s="79">
        <v>2685000</v>
      </c>
      <c r="H41" s="80">
        <v>17039131</v>
      </c>
      <c r="I41" s="78">
        <v>2303991</v>
      </c>
      <c r="J41" s="79">
        <v>4315007</v>
      </c>
      <c r="K41" s="79">
        <v>15536805</v>
      </c>
      <c r="L41" s="79">
        <v>5720000</v>
      </c>
      <c r="M41" s="81">
        <v>27875803</v>
      </c>
    </row>
    <row r="42" spans="1:13" ht="12.75">
      <c r="A42" s="51" t="s">
        <v>50</v>
      </c>
      <c r="B42" s="76" t="s">
        <v>490</v>
      </c>
      <c r="C42" s="77" t="s">
        <v>491</v>
      </c>
      <c r="D42" s="78">
        <v>8074866</v>
      </c>
      <c r="E42" s="79">
        <v>39829588</v>
      </c>
      <c r="F42" s="79">
        <v>54171233</v>
      </c>
      <c r="G42" s="79">
        <v>13966000</v>
      </c>
      <c r="H42" s="80">
        <v>116041687</v>
      </c>
      <c r="I42" s="78">
        <v>7186733</v>
      </c>
      <c r="J42" s="79">
        <v>36074212</v>
      </c>
      <c r="K42" s="79">
        <v>49059829</v>
      </c>
      <c r="L42" s="79">
        <v>15215000</v>
      </c>
      <c r="M42" s="81">
        <v>107535774</v>
      </c>
    </row>
    <row r="43" spans="1:13" ht="12.75">
      <c r="A43" s="51" t="s">
        <v>65</v>
      </c>
      <c r="B43" s="76" t="s">
        <v>492</v>
      </c>
      <c r="C43" s="77" t="s">
        <v>493</v>
      </c>
      <c r="D43" s="78">
        <v>0</v>
      </c>
      <c r="E43" s="79">
        <v>0</v>
      </c>
      <c r="F43" s="79">
        <v>49296717</v>
      </c>
      <c r="G43" s="79">
        <v>3187000</v>
      </c>
      <c r="H43" s="80">
        <v>52483717</v>
      </c>
      <c r="I43" s="78">
        <v>0</v>
      </c>
      <c r="J43" s="79">
        <v>0</v>
      </c>
      <c r="K43" s="79">
        <v>52906841</v>
      </c>
      <c r="L43" s="79">
        <v>3045000</v>
      </c>
      <c r="M43" s="81">
        <v>55951841</v>
      </c>
    </row>
    <row r="44" spans="1:13" ht="16.5">
      <c r="A44" s="52"/>
      <c r="B44" s="82" t="s">
        <v>494</v>
      </c>
      <c r="C44" s="83"/>
      <c r="D44" s="84">
        <f aca="true" t="shared" si="4" ref="D44:M44">SUM(D39:D43)</f>
        <v>271302608</v>
      </c>
      <c r="E44" s="85">
        <f t="shared" si="4"/>
        <v>353659714</v>
      </c>
      <c r="F44" s="85">
        <f t="shared" si="4"/>
        <v>233287174</v>
      </c>
      <c r="G44" s="85">
        <f t="shared" si="4"/>
        <v>68170000</v>
      </c>
      <c r="H44" s="86">
        <f t="shared" si="4"/>
        <v>926419496</v>
      </c>
      <c r="I44" s="84">
        <f t="shared" si="4"/>
        <v>298629318</v>
      </c>
      <c r="J44" s="85">
        <f t="shared" si="4"/>
        <v>307418903</v>
      </c>
      <c r="K44" s="85">
        <f t="shared" si="4"/>
        <v>186347736</v>
      </c>
      <c r="L44" s="85">
        <f t="shared" si="4"/>
        <v>119478000</v>
      </c>
      <c r="M44" s="87">
        <f t="shared" si="4"/>
        <v>911873957</v>
      </c>
    </row>
    <row r="45" spans="1:13" ht="16.5">
      <c r="A45" s="53"/>
      <c r="B45" s="88" t="s">
        <v>495</v>
      </c>
      <c r="C45" s="89"/>
      <c r="D45" s="90">
        <f aca="true" t="shared" si="5" ref="D45:M45">SUM(D9:D12,D14:D20,D22:D30,D32:D37,D39:D43)</f>
        <v>542165257</v>
      </c>
      <c r="E45" s="91">
        <f t="shared" si="5"/>
        <v>648036583</v>
      </c>
      <c r="F45" s="91">
        <f t="shared" si="5"/>
        <v>471033653</v>
      </c>
      <c r="G45" s="91">
        <f t="shared" si="5"/>
        <v>257040000</v>
      </c>
      <c r="H45" s="92">
        <f t="shared" si="5"/>
        <v>1918275493</v>
      </c>
      <c r="I45" s="90">
        <f t="shared" si="5"/>
        <v>587864725</v>
      </c>
      <c r="J45" s="91">
        <f t="shared" si="5"/>
        <v>698331844</v>
      </c>
      <c r="K45" s="91">
        <f t="shared" si="5"/>
        <v>526808944</v>
      </c>
      <c r="L45" s="91">
        <f t="shared" si="5"/>
        <v>297252000</v>
      </c>
      <c r="M45" s="93">
        <f t="shared" si="5"/>
        <v>2110257513</v>
      </c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 password="F954" sheet="1" objects="1" scenarios="1"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cp:lastPrinted>2019-11-28T07:29:18Z</cp:lastPrinted>
  <dcterms:created xsi:type="dcterms:W3CDTF">2019-11-11T11:41:51Z</dcterms:created>
  <dcterms:modified xsi:type="dcterms:W3CDTF">2019-11-28T07:29:48Z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 Use">
    <vt:lpwstr>1</vt:lpwstr>
  </property>
</Properties>
</file>