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859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<sst xmlns="http://schemas.openxmlformats.org/spreadsheetml/2006/main" count="1433" uniqueCount="616">
  <si>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2020/01/31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</si>
  <si>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</si>
  <si>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</si>
  <si>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</si>
  <si>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</si>
  <si>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</si>
  <si>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</si>
  <si>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31 December 2019</t>
  </si>
  <si>
    <t>Second Quarter 2018/19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</si>
  <si>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</si>
  <si>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</si>
  <si>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</si>
  <si>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</si>
  <si>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</si>
  <si>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</si>
  <si>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</si>
  <si>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</si>
  <si>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</si>
  <si>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</si>
  <si>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2018/19 to Q2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</si>
  <si>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</si>
  <si>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</si>
  <si>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</si>
  <si>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</si>
  <si>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</si>
  <si>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</si>
  <si>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</si>
  <si>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</si>
  <si>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</si>
  <si>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</si>
  <si>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</si>
  <si>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</si>
  <si>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</si>
  <si>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</si>
  <si>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</si>
  <si>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</si>
  <si>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</si>
  <si>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</si>
  <si>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</si>
  <si>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</si>
  <si>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</si>
  <si>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</si>
  <si>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</si>
  <si>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</si>
  <si>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</si>
  <si>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</si>
  <si>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</si>
  <si>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</si>
  <si>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</si>
  <si>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</si>
  <si>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</si>
  <si>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</si>
  <si>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</si>
  <si>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</si>
  <si>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</si>
  <si>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</si>
  <si>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</si>
  <si>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</si>
  <si>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</si>
  <si>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</si>
  <si>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</si>
  <si>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</si>
  <si>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</si>
  <si>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</si>
  <si>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</si>
  <si>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</si>
  <si>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</si>
  <si>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</si>
  <si>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</si>
  <si>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</si>
  <si>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</si>
  <si>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</si>
  <si>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</si>
  <si>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</si>
  <si>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</si>
  <si>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</si>
  <si>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</si>
  <si>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</si>
  <si>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</si>
  <si>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</si>
  <si>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</si>
  <si>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</si>
  <si>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</si>
  <si>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</si>
  <si>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</si>
  <si>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</si>
  <si>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</si>
  <si>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</si>
  <si>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</si>
  <si>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</si>
  <si>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</si>
  <si>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</si>
  <si>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</si>
  <si>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</si>
  <si>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</si>
  <si>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</si>
  <si>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</si>
  <si>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</si>
  <si>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</si>
  <si>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</si>
  <si>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</si>
  <si>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</si>
  <si>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</si>
  <si>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</si>
  <si>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</si>
  <si>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</si>
  <si>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</si>
  <si>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</si>
  <si>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</si>
  <si>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</si>
  <si>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</si>
  <si>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</si>
  <si>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</si>
  <si>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</si>
  <si>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</si>
  <si>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</si>
  <si>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</si>
  <si>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</si>
  <si>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</si>
  <si>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</si>
  <si>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</si>
  <si>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</si>
  <si>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</si>
  <si>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</si>
  <si>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</si>
  <si>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</si>
  <si>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</si>
  <si>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</si>
  <si>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</si>
  <si>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</si>
  <si>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</si>
  <si>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</si>
  <si>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</si>
  <si>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</si>
  <si>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</si>
  <si>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</si>
  <si>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</si>
  <si>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</si>
  <si>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</si>
  <si>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</si>
  <si>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</si>
  <si>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</si>
  <si>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</si>
  <si>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</si>
  <si>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</si>
  <si>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</si>
  <si>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</si>
  <si>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</si>
  <si>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</si>
  <si>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</si>
  <si>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</si>
  <si>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</si>
  <si>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</si>
  <si>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</si>
  <si>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</si>
  <si>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</si>
  <si>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</si>
  <si>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</si>
  <si>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</si>
  <si>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</si>
  <si>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</si>
  <si>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</si>
  <si>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</si>
  <si>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</si>
  <si>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</si>
  <si>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</si>
  <si>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</si>
  <si>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</si>
  <si>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</si>
  <si>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</si>
  <si>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</si>
  <si>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</si>
  <si>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</si>
  <si>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</si>
  <si>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</si>
  <si>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</si>
  <si>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</si>
  <si>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</si>
  <si>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</si>
  <si>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</si>
  <si>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</si>
  <si>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</si>
  <si>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</si>
  <si>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</si>
  <si>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</si>
  <si>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</si>
  <si>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</si>
  <si>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</si>
  <si>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</si>
  <si>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</si>
  <si>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</si>
  <si>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</si>
  <si>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</si>
  <si>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</si>
  <si>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</si>
  <si>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</si>
  <si>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</si>
  <si>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</si>
  <si>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</si>
  <si>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</si>
  <si>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</si>
  <si>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</si>
  <si>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</si>
  <si>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</si>
  <si>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</si>
  <si>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</si>
  <si>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</si>
  <si>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</si>
  <si>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</si>
  <si>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</si>
  <si>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</si>
  <si>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</si>
  <si>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</si>
  <si>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</si>
  <si>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</si>
  <si>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</si>
  <si>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</si>
  <si>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</si>
  <si>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</si>
  <si>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</si>
  <si>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</si>
  <si>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</si>
  <si>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</si>
  <si>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</si>
  <si>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</si>
  <si>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</si>
  <si>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</si>
  <si>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</si>
  <si>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</si>
  <si>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</si>
  <si>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</si>
  <si>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</si>
  <si>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</si>
  <si>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</si>
  <si>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</si>
  <si>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</si>
  <si>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</si>
  <si>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</si>
  <si>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</si>
  <si>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</si>
  <si>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</si>
  <si>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</si>
  <si>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</si>
  <si>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</si>
  <si>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</si>
  <si>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</si>
  <si>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</si>
  <si>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</si>
  <si>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</si>
  <si>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</si>
  <si>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</si>
  <si>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</si>
  <si>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</si>
  <si>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</si>
  <si>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</si>
  <si>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</si>
  <si>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</si>
  <si>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</si>
  <si>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</si>
  <si>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</si>
  <si>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</si>
  <si>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</si>
  <si>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</si>
  <si>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</si>
  <si>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</si>
  <si>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</si>
  <si>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</si>
  <si>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</si>
  <si>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</si>
  <si>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</si>
  <si>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</si>
  <si>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</si>
  <si>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</si>
  <si>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</si>
  <si>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</si>
  <si>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</si>
  <si>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</si>
  <si>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</si>
  <si>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</si>
  <si>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</si>
  <si>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</si>
  <si>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</si>
  <si>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</si>
  <si>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</si>
  <si>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</si>
  <si>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</si>
  <si>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</si>
  <si>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</si>
  <si>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</si>
  <si>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</si>
  <si>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</si>
  <si>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</si>
  <si>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</si>
  <si>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</si>
  <si>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</si>
  <si>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</si>
  <si>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</si>
  <si>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</si>
  <si>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</si>
  <si>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</si>
  <si>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</si>
  <si>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</si>
  <si>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</si>
  <si>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</si>
  <si>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</si>
  <si>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</si>
  <si>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</si>
  <si>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</si>
  <si>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</si>
  <si>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</si>
  <si>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</si>
  <si>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</si>
  <si>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</si>
  <si>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</si>
  <si>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</si>
  <si>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</si>
  <si>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</si>
  <si>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</si>
  <si>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</si>
  <si>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</si>
  <si>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</si>
  <si>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</si>
  <si>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</si>
  <si>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</si>
  <si>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</si>
  <si>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</si>
  <si>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</si>
  <si>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</si>
  <si>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</si>
  <si>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</si>
  <si>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</si>
  <si>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</si>
  <si>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</si>
  <si>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</si>
  <si>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</si>
  <si>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</si>
  <si>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</si>
  <si>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</si>
  <si>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</si>
  <si>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</si>
  <si>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</si>
  <si>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</si>
  <si>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</si>
  <si>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</si>
  <si>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</si>
  <si>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</si>
  <si>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</si>
  <si>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</si>
  <si>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</si>
  <si>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</si>
  <si>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</si>
  <si>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</si>
  <si>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</si>
  <si>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</si>
  <si>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</si>
  <si>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</si>
  <si>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</si>
  <si>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</si>
  <si>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</si>
  <si>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</si>
  <si>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</si>
  <si>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</si>
  <si>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</si>
  <si>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</si>
  <si>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</si>
  <si>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</si>
  <si>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</si>
  <si>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</si>
  <si>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</si>
  <si>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</si>
  <si>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</si>
  <si>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</si>
  <si>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</si>
  <si>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</si>
  <si>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</si>
  <si>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</si>
  <si>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</si>
  <si>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</si>
  <si>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</si>
  <si>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</si>
  <si>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</si>
  <si>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</si>
  <si>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</si>
  <si>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</si>
  <si>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</si>
  <si>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</si>
  <si>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</si>
  <si>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</si>
  <si>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</si>
  <si>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</si>
  <si>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</si>
  <si>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</si>
  <si>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</si>
  <si>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</si>
  <si>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</si>
  <si>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</si>
  <si>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</si>
  <si>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</si>
  <si>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</si>
  <si>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</si>
  <si>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</si>
  <si>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</si>
  <si>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</si>
  <si>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</si>
  <si>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</si>
  <si>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</si>
  <si>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</si>
  <si>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</si>
  <si>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</si>
  <si>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</si>
  <si>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</si>
  <si>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</si>
  <si>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</si>
  <si>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</si>
  <si>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</si>
  <si>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</si>
  <si>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</si>
  <si>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</si>
  <si>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</si>
  <si>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</si>
  <si>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</si>
  <si>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</si>
  <si>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</si>
  <si>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</si>
  <si>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</si>
  <si>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</si>
  <si>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</si>
  <si>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</si>
  <si>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</si>
  <si>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</si>
  <si>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</si>
  <si>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</si>
  <si>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</si>
  <si>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</si>
  <si>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</si>
  <si>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</si>
  <si>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</si>
  <si>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</si>
  <si>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</si>
  <si>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</si>
  <si>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</si>
  <si>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</si>
  <si>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</si>
  <si>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</si>
  <si>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</si>
  <si>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</si>
  <si>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</si>
  <si>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</si>
  <si>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</si>
  <si>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</si>
  <si>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</si>
  <si>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</si>
  <si>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</si>
  <si>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</si>
  <si>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</si>
  <si>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</si>
  <si>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</si>
  <si>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</si>
  <si>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</si>
  <si>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</si>
  <si>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</si>
  <si>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</si>
  <si>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</si>
  <si>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</si>
  <si>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</si>
  <si>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</si>
  <si>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</si>
  <si>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</si>
  <si>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</si>
  <si>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</si>
  <si>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</si>
  <si>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</si>
  <si>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</si>
  <si>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</si>
  <si>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</si>
  <si>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</si>
  <si>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</si>
  <si>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</si>
  <si>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</si>
  <si>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</si>
  <si>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</si>
  <si>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</si>
  <si>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</si>
  <si>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</si>
  <si>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</si>
  <si>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</si>
  <si>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</si>
  <si>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</si>
  <si>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</si>
  <si>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</si>
  <si>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</si>
  <si>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</si>
  <si>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</si>
  <si>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</si>
  <si>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</si>
  <si>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</si>
  <si>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</si>
  <si>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</si>
  <si>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</si>
  <si>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</si>
  <si>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</si>
  <si>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</si>
  <si>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</si>
  <si>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</si>
  <si>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</si>
  <si>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</si>
  <si>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</si>
  <si>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</si>
  <si>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</si>
  <si>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</si>
  <si>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</si>
  <si>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</si>
  <si>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</si>
  <si>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</si>
  <si>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</si>
  <si>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</si>
  <si>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</si>
  <si>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</si>
  <si>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</si>
  <si>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</si>
  <si>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</si>
  <si>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</si>
  <si>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</si>
  <si>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</si>
  <si>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</si>
  <si>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</si>
  <si>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</si>
  <si>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</si>
  <si>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</si>
  <si>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</si>
  <si>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</si>
  <si>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</si>
  <si>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</si>
  <si>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</si>
  <si>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</si>
  <si>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</si>
  <si>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</si>
  <si>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</si>
  <si>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</si>
  <si>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</si>
  <si>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</si>
  <si>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</si>
  <si>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</si>
  <si>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</si>
  <si>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</si>
  <si>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</si>
  <si>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</si>
  <si>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</si>
  <si>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</si>
  <si>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</si>
  <si>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</si>
  <si>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</si>
  <si>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</si>
  <si>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</si>
  <si>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</si>
  <si>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</si>
  <si>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</si>
  <si>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</si>
  <si>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</si>
  <si>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</si>
  <si>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</si>
  <si>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</si>
  <si>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</si>
  <si>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</si>
  <si>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</si>
  <si>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</si>
  <si>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</si>
  <si>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</si>
  <si>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</si>
  <si>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</si>
  <si>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</si>
  <si>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</si>
  <si>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</si>
  <si>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</si>
  <si>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</si>
  <si>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</si>
  <si>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</si>
  <si>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</si>
  <si>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</si>
  <si>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</si>
  <si>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</si>
  <si>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</si>
  <si>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</si>
  <si>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</si>
  <si>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</si>
  <si>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</si>
  <si>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</si>
  <si>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</si>
  <si>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</si>
  <si>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</si>
  <si>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</si>
  <si>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</si>
  <si>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</si>
  <si>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</si>
  <si>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</si>
  <si>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</si>
  <si>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</si>
  <si>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</si>
  <si>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</si>
  <si>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</si>
  <si>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</si>
  <si>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</si>
  <si>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</si>
  <si>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</si>
  <si>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</si>
  <si>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</si>
  <si>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</si>
  <si>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</si>
  <si>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</si>
  <si>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</si>
  <si>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</si>
  <si>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</si>
  <si>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</si>
  <si>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</si>
  <si>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</si>
  <si>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AS AT 31 DECEMBER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</si>
</sst>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35468396140</v>
      </c>
      <c r="E9" s="73">
        <v>8638190554</v>
      </c>
      <c r="F9" s="74">
        <f>$D9+$E9</f>
        <v>44106586694</v>
      </c>
      <c r="G9" s="72">
        <v>35268218610</v>
      </c>
      <c r="H9" s="73">
        <v>9062179777</v>
      </c>
      <c r="I9" s="75">
        <f>$G9+$H9</f>
        <v>44330398387</v>
      </c>
      <c r="J9" s="72">
        <v>4556830068</v>
      </c>
      <c r="K9" s="73">
        <v>4071160588</v>
      </c>
      <c r="L9" s="73">
        <f>$J9+$K9</f>
        <v>8627990656</v>
      </c>
      <c r="M9" s="100">
        <f>IF($F9=0,0,$L9/$F9)</f>
        <v>0.19561682965536983</v>
      </c>
      <c r="N9" s="111">
        <v>5125575110</v>
      </c>
      <c r="O9" s="112">
        <v>1735890631</v>
      </c>
      <c r="P9" s="113">
        <f>$N9+$O9</f>
        <v>6861465741</v>
      </c>
      <c r="Q9" s="100">
        <f>IF($F9=0,0,$P9/$F9)</f>
        <v>0.1555655573305425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</f>
        <v>9682405178</v>
      </c>
      <c r="AA9" s="73">
        <f>$K9+$O9</f>
        <v>5807051219</v>
      </c>
      <c r="AB9" s="73">
        <f>$Z9+$AA9</f>
        <v>15489456397</v>
      </c>
      <c r="AC9" s="100">
        <f>IF($F9=0,0,$AB9/$F9)</f>
        <v>0.35118238698591236</v>
      </c>
      <c r="AD9" s="72">
        <v>13609292663</v>
      </c>
      <c r="AE9" s="73">
        <v>4448657916</v>
      </c>
      <c r="AF9" s="73">
        <f>$AD9+$AE9</f>
        <v>18057950579</v>
      </c>
      <c r="AG9" s="73">
        <v>35553731501</v>
      </c>
      <c r="AH9" s="73">
        <v>35553731501</v>
      </c>
      <c r="AI9" s="73">
        <v>9175350110</v>
      </c>
      <c r="AJ9" s="100">
        <f>IF($AG9=0,0,$AI9/$AG9)</f>
        <v>0.25806996122873715</v>
      </c>
      <c r="AK9" s="100">
        <f>IF($AF9=0,0,(($P9/$AF9)-1))</f>
        <v>-0.6200307609115203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22129048303</v>
      </c>
      <c r="E10" s="73">
        <v>3423852063</v>
      </c>
      <c r="F10" s="75">
        <f aca="true" t="shared" si="0" ref="F10:F18">$D10+$E10</f>
        <v>25552900366</v>
      </c>
      <c r="G10" s="72">
        <v>21236006715</v>
      </c>
      <c r="H10" s="73">
        <v>3350068245</v>
      </c>
      <c r="I10" s="75">
        <f aca="true" t="shared" si="1" ref="I10:I18">$G10+$H10</f>
        <v>24586074960</v>
      </c>
      <c r="J10" s="72">
        <v>3949668008</v>
      </c>
      <c r="K10" s="73">
        <v>2496358170</v>
      </c>
      <c r="L10" s="73">
        <f aca="true" t="shared" si="2" ref="L10:L18">$J10+$K10</f>
        <v>6446026178</v>
      </c>
      <c r="M10" s="100">
        <f aca="true" t="shared" si="3" ref="M10:M18">IF($F10=0,0,$L10/$F10)</f>
        <v>0.25226201666629233</v>
      </c>
      <c r="N10" s="111">
        <v>3899410869</v>
      </c>
      <c r="O10" s="112">
        <v>362460347</v>
      </c>
      <c r="P10" s="113">
        <f aca="true" t="shared" si="4" ref="P10:P18">$N10+$O10</f>
        <v>4261871216</v>
      </c>
      <c r="Q10" s="100">
        <f aca="true" t="shared" si="5" ref="Q10:Q18">IF($F10=0,0,$P10/$F10)</f>
        <v>0.16678620254281315</v>
      </c>
      <c r="R10" s="111">
        <v>0</v>
      </c>
      <c r="S10" s="113">
        <v>0</v>
      </c>
      <c r="T10" s="113">
        <f aca="true" t="shared" si="6" ref="T10:T18">$R10+$S10</f>
        <v>0</v>
      </c>
      <c r="U10" s="100">
        <f aca="true" t="shared" si="7" ref="U10:U18">IF($I10=0,0,$T10/$I10)</f>
        <v>0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f aca="true" t="shared" si="10" ref="Z10:Z18">$J10+$N10</f>
        <v>7849078877</v>
      </c>
      <c r="AA10" s="73">
        <f aca="true" t="shared" si="11" ref="AA10:AA18">$K10+$O10</f>
        <v>2858818517</v>
      </c>
      <c r="AB10" s="73">
        <f aca="true" t="shared" si="12" ref="AB10:AB18">$Z10+$AA10</f>
        <v>10707897394</v>
      </c>
      <c r="AC10" s="100">
        <f aca="true" t="shared" si="13" ref="AC10:AC18">IF($F10=0,0,$AB10/$F10)</f>
        <v>0.4190482192091055</v>
      </c>
      <c r="AD10" s="72">
        <v>6551321530</v>
      </c>
      <c r="AE10" s="73">
        <v>864037143</v>
      </c>
      <c r="AF10" s="73">
        <f aca="true" t="shared" si="14" ref="AF10:AF18">$AD10+$AE10</f>
        <v>7415358673</v>
      </c>
      <c r="AG10" s="73">
        <v>22329525972</v>
      </c>
      <c r="AH10" s="73">
        <v>22329525972</v>
      </c>
      <c r="AI10" s="73">
        <v>3928229060</v>
      </c>
      <c r="AJ10" s="100">
        <f aca="true" t="shared" si="15" ref="AJ10:AJ18">IF($AG10=0,0,$AI10/$AG10)</f>
        <v>0.17592084421880624</v>
      </c>
      <c r="AK10" s="100">
        <f aca="true" t="shared" si="16" ref="AK10:AK18">IF($AF10=0,0,(($P10/$AF10)-1))</f>
        <v>-0.4252643191059843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146275494916</v>
      </c>
      <c r="E11" s="73">
        <v>21037219582</v>
      </c>
      <c r="F11" s="75">
        <f t="shared" si="0"/>
        <v>167312714498</v>
      </c>
      <c r="G11" s="72">
        <v>146261373311</v>
      </c>
      <c r="H11" s="73">
        <v>20710995933</v>
      </c>
      <c r="I11" s="75">
        <f t="shared" si="1"/>
        <v>166972369244</v>
      </c>
      <c r="J11" s="72">
        <v>35026993872</v>
      </c>
      <c r="K11" s="73">
        <v>1670707699</v>
      </c>
      <c r="L11" s="73">
        <f t="shared" si="2"/>
        <v>36697701571</v>
      </c>
      <c r="M11" s="100">
        <f t="shared" si="3"/>
        <v>0.2193360001426471</v>
      </c>
      <c r="N11" s="111">
        <v>35842451303</v>
      </c>
      <c r="O11" s="112">
        <v>2023493796</v>
      </c>
      <c r="P11" s="113">
        <f t="shared" si="4"/>
        <v>37865945099</v>
      </c>
      <c r="Q11" s="100">
        <f t="shared" si="5"/>
        <v>0.22631839554221467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70869445175</v>
      </c>
      <c r="AA11" s="73">
        <f t="shared" si="11"/>
        <v>3694201495</v>
      </c>
      <c r="AB11" s="73">
        <f t="shared" si="12"/>
        <v>74563646670</v>
      </c>
      <c r="AC11" s="100">
        <f t="shared" si="13"/>
        <v>0.44565439568486176</v>
      </c>
      <c r="AD11" s="72">
        <v>62241529415</v>
      </c>
      <c r="AE11" s="73">
        <v>3684795053</v>
      </c>
      <c r="AF11" s="73">
        <f t="shared" si="14"/>
        <v>65926324468</v>
      </c>
      <c r="AG11" s="73">
        <v>153144337014</v>
      </c>
      <c r="AH11" s="73">
        <v>153144337014</v>
      </c>
      <c r="AI11" s="73">
        <v>34065187427</v>
      </c>
      <c r="AJ11" s="100">
        <f t="shared" si="15"/>
        <v>0.22243844004421698</v>
      </c>
      <c r="AK11" s="100">
        <f t="shared" si="16"/>
        <v>-0.42563239488074656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69600281048</v>
      </c>
      <c r="E12" s="73">
        <v>17176895375</v>
      </c>
      <c r="F12" s="75">
        <f t="shared" si="0"/>
        <v>86777176423</v>
      </c>
      <c r="G12" s="72">
        <v>69623866836</v>
      </c>
      <c r="H12" s="73">
        <v>16471933478</v>
      </c>
      <c r="I12" s="75">
        <f t="shared" si="1"/>
        <v>86095800314</v>
      </c>
      <c r="J12" s="72">
        <v>15754656217</v>
      </c>
      <c r="K12" s="73">
        <v>18042248066</v>
      </c>
      <c r="L12" s="73">
        <f t="shared" si="2"/>
        <v>33796904283</v>
      </c>
      <c r="M12" s="100">
        <f t="shared" si="3"/>
        <v>0.38946766507192143</v>
      </c>
      <c r="N12" s="111">
        <v>12409495481</v>
      </c>
      <c r="O12" s="112">
        <v>4923528979</v>
      </c>
      <c r="P12" s="113">
        <f t="shared" si="4"/>
        <v>17333024460</v>
      </c>
      <c r="Q12" s="100">
        <f t="shared" si="5"/>
        <v>0.19974174286922222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28164151698</v>
      </c>
      <c r="AA12" s="73">
        <f t="shared" si="11"/>
        <v>22965777045</v>
      </c>
      <c r="AB12" s="73">
        <f t="shared" si="12"/>
        <v>51129928743</v>
      </c>
      <c r="AC12" s="100">
        <f t="shared" si="13"/>
        <v>0.5892094079411436</v>
      </c>
      <c r="AD12" s="72">
        <v>27666923344</v>
      </c>
      <c r="AE12" s="73">
        <v>3560135300</v>
      </c>
      <c r="AF12" s="73">
        <f t="shared" si="14"/>
        <v>31227058644</v>
      </c>
      <c r="AG12" s="73">
        <v>81296031142</v>
      </c>
      <c r="AH12" s="73">
        <v>81296031142</v>
      </c>
      <c r="AI12" s="73">
        <v>17839459281</v>
      </c>
      <c r="AJ12" s="100">
        <f t="shared" si="15"/>
        <v>0.21943825584596827</v>
      </c>
      <c r="AK12" s="100">
        <f t="shared" si="16"/>
        <v>-0.44493573161651634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18426453595</v>
      </c>
      <c r="E13" s="73">
        <v>6796585019</v>
      </c>
      <c r="F13" s="75">
        <f t="shared" si="0"/>
        <v>25223038614</v>
      </c>
      <c r="G13" s="72">
        <v>18442581886</v>
      </c>
      <c r="H13" s="73">
        <v>6488406312</v>
      </c>
      <c r="I13" s="75">
        <f t="shared" si="1"/>
        <v>24930988198</v>
      </c>
      <c r="J13" s="72">
        <v>3110036400</v>
      </c>
      <c r="K13" s="73">
        <v>3272606995</v>
      </c>
      <c r="L13" s="73">
        <f t="shared" si="2"/>
        <v>6382643395</v>
      </c>
      <c r="M13" s="100">
        <f t="shared" si="3"/>
        <v>0.25304815540572206</v>
      </c>
      <c r="N13" s="111">
        <v>3651406629</v>
      </c>
      <c r="O13" s="112">
        <v>1281698422</v>
      </c>
      <c r="P13" s="113">
        <f t="shared" si="4"/>
        <v>4933105051</v>
      </c>
      <c r="Q13" s="100">
        <f t="shared" si="5"/>
        <v>0.19557933231176552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6761443029</v>
      </c>
      <c r="AA13" s="73">
        <f t="shared" si="11"/>
        <v>4554305417</v>
      </c>
      <c r="AB13" s="73">
        <f t="shared" si="12"/>
        <v>11315748446</v>
      </c>
      <c r="AC13" s="100">
        <f t="shared" si="13"/>
        <v>0.44862748771748756</v>
      </c>
      <c r="AD13" s="72">
        <v>5609084688</v>
      </c>
      <c r="AE13" s="73">
        <v>2053128580</v>
      </c>
      <c r="AF13" s="73">
        <f t="shared" si="14"/>
        <v>7662213268</v>
      </c>
      <c r="AG13" s="73">
        <v>20888205825</v>
      </c>
      <c r="AH13" s="73">
        <v>20888205825</v>
      </c>
      <c r="AI13" s="73">
        <v>4310023373</v>
      </c>
      <c r="AJ13" s="100">
        <f t="shared" si="15"/>
        <v>0.20633765336808194</v>
      </c>
      <c r="AK13" s="100">
        <f t="shared" si="16"/>
        <v>-0.35617753272382546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20872813455</v>
      </c>
      <c r="E14" s="73">
        <v>3924303543</v>
      </c>
      <c r="F14" s="75">
        <f t="shared" si="0"/>
        <v>24797116998</v>
      </c>
      <c r="G14" s="72">
        <v>20757658244</v>
      </c>
      <c r="H14" s="73">
        <v>3858212963</v>
      </c>
      <c r="I14" s="75">
        <f t="shared" si="1"/>
        <v>24615871207</v>
      </c>
      <c r="J14" s="72">
        <v>3706690392</v>
      </c>
      <c r="K14" s="73">
        <v>374759328</v>
      </c>
      <c r="L14" s="73">
        <f t="shared" si="2"/>
        <v>4081449720</v>
      </c>
      <c r="M14" s="100">
        <f t="shared" si="3"/>
        <v>0.16459371951703852</v>
      </c>
      <c r="N14" s="111">
        <v>4026850769</v>
      </c>
      <c r="O14" s="112">
        <v>610654672</v>
      </c>
      <c r="P14" s="113">
        <f t="shared" si="4"/>
        <v>4637505441</v>
      </c>
      <c r="Q14" s="100">
        <f t="shared" si="5"/>
        <v>0.1870179279863073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7733541161</v>
      </c>
      <c r="AA14" s="73">
        <f t="shared" si="11"/>
        <v>985414000</v>
      </c>
      <c r="AB14" s="73">
        <f t="shared" si="12"/>
        <v>8718955161</v>
      </c>
      <c r="AC14" s="100">
        <f t="shared" si="13"/>
        <v>0.3516116475033458</v>
      </c>
      <c r="AD14" s="72">
        <v>6584243348</v>
      </c>
      <c r="AE14" s="73">
        <v>986411173</v>
      </c>
      <c r="AF14" s="73">
        <f t="shared" si="14"/>
        <v>7570654521</v>
      </c>
      <c r="AG14" s="73">
        <v>21978641840</v>
      </c>
      <c r="AH14" s="73">
        <v>21978641840</v>
      </c>
      <c r="AI14" s="73">
        <v>4410807037</v>
      </c>
      <c r="AJ14" s="100">
        <f t="shared" si="15"/>
        <v>0.20068606009005333</v>
      </c>
      <c r="AK14" s="100">
        <f t="shared" si="16"/>
        <v>-0.387436657142897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19896326836</v>
      </c>
      <c r="E15" s="73">
        <v>3442942560</v>
      </c>
      <c r="F15" s="75">
        <f t="shared" si="0"/>
        <v>23339269396</v>
      </c>
      <c r="G15" s="72">
        <v>19699025478</v>
      </c>
      <c r="H15" s="73">
        <v>3474108735</v>
      </c>
      <c r="I15" s="75">
        <f t="shared" si="1"/>
        <v>23173134213</v>
      </c>
      <c r="J15" s="72">
        <v>2721327287</v>
      </c>
      <c r="K15" s="73">
        <v>-41122830</v>
      </c>
      <c r="L15" s="73">
        <f t="shared" si="2"/>
        <v>2680204457</v>
      </c>
      <c r="M15" s="100">
        <f t="shared" si="3"/>
        <v>0.11483669053750872</v>
      </c>
      <c r="N15" s="111">
        <v>3555711316</v>
      </c>
      <c r="O15" s="112">
        <v>408972857</v>
      </c>
      <c r="P15" s="113">
        <f t="shared" si="4"/>
        <v>3964684173</v>
      </c>
      <c r="Q15" s="100">
        <f t="shared" si="5"/>
        <v>0.1698718201384439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6277038603</v>
      </c>
      <c r="AA15" s="73">
        <f t="shared" si="11"/>
        <v>367850027</v>
      </c>
      <c r="AB15" s="73">
        <f t="shared" si="12"/>
        <v>6644888630</v>
      </c>
      <c r="AC15" s="100">
        <f t="shared" si="13"/>
        <v>0.2847085106759526</v>
      </c>
      <c r="AD15" s="72">
        <v>5901084822</v>
      </c>
      <c r="AE15" s="73">
        <v>864427408</v>
      </c>
      <c r="AF15" s="73">
        <f t="shared" si="14"/>
        <v>6765512230</v>
      </c>
      <c r="AG15" s="73">
        <v>24497423217</v>
      </c>
      <c r="AH15" s="73">
        <v>24497423217</v>
      </c>
      <c r="AI15" s="73">
        <v>3784909294</v>
      </c>
      <c r="AJ15" s="100">
        <f t="shared" si="15"/>
        <v>0.15450234338824093</v>
      </c>
      <c r="AK15" s="100">
        <f t="shared" si="16"/>
        <v>-0.41398610508461087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7717568072</v>
      </c>
      <c r="E16" s="73">
        <v>1330698530</v>
      </c>
      <c r="F16" s="75">
        <f t="shared" si="0"/>
        <v>9048266602</v>
      </c>
      <c r="G16" s="72">
        <v>7668959232</v>
      </c>
      <c r="H16" s="73">
        <v>1351319262</v>
      </c>
      <c r="I16" s="75">
        <f t="shared" si="1"/>
        <v>9020278494</v>
      </c>
      <c r="J16" s="72">
        <v>1024807859</v>
      </c>
      <c r="K16" s="73">
        <v>124120786</v>
      </c>
      <c r="L16" s="73">
        <f t="shared" si="2"/>
        <v>1148928645</v>
      </c>
      <c r="M16" s="100">
        <f t="shared" si="3"/>
        <v>0.12697776220984078</v>
      </c>
      <c r="N16" s="111">
        <v>1687673012</v>
      </c>
      <c r="O16" s="112">
        <v>357087299</v>
      </c>
      <c r="P16" s="113">
        <f t="shared" si="4"/>
        <v>2044760311</v>
      </c>
      <c r="Q16" s="100">
        <f t="shared" si="5"/>
        <v>0.22598364979078234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2712480871</v>
      </c>
      <c r="AA16" s="73">
        <f t="shared" si="11"/>
        <v>481208085</v>
      </c>
      <c r="AB16" s="73">
        <f t="shared" si="12"/>
        <v>3193688956</v>
      </c>
      <c r="AC16" s="100">
        <f t="shared" si="13"/>
        <v>0.3529614120006231</v>
      </c>
      <c r="AD16" s="72">
        <v>2904860820</v>
      </c>
      <c r="AE16" s="73">
        <v>1373657563</v>
      </c>
      <c r="AF16" s="73">
        <f t="shared" si="14"/>
        <v>4278518383</v>
      </c>
      <c r="AG16" s="73">
        <v>8640235362</v>
      </c>
      <c r="AH16" s="73">
        <v>8640235362</v>
      </c>
      <c r="AI16" s="73">
        <v>1684380815</v>
      </c>
      <c r="AJ16" s="100">
        <f t="shared" si="15"/>
        <v>0.1949461726943174</v>
      </c>
      <c r="AK16" s="100">
        <f t="shared" si="16"/>
        <v>-0.5220868235311261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62950997391</v>
      </c>
      <c r="E17" s="73">
        <v>12592579461</v>
      </c>
      <c r="F17" s="75">
        <f t="shared" si="0"/>
        <v>75543576852</v>
      </c>
      <c r="G17" s="72">
        <v>63131800384</v>
      </c>
      <c r="H17" s="73">
        <v>13363078056</v>
      </c>
      <c r="I17" s="75">
        <f t="shared" si="1"/>
        <v>76494878440</v>
      </c>
      <c r="J17" s="72">
        <v>12767945780</v>
      </c>
      <c r="K17" s="73">
        <v>364341100</v>
      </c>
      <c r="L17" s="73">
        <f t="shared" si="2"/>
        <v>13132286880</v>
      </c>
      <c r="M17" s="100">
        <f t="shared" si="3"/>
        <v>0.17383723973949383</v>
      </c>
      <c r="N17" s="111">
        <v>14780518935</v>
      </c>
      <c r="O17" s="112">
        <v>819241770</v>
      </c>
      <c r="P17" s="113">
        <f t="shared" si="4"/>
        <v>15599760705</v>
      </c>
      <c r="Q17" s="100">
        <f t="shared" si="5"/>
        <v>0.20650015997471266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27548464715</v>
      </c>
      <c r="AA17" s="73">
        <f t="shared" si="11"/>
        <v>1183582870</v>
      </c>
      <c r="AB17" s="73">
        <f t="shared" si="12"/>
        <v>28732047585</v>
      </c>
      <c r="AC17" s="100">
        <f t="shared" si="13"/>
        <v>0.3803373997142065</v>
      </c>
      <c r="AD17" s="72">
        <v>24665426528</v>
      </c>
      <c r="AE17" s="73">
        <v>1325344890</v>
      </c>
      <c r="AF17" s="73">
        <f t="shared" si="14"/>
        <v>25990771418</v>
      </c>
      <c r="AG17" s="73">
        <v>70523109455</v>
      </c>
      <c r="AH17" s="73">
        <v>70523109455</v>
      </c>
      <c r="AI17" s="73">
        <v>14236385014</v>
      </c>
      <c r="AJ17" s="100">
        <f t="shared" si="15"/>
        <v>0.2018683680288385</v>
      </c>
      <c r="AK17" s="100">
        <f t="shared" si="16"/>
        <v>-0.3997961640262693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403337379756</v>
      </c>
      <c r="E18" s="77">
        <f>SUM(E9:E17)</f>
        <v>78363266687</v>
      </c>
      <c r="F18" s="78">
        <f t="shared" si="0"/>
        <v>481700646443</v>
      </c>
      <c r="G18" s="76">
        <f>SUM(G9:G17)</f>
        <v>402089490696</v>
      </c>
      <c r="H18" s="77">
        <f>SUM(H9:H17)</f>
        <v>78130302761</v>
      </c>
      <c r="I18" s="78">
        <f t="shared" si="1"/>
        <v>480219793457</v>
      </c>
      <c r="J18" s="76">
        <f>SUM(J9:J17)</f>
        <v>82618955883</v>
      </c>
      <c r="K18" s="77">
        <f>SUM(K9:K17)</f>
        <v>30375179902</v>
      </c>
      <c r="L18" s="77">
        <f t="shared" si="2"/>
        <v>112994135785</v>
      </c>
      <c r="M18" s="101">
        <f t="shared" si="3"/>
        <v>0.23457335301369722</v>
      </c>
      <c r="N18" s="114">
        <f>SUM(N9:N17)</f>
        <v>84979093424</v>
      </c>
      <c r="O18" s="115">
        <f>SUM(O9:O17)</f>
        <v>12523028773</v>
      </c>
      <c r="P18" s="116">
        <f t="shared" si="4"/>
        <v>97502122197</v>
      </c>
      <c r="Q18" s="101">
        <f t="shared" si="5"/>
        <v>0.20241227184763078</v>
      </c>
      <c r="R18" s="114">
        <f>SUM(R9:R17)</f>
        <v>0</v>
      </c>
      <c r="S18" s="116">
        <f>SUM(S9:S17)</f>
        <v>0</v>
      </c>
      <c r="T18" s="116">
        <f t="shared" si="6"/>
        <v>0</v>
      </c>
      <c r="U18" s="101">
        <f t="shared" si="7"/>
        <v>0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f t="shared" si="10"/>
        <v>167598049307</v>
      </c>
      <c r="AA18" s="77">
        <f t="shared" si="11"/>
        <v>42898208675</v>
      </c>
      <c r="AB18" s="77">
        <f t="shared" si="12"/>
        <v>210496257982</v>
      </c>
      <c r="AC18" s="101">
        <f t="shared" si="13"/>
        <v>0.436985624861328</v>
      </c>
      <c r="AD18" s="76">
        <f>SUM(AD9:AD17)</f>
        <v>155733767158</v>
      </c>
      <c r="AE18" s="77">
        <f>SUM(AE9:AE17)</f>
        <v>19160595026</v>
      </c>
      <c r="AF18" s="77">
        <f t="shared" si="14"/>
        <v>174894362184</v>
      </c>
      <c r="AG18" s="77">
        <f>SUM(AG9:AG17)</f>
        <v>438851241328</v>
      </c>
      <c r="AH18" s="77">
        <f>SUM(AH9:AH17)</f>
        <v>438851241328</v>
      </c>
      <c r="AI18" s="77">
        <f>SUM(AI9:AI17)</f>
        <v>93434731411</v>
      </c>
      <c r="AJ18" s="101">
        <f t="shared" si="15"/>
        <v>0.21290752449112096</v>
      </c>
      <c r="AK18" s="101">
        <f t="shared" si="16"/>
        <v>-0.44250848924208563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209915944</v>
      </c>
      <c r="E9" s="86">
        <v>120350939</v>
      </c>
      <c r="F9" s="87">
        <f>$D9+$E9</f>
        <v>330266883</v>
      </c>
      <c r="G9" s="85">
        <v>209915944</v>
      </c>
      <c r="H9" s="86">
        <v>120350939</v>
      </c>
      <c r="I9" s="87">
        <f>$G9+$H9</f>
        <v>330266883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93270013</v>
      </c>
      <c r="O9" s="86">
        <v>52573257</v>
      </c>
      <c r="P9" s="88">
        <f>$N9+$O9</f>
        <v>145843270</v>
      </c>
      <c r="Q9" s="105">
        <f>IF($F9=0,0,$P9/$F9)</f>
        <v>0.4415921713834081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93270013</v>
      </c>
      <c r="AA9" s="88">
        <f>$K9+$O9</f>
        <v>52573257</v>
      </c>
      <c r="AB9" s="88">
        <f>$Z9+$AA9</f>
        <v>145843270</v>
      </c>
      <c r="AC9" s="105">
        <f>IF($F9=0,0,$AB9/$F9)</f>
        <v>0.4415921713834081</v>
      </c>
      <c r="AD9" s="85">
        <v>43243204</v>
      </c>
      <c r="AE9" s="86">
        <v>4966953</v>
      </c>
      <c r="AF9" s="88">
        <f>$AD9+$AE9</f>
        <v>48210157</v>
      </c>
      <c r="AG9" s="86">
        <v>299332257</v>
      </c>
      <c r="AH9" s="86">
        <v>299332257</v>
      </c>
      <c r="AI9" s="126">
        <v>35865278</v>
      </c>
      <c r="AJ9" s="127">
        <f>IF($AG9=0,0,$AI9/$AG9)</f>
        <v>0.11981761791880653</v>
      </c>
      <c r="AK9" s="128">
        <f>IF($AF9=0,0,(($P9/$AF9)-1))</f>
        <v>2.0251565038462744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418034368</v>
      </c>
      <c r="E10" s="86">
        <v>180997928</v>
      </c>
      <c r="F10" s="87">
        <f aca="true" t="shared" si="0" ref="F10:F45">$D10+$E10</f>
        <v>599032296</v>
      </c>
      <c r="G10" s="85">
        <v>418034368</v>
      </c>
      <c r="H10" s="86">
        <v>180997928</v>
      </c>
      <c r="I10" s="87">
        <f aca="true" t="shared" si="1" ref="I10:I45">$G10+$H10</f>
        <v>599032296</v>
      </c>
      <c r="J10" s="85">
        <v>101122624</v>
      </c>
      <c r="K10" s="86">
        <v>44200854</v>
      </c>
      <c r="L10" s="88">
        <f aca="true" t="shared" si="2" ref="L10:L45">$J10+$K10</f>
        <v>145323478</v>
      </c>
      <c r="M10" s="105">
        <f aca="true" t="shared" si="3" ref="M10:M45">IF($F10=0,0,$L10/$F10)</f>
        <v>0.24259706692007804</v>
      </c>
      <c r="N10" s="85">
        <v>109183166</v>
      </c>
      <c r="O10" s="86">
        <v>38833940</v>
      </c>
      <c r="P10" s="88">
        <f aca="true" t="shared" si="4" ref="P10:P45">$N10+$O10</f>
        <v>148017106</v>
      </c>
      <c r="Q10" s="105">
        <f aca="true" t="shared" si="5" ref="Q10:Q45">IF($F10=0,0,$P10/$F10)</f>
        <v>0.24709369926859504</v>
      </c>
      <c r="R10" s="85">
        <v>0</v>
      </c>
      <c r="S10" s="86">
        <v>0</v>
      </c>
      <c r="T10" s="88">
        <f aca="true" t="shared" si="6" ref="T10:T45">$R10+$S10</f>
        <v>0</v>
      </c>
      <c r="U10" s="105">
        <f aca="true" t="shared" si="7" ref="U10:U45">IF($I10=0,0,$T10/$I10)</f>
        <v>0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f aca="true" t="shared" si="10" ref="Z10:Z45">$J10+$N10</f>
        <v>210305790</v>
      </c>
      <c r="AA10" s="88">
        <f aca="true" t="shared" si="11" ref="AA10:AA45">$K10+$O10</f>
        <v>83034794</v>
      </c>
      <c r="AB10" s="88">
        <f aca="true" t="shared" si="12" ref="AB10:AB45">$Z10+$AA10</f>
        <v>293340584</v>
      </c>
      <c r="AC10" s="105">
        <f aca="true" t="shared" si="13" ref="AC10:AC45">IF($F10=0,0,$AB10/$F10)</f>
        <v>0.4896907661886731</v>
      </c>
      <c r="AD10" s="85">
        <v>140389290</v>
      </c>
      <c r="AE10" s="86">
        <v>46408585</v>
      </c>
      <c r="AF10" s="88">
        <f aca="true" t="shared" si="14" ref="AF10:AF45">$AD10+$AE10</f>
        <v>186797875</v>
      </c>
      <c r="AG10" s="86">
        <v>481683232</v>
      </c>
      <c r="AH10" s="86">
        <v>481683232</v>
      </c>
      <c r="AI10" s="126">
        <v>120814207</v>
      </c>
      <c r="AJ10" s="127">
        <f aca="true" t="shared" si="15" ref="AJ10:AJ45">IF($AG10=0,0,$AI10/$AG10)</f>
        <v>0.2508167172404291</v>
      </c>
      <c r="AK10" s="128">
        <f aca="true" t="shared" si="16" ref="AK10:AK45">IF($AF10=0,0,(($P10/$AF10)-1))</f>
        <v>-0.20760819147434095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528541576</v>
      </c>
      <c r="E11" s="86">
        <v>130487509</v>
      </c>
      <c r="F11" s="87">
        <f t="shared" si="0"/>
        <v>659029085</v>
      </c>
      <c r="G11" s="85">
        <v>528541576</v>
      </c>
      <c r="H11" s="86">
        <v>130487509</v>
      </c>
      <c r="I11" s="87">
        <f t="shared" si="1"/>
        <v>659029085</v>
      </c>
      <c r="J11" s="85">
        <v>89907764</v>
      </c>
      <c r="K11" s="86">
        <v>7529328</v>
      </c>
      <c r="L11" s="88">
        <f t="shared" si="2"/>
        <v>97437092</v>
      </c>
      <c r="M11" s="105">
        <f t="shared" si="3"/>
        <v>0.1478494564469791</v>
      </c>
      <c r="N11" s="85">
        <v>121682751</v>
      </c>
      <c r="O11" s="86">
        <v>11979100</v>
      </c>
      <c r="P11" s="88">
        <f t="shared" si="4"/>
        <v>133661851</v>
      </c>
      <c r="Q11" s="105">
        <f t="shared" si="5"/>
        <v>0.20281631576245227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211590515</v>
      </c>
      <c r="AA11" s="88">
        <f t="shared" si="11"/>
        <v>19508428</v>
      </c>
      <c r="AB11" s="88">
        <f t="shared" si="12"/>
        <v>231098943</v>
      </c>
      <c r="AC11" s="105">
        <f t="shared" si="13"/>
        <v>0.3506657722094314</v>
      </c>
      <c r="AD11" s="85">
        <v>178092219</v>
      </c>
      <c r="AE11" s="86">
        <v>0</v>
      </c>
      <c r="AF11" s="88">
        <f t="shared" si="14"/>
        <v>178092219</v>
      </c>
      <c r="AG11" s="86">
        <v>493818823</v>
      </c>
      <c r="AH11" s="86">
        <v>493818823</v>
      </c>
      <c r="AI11" s="126">
        <v>120879492</v>
      </c>
      <c r="AJ11" s="127">
        <f t="shared" si="15"/>
        <v>0.24478510411094637</v>
      </c>
      <c r="AK11" s="128">
        <f t="shared" si="16"/>
        <v>-0.24947955755439266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102081059</v>
      </c>
      <c r="E12" s="86">
        <v>1951000</v>
      </c>
      <c r="F12" s="87">
        <f t="shared" si="0"/>
        <v>104032059</v>
      </c>
      <c r="G12" s="85">
        <v>102081059</v>
      </c>
      <c r="H12" s="86">
        <v>1951000</v>
      </c>
      <c r="I12" s="87">
        <f t="shared" si="1"/>
        <v>104032059</v>
      </c>
      <c r="J12" s="85">
        <v>22262309</v>
      </c>
      <c r="K12" s="86">
        <v>196235</v>
      </c>
      <c r="L12" s="88">
        <f t="shared" si="2"/>
        <v>22458544</v>
      </c>
      <c r="M12" s="105">
        <f t="shared" si="3"/>
        <v>0.2158809910702623</v>
      </c>
      <c r="N12" s="85">
        <v>30422753</v>
      </c>
      <c r="O12" s="86">
        <v>231050</v>
      </c>
      <c r="P12" s="88">
        <f t="shared" si="4"/>
        <v>30653803</v>
      </c>
      <c r="Q12" s="105">
        <f t="shared" si="5"/>
        <v>0.29465727483102105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52685062</v>
      </c>
      <c r="AA12" s="88">
        <f t="shared" si="11"/>
        <v>427285</v>
      </c>
      <c r="AB12" s="88">
        <f t="shared" si="12"/>
        <v>53112347</v>
      </c>
      <c r="AC12" s="105">
        <f t="shared" si="13"/>
        <v>0.5105382659012834</v>
      </c>
      <c r="AD12" s="85">
        <v>43561016</v>
      </c>
      <c r="AE12" s="86">
        <v>107786</v>
      </c>
      <c r="AF12" s="88">
        <f t="shared" si="14"/>
        <v>43668802</v>
      </c>
      <c r="AG12" s="86">
        <v>100409044</v>
      </c>
      <c r="AH12" s="86">
        <v>100409044</v>
      </c>
      <c r="AI12" s="126">
        <v>23671070</v>
      </c>
      <c r="AJ12" s="127">
        <f t="shared" si="15"/>
        <v>0.23574639352208154</v>
      </c>
      <c r="AK12" s="128">
        <f t="shared" si="16"/>
        <v>-0.2980388378870572</v>
      </c>
    </row>
    <row r="13" spans="1:37" ht="16.5">
      <c r="A13" s="65"/>
      <c r="B13" s="66" t="s">
        <v>455</v>
      </c>
      <c r="C13" s="67"/>
      <c r="D13" s="89">
        <f>SUM(D9:D12)</f>
        <v>1258572947</v>
      </c>
      <c r="E13" s="90">
        <f>SUM(E9:E12)</f>
        <v>433787376</v>
      </c>
      <c r="F13" s="91">
        <f t="shared" si="0"/>
        <v>1692360323</v>
      </c>
      <c r="G13" s="89">
        <f>SUM(G9:G12)</f>
        <v>1258572947</v>
      </c>
      <c r="H13" s="90">
        <f>SUM(H9:H12)</f>
        <v>433787376</v>
      </c>
      <c r="I13" s="91">
        <f t="shared" si="1"/>
        <v>1692360323</v>
      </c>
      <c r="J13" s="89">
        <f>SUM(J9:J12)</f>
        <v>213292697</v>
      </c>
      <c r="K13" s="90">
        <f>SUM(K9:K12)</f>
        <v>51926417</v>
      </c>
      <c r="L13" s="90">
        <f t="shared" si="2"/>
        <v>265219114</v>
      </c>
      <c r="M13" s="106">
        <f t="shared" si="3"/>
        <v>0.1567155117001641</v>
      </c>
      <c r="N13" s="89">
        <f>SUM(N9:N12)</f>
        <v>354558683</v>
      </c>
      <c r="O13" s="90">
        <f>SUM(O9:O12)</f>
        <v>103617347</v>
      </c>
      <c r="P13" s="90">
        <f t="shared" si="4"/>
        <v>458176030</v>
      </c>
      <c r="Q13" s="106">
        <f t="shared" si="5"/>
        <v>0.27073196161193624</v>
      </c>
      <c r="R13" s="89">
        <f>SUM(R9:R12)</f>
        <v>0</v>
      </c>
      <c r="S13" s="90">
        <f>SUM(S9:S12)</f>
        <v>0</v>
      </c>
      <c r="T13" s="90">
        <f t="shared" si="6"/>
        <v>0</v>
      </c>
      <c r="U13" s="106">
        <f t="shared" si="7"/>
        <v>0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f t="shared" si="10"/>
        <v>567851380</v>
      </c>
      <c r="AA13" s="90">
        <f t="shared" si="11"/>
        <v>155543764</v>
      </c>
      <c r="AB13" s="90">
        <f t="shared" si="12"/>
        <v>723395144</v>
      </c>
      <c r="AC13" s="106">
        <f t="shared" si="13"/>
        <v>0.4274474733121003</v>
      </c>
      <c r="AD13" s="89">
        <f>SUM(AD9:AD12)</f>
        <v>405285729</v>
      </c>
      <c r="AE13" s="90">
        <f>SUM(AE9:AE12)</f>
        <v>51483324</v>
      </c>
      <c r="AF13" s="90">
        <f t="shared" si="14"/>
        <v>456769053</v>
      </c>
      <c r="AG13" s="90">
        <f>SUM(AG9:AG12)</f>
        <v>1375243356</v>
      </c>
      <c r="AH13" s="90">
        <f>SUM(AH9:AH12)</f>
        <v>1375243356</v>
      </c>
      <c r="AI13" s="91">
        <f>SUM(AI9:AI12)</f>
        <v>301230047</v>
      </c>
      <c r="AJ13" s="129">
        <f t="shared" si="15"/>
        <v>0.21903763118416403</v>
      </c>
      <c r="AK13" s="130">
        <f t="shared" si="16"/>
        <v>0.003080280922622025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73732689</v>
      </c>
      <c r="E14" s="86">
        <v>8175000</v>
      </c>
      <c r="F14" s="87">
        <f t="shared" si="0"/>
        <v>81907689</v>
      </c>
      <c r="G14" s="85">
        <v>72381973</v>
      </c>
      <c r="H14" s="86">
        <v>13623</v>
      </c>
      <c r="I14" s="87">
        <f t="shared" si="1"/>
        <v>72395596</v>
      </c>
      <c r="J14" s="85">
        <v>13963961</v>
      </c>
      <c r="K14" s="86">
        <v>2407941</v>
      </c>
      <c r="L14" s="88">
        <f t="shared" si="2"/>
        <v>16371902</v>
      </c>
      <c r="M14" s="105">
        <f t="shared" si="3"/>
        <v>0.19988235780892316</v>
      </c>
      <c r="N14" s="85">
        <v>13923689</v>
      </c>
      <c r="O14" s="86">
        <v>2467203</v>
      </c>
      <c r="P14" s="88">
        <f t="shared" si="4"/>
        <v>16390892</v>
      </c>
      <c r="Q14" s="105">
        <f t="shared" si="5"/>
        <v>0.20011420417440906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27887650</v>
      </c>
      <c r="AA14" s="88">
        <f t="shared" si="11"/>
        <v>4875144</v>
      </c>
      <c r="AB14" s="88">
        <f t="shared" si="12"/>
        <v>32762794</v>
      </c>
      <c r="AC14" s="105">
        <f t="shared" si="13"/>
        <v>0.3999965619833322</v>
      </c>
      <c r="AD14" s="85">
        <v>28103813</v>
      </c>
      <c r="AE14" s="86">
        <v>3761974</v>
      </c>
      <c r="AF14" s="88">
        <f t="shared" si="14"/>
        <v>31865787</v>
      </c>
      <c r="AG14" s="86">
        <v>97285763</v>
      </c>
      <c r="AH14" s="86">
        <v>97285763</v>
      </c>
      <c r="AI14" s="126">
        <v>18200860</v>
      </c>
      <c r="AJ14" s="127">
        <f t="shared" si="15"/>
        <v>0.18708657298601852</v>
      </c>
      <c r="AK14" s="128">
        <f t="shared" si="16"/>
        <v>-0.485627265380265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348292672</v>
      </c>
      <c r="E15" s="86">
        <v>29008653</v>
      </c>
      <c r="F15" s="87">
        <f t="shared" si="0"/>
        <v>377301325</v>
      </c>
      <c r="G15" s="85">
        <v>311902636</v>
      </c>
      <c r="H15" s="86">
        <v>29008653</v>
      </c>
      <c r="I15" s="87">
        <f t="shared" si="1"/>
        <v>340911289</v>
      </c>
      <c r="J15" s="85">
        <v>71707087</v>
      </c>
      <c r="K15" s="86">
        <v>1883374</v>
      </c>
      <c r="L15" s="88">
        <f t="shared" si="2"/>
        <v>73590461</v>
      </c>
      <c r="M15" s="105">
        <f t="shared" si="3"/>
        <v>0.19504426866245433</v>
      </c>
      <c r="N15" s="85">
        <v>61781810</v>
      </c>
      <c r="O15" s="86">
        <v>3354326</v>
      </c>
      <c r="P15" s="88">
        <f t="shared" si="4"/>
        <v>65136136</v>
      </c>
      <c r="Q15" s="105">
        <f t="shared" si="5"/>
        <v>0.1726369129501467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133488897</v>
      </c>
      <c r="AA15" s="88">
        <f t="shared" si="11"/>
        <v>5237700</v>
      </c>
      <c r="AB15" s="88">
        <f t="shared" si="12"/>
        <v>138726597</v>
      </c>
      <c r="AC15" s="105">
        <f t="shared" si="13"/>
        <v>0.367681181612601</v>
      </c>
      <c r="AD15" s="85">
        <v>110895998</v>
      </c>
      <c r="AE15" s="86">
        <v>7185138</v>
      </c>
      <c r="AF15" s="88">
        <f t="shared" si="14"/>
        <v>118081136</v>
      </c>
      <c r="AG15" s="86">
        <v>348343665</v>
      </c>
      <c r="AH15" s="86">
        <v>348343665</v>
      </c>
      <c r="AI15" s="126">
        <v>66283118</v>
      </c>
      <c r="AJ15" s="127">
        <f t="shared" si="15"/>
        <v>0.19028081937416602</v>
      </c>
      <c r="AK15" s="128">
        <f t="shared" si="16"/>
        <v>-0.44837813890950373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79737473</v>
      </c>
      <c r="E16" s="86">
        <v>7553000</v>
      </c>
      <c r="F16" s="87">
        <f t="shared" si="0"/>
        <v>87290473</v>
      </c>
      <c r="G16" s="85">
        <v>79737473</v>
      </c>
      <c r="H16" s="86">
        <v>7553000</v>
      </c>
      <c r="I16" s="87">
        <f t="shared" si="1"/>
        <v>87290473</v>
      </c>
      <c r="J16" s="85">
        <v>9985279</v>
      </c>
      <c r="K16" s="86">
        <v>3628456</v>
      </c>
      <c r="L16" s="88">
        <f t="shared" si="2"/>
        <v>13613735</v>
      </c>
      <c r="M16" s="105">
        <f t="shared" si="3"/>
        <v>0.15595900139067867</v>
      </c>
      <c r="N16" s="85">
        <v>10593558</v>
      </c>
      <c r="O16" s="86">
        <v>4655331</v>
      </c>
      <c r="P16" s="88">
        <f t="shared" si="4"/>
        <v>15248889</v>
      </c>
      <c r="Q16" s="105">
        <f t="shared" si="5"/>
        <v>0.1746913320082479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20578837</v>
      </c>
      <c r="AA16" s="88">
        <f t="shared" si="11"/>
        <v>8283787</v>
      </c>
      <c r="AB16" s="88">
        <f t="shared" si="12"/>
        <v>28862624</v>
      </c>
      <c r="AC16" s="105">
        <f t="shared" si="13"/>
        <v>0.3306503333989266</v>
      </c>
      <c r="AD16" s="85">
        <v>18515541</v>
      </c>
      <c r="AE16" s="86">
        <v>394360</v>
      </c>
      <c r="AF16" s="88">
        <f t="shared" si="14"/>
        <v>18909901</v>
      </c>
      <c r="AG16" s="86">
        <v>82432596</v>
      </c>
      <c r="AH16" s="86">
        <v>82432596</v>
      </c>
      <c r="AI16" s="126">
        <v>10005810</v>
      </c>
      <c r="AJ16" s="127">
        <f t="shared" si="15"/>
        <v>0.12138171652388577</v>
      </c>
      <c r="AK16" s="128">
        <f t="shared" si="16"/>
        <v>-0.1936029173288638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121195238</v>
      </c>
      <c r="E17" s="86">
        <v>55436000</v>
      </c>
      <c r="F17" s="87">
        <f t="shared" si="0"/>
        <v>176631238</v>
      </c>
      <c r="G17" s="85">
        <v>121195238</v>
      </c>
      <c r="H17" s="86">
        <v>55436000</v>
      </c>
      <c r="I17" s="87">
        <f t="shared" si="1"/>
        <v>176631238</v>
      </c>
      <c r="J17" s="85">
        <v>17862009</v>
      </c>
      <c r="K17" s="86">
        <v>823511</v>
      </c>
      <c r="L17" s="88">
        <f t="shared" si="2"/>
        <v>18685520</v>
      </c>
      <c r="M17" s="105">
        <f t="shared" si="3"/>
        <v>0.10578830908720688</v>
      </c>
      <c r="N17" s="85">
        <v>21417490</v>
      </c>
      <c r="O17" s="86">
        <v>18902712</v>
      </c>
      <c r="P17" s="88">
        <f t="shared" si="4"/>
        <v>40320202</v>
      </c>
      <c r="Q17" s="105">
        <f t="shared" si="5"/>
        <v>0.22827333633929464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39279499</v>
      </c>
      <c r="AA17" s="88">
        <f t="shared" si="11"/>
        <v>19726223</v>
      </c>
      <c r="AB17" s="88">
        <f t="shared" si="12"/>
        <v>59005722</v>
      </c>
      <c r="AC17" s="105">
        <f t="shared" si="13"/>
        <v>0.3340616454265015</v>
      </c>
      <c r="AD17" s="85">
        <v>47077532</v>
      </c>
      <c r="AE17" s="86">
        <v>7350723</v>
      </c>
      <c r="AF17" s="88">
        <f t="shared" si="14"/>
        <v>54428255</v>
      </c>
      <c r="AG17" s="86">
        <v>175578768</v>
      </c>
      <c r="AH17" s="86">
        <v>175578768</v>
      </c>
      <c r="AI17" s="126">
        <v>30216657</v>
      </c>
      <c r="AJ17" s="127">
        <f t="shared" si="15"/>
        <v>0.17209744289810713</v>
      </c>
      <c r="AK17" s="128">
        <f t="shared" si="16"/>
        <v>-0.2592045804150803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66125217</v>
      </c>
      <c r="E18" s="86">
        <v>35087008</v>
      </c>
      <c r="F18" s="87">
        <f t="shared" si="0"/>
        <v>101212225</v>
      </c>
      <c r="G18" s="85">
        <v>130144434</v>
      </c>
      <c r="H18" s="86">
        <v>70174014</v>
      </c>
      <c r="I18" s="87">
        <f t="shared" si="1"/>
        <v>200318448</v>
      </c>
      <c r="J18" s="85">
        <v>9598338</v>
      </c>
      <c r="K18" s="86">
        <v>3572301</v>
      </c>
      <c r="L18" s="88">
        <f t="shared" si="2"/>
        <v>13170639</v>
      </c>
      <c r="M18" s="105">
        <f t="shared" si="3"/>
        <v>0.13012893452347282</v>
      </c>
      <c r="N18" s="85">
        <v>14057312</v>
      </c>
      <c r="O18" s="86">
        <v>2949360</v>
      </c>
      <c r="P18" s="88">
        <f t="shared" si="4"/>
        <v>17006672</v>
      </c>
      <c r="Q18" s="105">
        <f t="shared" si="5"/>
        <v>0.16802982050834275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23655650</v>
      </c>
      <c r="AA18" s="88">
        <f t="shared" si="11"/>
        <v>6521661</v>
      </c>
      <c r="AB18" s="88">
        <f t="shared" si="12"/>
        <v>30177311</v>
      </c>
      <c r="AC18" s="105">
        <f t="shared" si="13"/>
        <v>0.29815875503181555</v>
      </c>
      <c r="AD18" s="85">
        <v>22847567</v>
      </c>
      <c r="AE18" s="86">
        <v>8996054</v>
      </c>
      <c r="AF18" s="88">
        <f t="shared" si="14"/>
        <v>31843621</v>
      </c>
      <c r="AG18" s="86">
        <v>98342980</v>
      </c>
      <c r="AH18" s="86">
        <v>98342980</v>
      </c>
      <c r="AI18" s="126">
        <v>19645206</v>
      </c>
      <c r="AJ18" s="127">
        <f t="shared" si="15"/>
        <v>0.19976215892583282</v>
      </c>
      <c r="AK18" s="128">
        <f t="shared" si="16"/>
        <v>-0.465931591134061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76271327</v>
      </c>
      <c r="E19" s="86">
        <v>10279131</v>
      </c>
      <c r="F19" s="87">
        <f t="shared" si="0"/>
        <v>86550458</v>
      </c>
      <c r="G19" s="85">
        <v>76271327</v>
      </c>
      <c r="H19" s="86">
        <v>10279131</v>
      </c>
      <c r="I19" s="87">
        <f t="shared" si="1"/>
        <v>86550458</v>
      </c>
      <c r="J19" s="85">
        <v>9740327</v>
      </c>
      <c r="K19" s="86">
        <v>191762</v>
      </c>
      <c r="L19" s="88">
        <f t="shared" si="2"/>
        <v>9932089</v>
      </c>
      <c r="M19" s="105">
        <f t="shared" si="3"/>
        <v>0.11475489823520056</v>
      </c>
      <c r="N19" s="85">
        <v>15037195</v>
      </c>
      <c r="O19" s="86">
        <v>1491556</v>
      </c>
      <c r="P19" s="88">
        <f t="shared" si="4"/>
        <v>16528751</v>
      </c>
      <c r="Q19" s="105">
        <f t="shared" si="5"/>
        <v>0.19097242674325304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24777522</v>
      </c>
      <c r="AA19" s="88">
        <f t="shared" si="11"/>
        <v>1683318</v>
      </c>
      <c r="AB19" s="88">
        <f t="shared" si="12"/>
        <v>26460840</v>
      </c>
      <c r="AC19" s="105">
        <f t="shared" si="13"/>
        <v>0.3057273249784536</v>
      </c>
      <c r="AD19" s="85">
        <v>22795473</v>
      </c>
      <c r="AE19" s="86">
        <v>4517269</v>
      </c>
      <c r="AF19" s="88">
        <f t="shared" si="14"/>
        <v>27312742</v>
      </c>
      <c r="AG19" s="86">
        <v>96590712</v>
      </c>
      <c r="AH19" s="86">
        <v>96590712</v>
      </c>
      <c r="AI19" s="126">
        <v>14191794</v>
      </c>
      <c r="AJ19" s="127">
        <f t="shared" si="15"/>
        <v>0.14692710827103128</v>
      </c>
      <c r="AK19" s="128">
        <f t="shared" si="16"/>
        <v>-0.3948337006954483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73409408</v>
      </c>
      <c r="E20" s="86">
        <v>359000</v>
      </c>
      <c r="F20" s="87">
        <f t="shared" si="0"/>
        <v>73768408</v>
      </c>
      <c r="G20" s="85">
        <v>73409408</v>
      </c>
      <c r="H20" s="86">
        <v>359000</v>
      </c>
      <c r="I20" s="87">
        <f t="shared" si="1"/>
        <v>73768408</v>
      </c>
      <c r="J20" s="85">
        <v>16441686</v>
      </c>
      <c r="K20" s="86">
        <v>12285</v>
      </c>
      <c r="L20" s="88">
        <f t="shared" si="2"/>
        <v>16453971</v>
      </c>
      <c r="M20" s="105">
        <f t="shared" si="3"/>
        <v>0.22304901849040853</v>
      </c>
      <c r="N20" s="85">
        <v>19574535</v>
      </c>
      <c r="O20" s="86">
        <v>111010</v>
      </c>
      <c r="P20" s="88">
        <f t="shared" si="4"/>
        <v>19685545</v>
      </c>
      <c r="Q20" s="105">
        <f t="shared" si="5"/>
        <v>0.26685603680101105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36016221</v>
      </c>
      <c r="AA20" s="88">
        <f t="shared" si="11"/>
        <v>123295</v>
      </c>
      <c r="AB20" s="88">
        <f t="shared" si="12"/>
        <v>36139516</v>
      </c>
      <c r="AC20" s="105">
        <f t="shared" si="13"/>
        <v>0.4899050552914196</v>
      </c>
      <c r="AD20" s="85">
        <v>30208847</v>
      </c>
      <c r="AE20" s="86">
        <v>2581896</v>
      </c>
      <c r="AF20" s="88">
        <f t="shared" si="14"/>
        <v>32790743</v>
      </c>
      <c r="AG20" s="86">
        <v>72867788</v>
      </c>
      <c r="AH20" s="86">
        <v>72867788</v>
      </c>
      <c r="AI20" s="126">
        <v>18859845</v>
      </c>
      <c r="AJ20" s="127">
        <f t="shared" si="15"/>
        <v>0.25882280109833994</v>
      </c>
      <c r="AK20" s="128">
        <f t="shared" si="16"/>
        <v>-0.3996615142267438</v>
      </c>
    </row>
    <row r="21" spans="1:37" ht="16.5">
      <c r="A21" s="65"/>
      <c r="B21" s="66" t="s">
        <v>470</v>
      </c>
      <c r="C21" s="67"/>
      <c r="D21" s="89">
        <f>SUM(D14:D20)</f>
        <v>838764024</v>
      </c>
      <c r="E21" s="90">
        <f>SUM(E14:E20)</f>
        <v>145897792</v>
      </c>
      <c r="F21" s="91">
        <f t="shared" si="0"/>
        <v>984661816</v>
      </c>
      <c r="G21" s="89">
        <f>SUM(G14:G20)</f>
        <v>865042489</v>
      </c>
      <c r="H21" s="90">
        <f>SUM(H14:H20)</f>
        <v>172823421</v>
      </c>
      <c r="I21" s="91">
        <f t="shared" si="1"/>
        <v>1037865910</v>
      </c>
      <c r="J21" s="89">
        <f>SUM(J14:J20)</f>
        <v>149298687</v>
      </c>
      <c r="K21" s="90">
        <f>SUM(K14:K20)</f>
        <v>12519630</v>
      </c>
      <c r="L21" s="90">
        <f t="shared" si="2"/>
        <v>161818317</v>
      </c>
      <c r="M21" s="106">
        <f t="shared" si="3"/>
        <v>0.1643389784904587</v>
      </c>
      <c r="N21" s="89">
        <f>SUM(N14:N20)</f>
        <v>156385589</v>
      </c>
      <c r="O21" s="90">
        <f>SUM(O14:O20)</f>
        <v>33931498</v>
      </c>
      <c r="P21" s="90">
        <f t="shared" si="4"/>
        <v>190317087</v>
      </c>
      <c r="Q21" s="106">
        <f t="shared" si="5"/>
        <v>0.1932816769244965</v>
      </c>
      <c r="R21" s="89">
        <f>SUM(R14:R20)</f>
        <v>0</v>
      </c>
      <c r="S21" s="90">
        <f>SUM(S14:S20)</f>
        <v>0</v>
      </c>
      <c r="T21" s="90">
        <f t="shared" si="6"/>
        <v>0</v>
      </c>
      <c r="U21" s="106">
        <f t="shared" si="7"/>
        <v>0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f t="shared" si="10"/>
        <v>305684276</v>
      </c>
      <c r="AA21" s="90">
        <f t="shared" si="11"/>
        <v>46451128</v>
      </c>
      <c r="AB21" s="90">
        <f t="shared" si="12"/>
        <v>352135404</v>
      </c>
      <c r="AC21" s="106">
        <f t="shared" si="13"/>
        <v>0.3576206554149552</v>
      </c>
      <c r="AD21" s="89">
        <f>SUM(AD14:AD20)</f>
        <v>280444771</v>
      </c>
      <c r="AE21" s="90">
        <f>SUM(AE14:AE20)</f>
        <v>34787414</v>
      </c>
      <c r="AF21" s="90">
        <f t="shared" si="14"/>
        <v>315232185</v>
      </c>
      <c r="AG21" s="90">
        <f>SUM(AG14:AG20)</f>
        <v>971442272</v>
      </c>
      <c r="AH21" s="90">
        <f>SUM(AH14:AH20)</f>
        <v>971442272</v>
      </c>
      <c r="AI21" s="91">
        <f>SUM(AI14:AI20)</f>
        <v>177403290</v>
      </c>
      <c r="AJ21" s="129">
        <f t="shared" si="15"/>
        <v>0.18261845825873224</v>
      </c>
      <c r="AK21" s="130">
        <f t="shared" si="16"/>
        <v>-0.39626378251954186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154826698</v>
      </c>
      <c r="E22" s="86">
        <v>14975024</v>
      </c>
      <c r="F22" s="87">
        <f t="shared" si="0"/>
        <v>169801722</v>
      </c>
      <c r="G22" s="85">
        <v>148514228</v>
      </c>
      <c r="H22" s="86">
        <v>15175013</v>
      </c>
      <c r="I22" s="87">
        <f t="shared" si="1"/>
        <v>163689241</v>
      </c>
      <c r="J22" s="85">
        <v>13503245</v>
      </c>
      <c r="K22" s="86">
        <v>10426</v>
      </c>
      <c r="L22" s="88">
        <f t="shared" si="2"/>
        <v>13513671</v>
      </c>
      <c r="M22" s="105">
        <f t="shared" si="3"/>
        <v>0.07958500562202779</v>
      </c>
      <c r="N22" s="85">
        <v>20478868</v>
      </c>
      <c r="O22" s="86">
        <v>1305199</v>
      </c>
      <c r="P22" s="88">
        <f t="shared" si="4"/>
        <v>21784067</v>
      </c>
      <c r="Q22" s="105">
        <f t="shared" si="5"/>
        <v>0.12829120189958967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33982113</v>
      </c>
      <c r="AA22" s="88">
        <f t="shared" si="11"/>
        <v>1315625</v>
      </c>
      <c r="AB22" s="88">
        <f t="shared" si="12"/>
        <v>35297738</v>
      </c>
      <c r="AC22" s="105">
        <f t="shared" si="13"/>
        <v>0.20787620752161748</v>
      </c>
      <c r="AD22" s="85">
        <v>53682538</v>
      </c>
      <c r="AE22" s="86">
        <v>737041</v>
      </c>
      <c r="AF22" s="88">
        <f t="shared" si="14"/>
        <v>54419579</v>
      </c>
      <c r="AG22" s="86">
        <v>202767271</v>
      </c>
      <c r="AH22" s="86">
        <v>202767271</v>
      </c>
      <c r="AI22" s="126">
        <v>20938666</v>
      </c>
      <c r="AJ22" s="127">
        <f t="shared" si="15"/>
        <v>0.10326452536810046</v>
      </c>
      <c r="AK22" s="128">
        <f t="shared" si="16"/>
        <v>-0.5997016625211304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174648967</v>
      </c>
      <c r="E23" s="86">
        <v>22767950</v>
      </c>
      <c r="F23" s="87">
        <f t="shared" si="0"/>
        <v>197416917</v>
      </c>
      <c r="G23" s="85">
        <v>174648967</v>
      </c>
      <c r="H23" s="86">
        <v>22767950</v>
      </c>
      <c r="I23" s="87">
        <f t="shared" si="1"/>
        <v>197416917</v>
      </c>
      <c r="J23" s="85">
        <v>16036933</v>
      </c>
      <c r="K23" s="86">
        <v>303978</v>
      </c>
      <c r="L23" s="88">
        <f t="shared" si="2"/>
        <v>16340911</v>
      </c>
      <c r="M23" s="105">
        <f t="shared" si="3"/>
        <v>0.08277361053105697</v>
      </c>
      <c r="N23" s="85">
        <v>24593067</v>
      </c>
      <c r="O23" s="86">
        <v>701308</v>
      </c>
      <c r="P23" s="88">
        <f t="shared" si="4"/>
        <v>25294375</v>
      </c>
      <c r="Q23" s="105">
        <f t="shared" si="5"/>
        <v>0.12812668430031252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40630000</v>
      </c>
      <c r="AA23" s="88">
        <f t="shared" si="11"/>
        <v>1005286</v>
      </c>
      <c r="AB23" s="88">
        <f t="shared" si="12"/>
        <v>41635286</v>
      </c>
      <c r="AC23" s="105">
        <f t="shared" si="13"/>
        <v>0.2109002948313695</v>
      </c>
      <c r="AD23" s="85">
        <v>45431252</v>
      </c>
      <c r="AE23" s="86">
        <v>1427769</v>
      </c>
      <c r="AF23" s="88">
        <f t="shared" si="14"/>
        <v>46859021</v>
      </c>
      <c r="AG23" s="86">
        <v>179076044</v>
      </c>
      <c r="AH23" s="86">
        <v>179076044</v>
      </c>
      <c r="AI23" s="126">
        <v>31821559</v>
      </c>
      <c r="AJ23" s="127">
        <f t="shared" si="15"/>
        <v>0.17769858150317414</v>
      </c>
      <c r="AK23" s="128">
        <f t="shared" si="16"/>
        <v>-0.4602026576696939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245150237</v>
      </c>
      <c r="E24" s="86">
        <v>43008450</v>
      </c>
      <c r="F24" s="87">
        <f t="shared" si="0"/>
        <v>288158687</v>
      </c>
      <c r="G24" s="85">
        <v>245150237</v>
      </c>
      <c r="H24" s="86">
        <v>48418450</v>
      </c>
      <c r="I24" s="87">
        <f t="shared" si="1"/>
        <v>293568687</v>
      </c>
      <c r="J24" s="85">
        <v>51348680</v>
      </c>
      <c r="K24" s="86">
        <v>822579</v>
      </c>
      <c r="L24" s="88">
        <f t="shared" si="2"/>
        <v>52171259</v>
      </c>
      <c r="M24" s="105">
        <f t="shared" si="3"/>
        <v>0.1810504466936303</v>
      </c>
      <c r="N24" s="85">
        <v>44166614</v>
      </c>
      <c r="O24" s="86">
        <v>8148045</v>
      </c>
      <c r="P24" s="88">
        <f t="shared" si="4"/>
        <v>52314659</v>
      </c>
      <c r="Q24" s="105">
        <f t="shared" si="5"/>
        <v>0.18154808916102536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95515294</v>
      </c>
      <c r="AA24" s="88">
        <f t="shared" si="11"/>
        <v>8970624</v>
      </c>
      <c r="AB24" s="88">
        <f t="shared" si="12"/>
        <v>104485918</v>
      </c>
      <c r="AC24" s="105">
        <f t="shared" si="13"/>
        <v>0.3625985358546557</v>
      </c>
      <c r="AD24" s="85">
        <v>93846927</v>
      </c>
      <c r="AE24" s="86">
        <v>11301214</v>
      </c>
      <c r="AF24" s="88">
        <f t="shared" si="14"/>
        <v>105148141</v>
      </c>
      <c r="AG24" s="86">
        <v>298179783</v>
      </c>
      <c r="AH24" s="86">
        <v>298179783</v>
      </c>
      <c r="AI24" s="126">
        <v>45808224</v>
      </c>
      <c r="AJ24" s="127">
        <f t="shared" si="15"/>
        <v>0.1536261900089987</v>
      </c>
      <c r="AK24" s="128">
        <f t="shared" si="16"/>
        <v>-0.5024671049581371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67986961</v>
      </c>
      <c r="E25" s="86">
        <v>24392004</v>
      </c>
      <c r="F25" s="87">
        <f t="shared" si="0"/>
        <v>92378965</v>
      </c>
      <c r="G25" s="85">
        <v>67986961</v>
      </c>
      <c r="H25" s="86">
        <v>24392004</v>
      </c>
      <c r="I25" s="87">
        <f t="shared" si="1"/>
        <v>92378965</v>
      </c>
      <c r="J25" s="85">
        <v>17878012</v>
      </c>
      <c r="K25" s="86">
        <v>1613117</v>
      </c>
      <c r="L25" s="88">
        <f t="shared" si="2"/>
        <v>19491129</v>
      </c>
      <c r="M25" s="105">
        <f t="shared" si="3"/>
        <v>0.21099098696332005</v>
      </c>
      <c r="N25" s="85">
        <v>15541617</v>
      </c>
      <c r="O25" s="86">
        <v>2746137</v>
      </c>
      <c r="P25" s="88">
        <f t="shared" si="4"/>
        <v>18287754</v>
      </c>
      <c r="Q25" s="105">
        <f t="shared" si="5"/>
        <v>0.19796448249880264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33419629</v>
      </c>
      <c r="AA25" s="88">
        <f t="shared" si="11"/>
        <v>4359254</v>
      </c>
      <c r="AB25" s="88">
        <f t="shared" si="12"/>
        <v>37778883</v>
      </c>
      <c r="AC25" s="105">
        <f t="shared" si="13"/>
        <v>0.4089554694621227</v>
      </c>
      <c r="AD25" s="85">
        <v>25838157</v>
      </c>
      <c r="AE25" s="86">
        <v>0</v>
      </c>
      <c r="AF25" s="88">
        <f t="shared" si="14"/>
        <v>25838157</v>
      </c>
      <c r="AG25" s="86">
        <v>140734321</v>
      </c>
      <c r="AH25" s="86">
        <v>140734321</v>
      </c>
      <c r="AI25" s="126">
        <v>13300323</v>
      </c>
      <c r="AJ25" s="127">
        <f t="shared" si="15"/>
        <v>0.09450660581934381</v>
      </c>
      <c r="AK25" s="128">
        <f t="shared" si="16"/>
        <v>-0.292219100611549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72954086</v>
      </c>
      <c r="E26" s="86">
        <v>12480000</v>
      </c>
      <c r="F26" s="87">
        <f t="shared" si="0"/>
        <v>85434086</v>
      </c>
      <c r="G26" s="85">
        <v>72954086</v>
      </c>
      <c r="H26" s="86">
        <v>12480000</v>
      </c>
      <c r="I26" s="87">
        <f t="shared" si="1"/>
        <v>85434086</v>
      </c>
      <c r="J26" s="85">
        <v>10842313</v>
      </c>
      <c r="K26" s="86">
        <v>3779847</v>
      </c>
      <c r="L26" s="88">
        <f t="shared" si="2"/>
        <v>14622160</v>
      </c>
      <c r="M26" s="105">
        <f t="shared" si="3"/>
        <v>0.17115135989164793</v>
      </c>
      <c r="N26" s="85">
        <v>12465451</v>
      </c>
      <c r="O26" s="86">
        <v>5360353</v>
      </c>
      <c r="P26" s="88">
        <f t="shared" si="4"/>
        <v>17825804</v>
      </c>
      <c r="Q26" s="105">
        <f t="shared" si="5"/>
        <v>0.20864978879741278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23307764</v>
      </c>
      <c r="AA26" s="88">
        <f t="shared" si="11"/>
        <v>9140200</v>
      </c>
      <c r="AB26" s="88">
        <f t="shared" si="12"/>
        <v>32447964</v>
      </c>
      <c r="AC26" s="105">
        <f t="shared" si="13"/>
        <v>0.37980114868906073</v>
      </c>
      <c r="AD26" s="85">
        <v>28778688</v>
      </c>
      <c r="AE26" s="86">
        <v>4719619</v>
      </c>
      <c r="AF26" s="88">
        <f t="shared" si="14"/>
        <v>33498307</v>
      </c>
      <c r="AG26" s="86">
        <v>80052719</v>
      </c>
      <c r="AH26" s="86">
        <v>80052719</v>
      </c>
      <c r="AI26" s="126">
        <v>18742725</v>
      </c>
      <c r="AJ26" s="127">
        <f t="shared" si="15"/>
        <v>0.23412977390561837</v>
      </c>
      <c r="AK26" s="128">
        <f t="shared" si="16"/>
        <v>-0.46785955481272534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67010530</v>
      </c>
      <c r="E27" s="86">
        <v>16005000</v>
      </c>
      <c r="F27" s="87">
        <f t="shared" si="0"/>
        <v>83015530</v>
      </c>
      <c r="G27" s="85">
        <v>65878316</v>
      </c>
      <c r="H27" s="86">
        <v>14256550</v>
      </c>
      <c r="I27" s="87">
        <f t="shared" si="1"/>
        <v>80134866</v>
      </c>
      <c r="J27" s="85">
        <v>13827441</v>
      </c>
      <c r="K27" s="86">
        <v>707069</v>
      </c>
      <c r="L27" s="88">
        <f t="shared" si="2"/>
        <v>14534510</v>
      </c>
      <c r="M27" s="105">
        <f t="shared" si="3"/>
        <v>0.17508181902831915</v>
      </c>
      <c r="N27" s="85">
        <v>10880370</v>
      </c>
      <c r="O27" s="86">
        <v>1555316</v>
      </c>
      <c r="P27" s="88">
        <f t="shared" si="4"/>
        <v>12435686</v>
      </c>
      <c r="Q27" s="105">
        <f t="shared" si="5"/>
        <v>0.14979951341634512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24707811</v>
      </c>
      <c r="AA27" s="88">
        <f t="shared" si="11"/>
        <v>2262385</v>
      </c>
      <c r="AB27" s="88">
        <f t="shared" si="12"/>
        <v>26970196</v>
      </c>
      <c r="AC27" s="105">
        <f t="shared" si="13"/>
        <v>0.3248813324446643</v>
      </c>
      <c r="AD27" s="85">
        <v>24652736</v>
      </c>
      <c r="AE27" s="86">
        <v>4944386</v>
      </c>
      <c r="AF27" s="88">
        <f t="shared" si="14"/>
        <v>29597122</v>
      </c>
      <c r="AG27" s="86">
        <v>109599130</v>
      </c>
      <c r="AH27" s="86">
        <v>109599130</v>
      </c>
      <c r="AI27" s="126">
        <v>17121003</v>
      </c>
      <c r="AJ27" s="127">
        <f t="shared" si="15"/>
        <v>0.15621477104790887</v>
      </c>
      <c r="AK27" s="128">
        <f t="shared" si="16"/>
        <v>-0.5798346204066733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103385482</v>
      </c>
      <c r="E28" s="86">
        <v>19889003</v>
      </c>
      <c r="F28" s="87">
        <f t="shared" si="0"/>
        <v>123274485</v>
      </c>
      <c r="G28" s="85">
        <v>99058954</v>
      </c>
      <c r="H28" s="86">
        <v>19889002</v>
      </c>
      <c r="I28" s="87">
        <f t="shared" si="1"/>
        <v>118947956</v>
      </c>
      <c r="J28" s="85">
        <v>12989536</v>
      </c>
      <c r="K28" s="86">
        <v>4071983</v>
      </c>
      <c r="L28" s="88">
        <f t="shared" si="2"/>
        <v>17061519</v>
      </c>
      <c r="M28" s="105">
        <f t="shared" si="3"/>
        <v>0.1384026791918863</v>
      </c>
      <c r="N28" s="85">
        <v>30876599</v>
      </c>
      <c r="O28" s="86">
        <v>9631468</v>
      </c>
      <c r="P28" s="88">
        <f t="shared" si="4"/>
        <v>40508067</v>
      </c>
      <c r="Q28" s="105">
        <f t="shared" si="5"/>
        <v>0.3286005778081328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43866135</v>
      </c>
      <c r="AA28" s="88">
        <f t="shared" si="11"/>
        <v>13703451</v>
      </c>
      <c r="AB28" s="88">
        <f t="shared" si="12"/>
        <v>57569586</v>
      </c>
      <c r="AC28" s="105">
        <f t="shared" si="13"/>
        <v>0.4670032570000191</v>
      </c>
      <c r="AD28" s="85">
        <v>38501212</v>
      </c>
      <c r="AE28" s="86">
        <v>7819157</v>
      </c>
      <c r="AF28" s="88">
        <f t="shared" si="14"/>
        <v>46320369</v>
      </c>
      <c r="AG28" s="86">
        <v>126874536</v>
      </c>
      <c r="AH28" s="86">
        <v>126874536</v>
      </c>
      <c r="AI28" s="126">
        <v>26709775</v>
      </c>
      <c r="AJ28" s="127">
        <f t="shared" si="15"/>
        <v>0.21052116399464113</v>
      </c>
      <c r="AK28" s="128">
        <f t="shared" si="16"/>
        <v>-0.12548047706614773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196455720</v>
      </c>
      <c r="E29" s="86">
        <v>39781187</v>
      </c>
      <c r="F29" s="87">
        <f t="shared" si="0"/>
        <v>236236907</v>
      </c>
      <c r="G29" s="85">
        <v>185248975</v>
      </c>
      <c r="H29" s="86">
        <v>39781187</v>
      </c>
      <c r="I29" s="87">
        <f t="shared" si="1"/>
        <v>225030162</v>
      </c>
      <c r="J29" s="85">
        <v>8277392</v>
      </c>
      <c r="K29" s="86">
        <v>3034886</v>
      </c>
      <c r="L29" s="88">
        <f t="shared" si="2"/>
        <v>11312278</v>
      </c>
      <c r="M29" s="105">
        <f t="shared" si="3"/>
        <v>0.04788531201011703</v>
      </c>
      <c r="N29" s="85">
        <v>46984317</v>
      </c>
      <c r="O29" s="86">
        <v>25604614</v>
      </c>
      <c r="P29" s="88">
        <f t="shared" si="4"/>
        <v>72588931</v>
      </c>
      <c r="Q29" s="105">
        <f t="shared" si="5"/>
        <v>0.3072717634251789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55261709</v>
      </c>
      <c r="AA29" s="88">
        <f t="shared" si="11"/>
        <v>28639500</v>
      </c>
      <c r="AB29" s="88">
        <f t="shared" si="12"/>
        <v>83901209</v>
      </c>
      <c r="AC29" s="105">
        <f t="shared" si="13"/>
        <v>0.35515707543529595</v>
      </c>
      <c r="AD29" s="85">
        <v>46979381</v>
      </c>
      <c r="AE29" s="86">
        <v>7552199</v>
      </c>
      <c r="AF29" s="88">
        <f t="shared" si="14"/>
        <v>54531580</v>
      </c>
      <c r="AG29" s="86">
        <v>217509711</v>
      </c>
      <c r="AH29" s="86">
        <v>217509711</v>
      </c>
      <c r="AI29" s="126">
        <v>27646518</v>
      </c>
      <c r="AJ29" s="127">
        <f t="shared" si="15"/>
        <v>0.1271047525781504</v>
      </c>
      <c r="AK29" s="128">
        <f t="shared" si="16"/>
        <v>0.3311356648752888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61246866</v>
      </c>
      <c r="E30" s="86">
        <v>900000</v>
      </c>
      <c r="F30" s="87">
        <f t="shared" si="0"/>
        <v>62146866</v>
      </c>
      <c r="G30" s="85">
        <v>60879156</v>
      </c>
      <c r="H30" s="86">
        <v>900000</v>
      </c>
      <c r="I30" s="87">
        <f t="shared" si="1"/>
        <v>61779156</v>
      </c>
      <c r="J30" s="85">
        <v>13877025</v>
      </c>
      <c r="K30" s="86">
        <v>292028</v>
      </c>
      <c r="L30" s="88">
        <f t="shared" si="2"/>
        <v>14169053</v>
      </c>
      <c r="M30" s="105">
        <f t="shared" si="3"/>
        <v>0.2279930415155609</v>
      </c>
      <c r="N30" s="85">
        <v>12455299</v>
      </c>
      <c r="O30" s="86">
        <v>95542</v>
      </c>
      <c r="P30" s="88">
        <f t="shared" si="4"/>
        <v>12550841</v>
      </c>
      <c r="Q30" s="105">
        <f t="shared" si="5"/>
        <v>0.20195452816558762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26332324</v>
      </c>
      <c r="AA30" s="88">
        <f t="shared" si="11"/>
        <v>387570</v>
      </c>
      <c r="AB30" s="88">
        <f t="shared" si="12"/>
        <v>26719894</v>
      </c>
      <c r="AC30" s="105">
        <f t="shared" si="13"/>
        <v>0.4299475696811485</v>
      </c>
      <c r="AD30" s="85">
        <v>24588223</v>
      </c>
      <c r="AE30" s="86">
        <v>869906</v>
      </c>
      <c r="AF30" s="88">
        <f t="shared" si="14"/>
        <v>25458129</v>
      </c>
      <c r="AG30" s="86">
        <v>57422687</v>
      </c>
      <c r="AH30" s="86">
        <v>57422687</v>
      </c>
      <c r="AI30" s="126">
        <v>12147283</v>
      </c>
      <c r="AJ30" s="127">
        <f t="shared" si="15"/>
        <v>0.21154152887342245</v>
      </c>
      <c r="AK30" s="128">
        <f t="shared" si="16"/>
        <v>-0.5070006519332195</v>
      </c>
    </row>
    <row r="31" spans="1:37" ht="16.5">
      <c r="A31" s="65"/>
      <c r="B31" s="66" t="s">
        <v>489</v>
      </c>
      <c r="C31" s="67"/>
      <c r="D31" s="89">
        <f>SUM(D22:D30)</f>
        <v>1143665547</v>
      </c>
      <c r="E31" s="90">
        <f>SUM(E22:E30)</f>
        <v>194198618</v>
      </c>
      <c r="F31" s="91">
        <f t="shared" si="0"/>
        <v>1337864165</v>
      </c>
      <c r="G31" s="89">
        <f>SUM(G22:G30)</f>
        <v>1120319880</v>
      </c>
      <c r="H31" s="90">
        <f>SUM(H22:H30)</f>
        <v>198060156</v>
      </c>
      <c r="I31" s="91">
        <f t="shared" si="1"/>
        <v>1318380036</v>
      </c>
      <c r="J31" s="89">
        <f>SUM(J22:J30)</f>
        <v>158580577</v>
      </c>
      <c r="K31" s="90">
        <f>SUM(K22:K30)</f>
        <v>14635913</v>
      </c>
      <c r="L31" s="90">
        <f t="shared" si="2"/>
        <v>173216490</v>
      </c>
      <c r="M31" s="106">
        <f t="shared" si="3"/>
        <v>0.12947240424815473</v>
      </c>
      <c r="N31" s="89">
        <f>SUM(N22:N30)</f>
        <v>218442202</v>
      </c>
      <c r="O31" s="90">
        <f>SUM(O22:O30)</f>
        <v>55147982</v>
      </c>
      <c r="P31" s="90">
        <f t="shared" si="4"/>
        <v>273590184</v>
      </c>
      <c r="Q31" s="106">
        <f t="shared" si="5"/>
        <v>0.20449772940887462</v>
      </c>
      <c r="R31" s="89">
        <f>SUM(R22:R30)</f>
        <v>0</v>
      </c>
      <c r="S31" s="90">
        <f>SUM(S22:S30)</f>
        <v>0</v>
      </c>
      <c r="T31" s="90">
        <f t="shared" si="6"/>
        <v>0</v>
      </c>
      <c r="U31" s="106">
        <f t="shared" si="7"/>
        <v>0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f t="shared" si="10"/>
        <v>377022779</v>
      </c>
      <c r="AA31" s="90">
        <f t="shared" si="11"/>
        <v>69783895</v>
      </c>
      <c r="AB31" s="90">
        <f t="shared" si="12"/>
        <v>446806674</v>
      </c>
      <c r="AC31" s="106">
        <f t="shared" si="13"/>
        <v>0.3339701336570294</v>
      </c>
      <c r="AD31" s="89">
        <f>SUM(AD22:AD30)</f>
        <v>382299114</v>
      </c>
      <c r="AE31" s="90">
        <f>SUM(AE22:AE30)</f>
        <v>39371291</v>
      </c>
      <c r="AF31" s="90">
        <f t="shared" si="14"/>
        <v>421670405</v>
      </c>
      <c r="AG31" s="90">
        <f>SUM(AG22:AG30)</f>
        <v>1412216202</v>
      </c>
      <c r="AH31" s="90">
        <f>SUM(AH22:AH30)</f>
        <v>1412216202</v>
      </c>
      <c r="AI31" s="91">
        <f>SUM(AI22:AI30)</f>
        <v>214236076</v>
      </c>
      <c r="AJ31" s="129">
        <f t="shared" si="15"/>
        <v>0.15170203804247248</v>
      </c>
      <c r="AK31" s="130">
        <f t="shared" si="16"/>
        <v>-0.35117527633934853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257894513</v>
      </c>
      <c r="E32" s="86">
        <v>34553999</v>
      </c>
      <c r="F32" s="87">
        <f t="shared" si="0"/>
        <v>292448512</v>
      </c>
      <c r="G32" s="85">
        <v>241186719</v>
      </c>
      <c r="H32" s="86">
        <v>24553730</v>
      </c>
      <c r="I32" s="87">
        <f t="shared" si="1"/>
        <v>265740449</v>
      </c>
      <c r="J32" s="85">
        <v>38968994</v>
      </c>
      <c r="K32" s="86">
        <v>4947964</v>
      </c>
      <c r="L32" s="88">
        <f t="shared" si="2"/>
        <v>43916958</v>
      </c>
      <c r="M32" s="105">
        <f t="shared" si="3"/>
        <v>0.1501698801599647</v>
      </c>
      <c r="N32" s="85">
        <v>48982273</v>
      </c>
      <c r="O32" s="86">
        <v>85012584</v>
      </c>
      <c r="P32" s="88">
        <f t="shared" si="4"/>
        <v>133994857</v>
      </c>
      <c r="Q32" s="105">
        <f t="shared" si="5"/>
        <v>0.45818272790528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87951267</v>
      </c>
      <c r="AA32" s="88">
        <f t="shared" si="11"/>
        <v>89960548</v>
      </c>
      <c r="AB32" s="88">
        <f t="shared" si="12"/>
        <v>177911815</v>
      </c>
      <c r="AC32" s="105">
        <f t="shared" si="13"/>
        <v>0.6083526080652447</v>
      </c>
      <c r="AD32" s="85">
        <v>134547662</v>
      </c>
      <c r="AE32" s="86">
        <v>13550190</v>
      </c>
      <c r="AF32" s="88">
        <f t="shared" si="14"/>
        <v>148097852</v>
      </c>
      <c r="AG32" s="86">
        <v>256766193</v>
      </c>
      <c r="AH32" s="86">
        <v>256766193</v>
      </c>
      <c r="AI32" s="126">
        <v>97833078</v>
      </c>
      <c r="AJ32" s="127">
        <f t="shared" si="15"/>
        <v>0.38102009013312743</v>
      </c>
      <c r="AK32" s="128">
        <f t="shared" si="16"/>
        <v>-0.09522754590660776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63361190</v>
      </c>
      <c r="E33" s="86">
        <v>15691000</v>
      </c>
      <c r="F33" s="87">
        <f t="shared" si="0"/>
        <v>79052190</v>
      </c>
      <c r="G33" s="85">
        <v>57801780</v>
      </c>
      <c r="H33" s="86">
        <v>15691000</v>
      </c>
      <c r="I33" s="87">
        <f t="shared" si="1"/>
        <v>73492780</v>
      </c>
      <c r="J33" s="85">
        <v>10243460</v>
      </c>
      <c r="K33" s="86">
        <v>3054002</v>
      </c>
      <c r="L33" s="88">
        <f t="shared" si="2"/>
        <v>13297462</v>
      </c>
      <c r="M33" s="105">
        <f t="shared" si="3"/>
        <v>0.16821117795724572</v>
      </c>
      <c r="N33" s="85">
        <v>7176999</v>
      </c>
      <c r="O33" s="86">
        <v>2117671</v>
      </c>
      <c r="P33" s="88">
        <f t="shared" si="4"/>
        <v>9294670</v>
      </c>
      <c r="Q33" s="105">
        <f t="shared" si="5"/>
        <v>0.11757637580944943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17420459</v>
      </c>
      <c r="AA33" s="88">
        <f t="shared" si="11"/>
        <v>5171673</v>
      </c>
      <c r="AB33" s="88">
        <f t="shared" si="12"/>
        <v>22592132</v>
      </c>
      <c r="AC33" s="105">
        <f t="shared" si="13"/>
        <v>0.2857875537666951</v>
      </c>
      <c r="AD33" s="85">
        <v>21723735</v>
      </c>
      <c r="AE33" s="86">
        <v>4608585</v>
      </c>
      <c r="AF33" s="88">
        <f t="shared" si="14"/>
        <v>26332320</v>
      </c>
      <c r="AG33" s="86">
        <v>74288941</v>
      </c>
      <c r="AH33" s="86">
        <v>74288941</v>
      </c>
      <c r="AI33" s="126">
        <v>9159614</v>
      </c>
      <c r="AJ33" s="127">
        <f t="shared" si="15"/>
        <v>0.12329714055285833</v>
      </c>
      <c r="AK33" s="128">
        <f t="shared" si="16"/>
        <v>-0.6470242652375484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251377720</v>
      </c>
      <c r="E34" s="86">
        <v>14798640</v>
      </c>
      <c r="F34" s="87">
        <f t="shared" si="0"/>
        <v>266176360</v>
      </c>
      <c r="G34" s="85">
        <v>230054562</v>
      </c>
      <c r="H34" s="86">
        <v>14448640</v>
      </c>
      <c r="I34" s="87">
        <f t="shared" si="1"/>
        <v>244503202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0</v>
      </c>
      <c r="AA34" s="88">
        <f t="shared" si="11"/>
        <v>0</v>
      </c>
      <c r="AB34" s="88">
        <f t="shared" si="12"/>
        <v>0</v>
      </c>
      <c r="AC34" s="105">
        <f t="shared" si="13"/>
        <v>0</v>
      </c>
      <c r="AD34" s="85">
        <v>81336239</v>
      </c>
      <c r="AE34" s="86">
        <v>1401181</v>
      </c>
      <c r="AF34" s="88">
        <f t="shared" si="14"/>
        <v>82737420</v>
      </c>
      <c r="AG34" s="86">
        <v>247766847</v>
      </c>
      <c r="AH34" s="86">
        <v>247766847</v>
      </c>
      <c r="AI34" s="126">
        <v>35815732</v>
      </c>
      <c r="AJ34" s="127">
        <f t="shared" si="15"/>
        <v>0.14455417435247098</v>
      </c>
      <c r="AK34" s="128">
        <f t="shared" si="16"/>
        <v>-1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117632271</v>
      </c>
      <c r="E35" s="86">
        <v>26086000</v>
      </c>
      <c r="F35" s="87">
        <f t="shared" si="0"/>
        <v>143718271</v>
      </c>
      <c r="G35" s="85">
        <v>110311230</v>
      </c>
      <c r="H35" s="86">
        <v>35623775</v>
      </c>
      <c r="I35" s="87">
        <f t="shared" si="1"/>
        <v>145935005</v>
      </c>
      <c r="J35" s="85">
        <v>20186547</v>
      </c>
      <c r="K35" s="86">
        <v>3153484</v>
      </c>
      <c r="L35" s="88">
        <f t="shared" si="2"/>
        <v>23340031</v>
      </c>
      <c r="M35" s="105">
        <f t="shared" si="3"/>
        <v>0.16240127881861313</v>
      </c>
      <c r="N35" s="85">
        <v>14373859</v>
      </c>
      <c r="O35" s="86">
        <v>10404118</v>
      </c>
      <c r="P35" s="88">
        <f t="shared" si="4"/>
        <v>24777977</v>
      </c>
      <c r="Q35" s="105">
        <f t="shared" si="5"/>
        <v>0.17240658983435725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34560406</v>
      </c>
      <c r="AA35" s="88">
        <f t="shared" si="11"/>
        <v>13557602</v>
      </c>
      <c r="AB35" s="88">
        <f t="shared" si="12"/>
        <v>48118008</v>
      </c>
      <c r="AC35" s="105">
        <f t="shared" si="13"/>
        <v>0.33480786865297035</v>
      </c>
      <c r="AD35" s="85">
        <v>40476017</v>
      </c>
      <c r="AE35" s="86">
        <v>19220584</v>
      </c>
      <c r="AF35" s="88">
        <f t="shared" si="14"/>
        <v>59696601</v>
      </c>
      <c r="AG35" s="86">
        <v>97598520</v>
      </c>
      <c r="AH35" s="86">
        <v>97598520</v>
      </c>
      <c r="AI35" s="126">
        <v>36304636</v>
      </c>
      <c r="AJ35" s="127">
        <f t="shared" si="15"/>
        <v>0.37197937017897403</v>
      </c>
      <c r="AK35" s="128">
        <f t="shared" si="16"/>
        <v>-0.5849348776155614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753217186</v>
      </c>
      <c r="E36" s="86">
        <v>144420494</v>
      </c>
      <c r="F36" s="87">
        <f t="shared" si="0"/>
        <v>897637680</v>
      </c>
      <c r="G36" s="85">
        <v>733845964</v>
      </c>
      <c r="H36" s="86">
        <v>153850089</v>
      </c>
      <c r="I36" s="87">
        <f t="shared" si="1"/>
        <v>887696053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173514529</v>
      </c>
      <c r="O36" s="86">
        <v>-1599309</v>
      </c>
      <c r="P36" s="88">
        <f t="shared" si="4"/>
        <v>171915220</v>
      </c>
      <c r="Q36" s="105">
        <f t="shared" si="5"/>
        <v>0.1915196117881326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173514529</v>
      </c>
      <c r="AA36" s="88">
        <f t="shared" si="11"/>
        <v>-1599309</v>
      </c>
      <c r="AB36" s="88">
        <f t="shared" si="12"/>
        <v>171915220</v>
      </c>
      <c r="AC36" s="105">
        <f t="shared" si="13"/>
        <v>0.1915196117881326</v>
      </c>
      <c r="AD36" s="85">
        <v>268256440</v>
      </c>
      <c r="AE36" s="86">
        <v>1110757112</v>
      </c>
      <c r="AF36" s="88">
        <f t="shared" si="14"/>
        <v>1379013552</v>
      </c>
      <c r="AG36" s="86">
        <v>852521905</v>
      </c>
      <c r="AH36" s="86">
        <v>852521905</v>
      </c>
      <c r="AI36" s="126">
        <v>155526854</v>
      </c>
      <c r="AJ36" s="127">
        <f t="shared" si="15"/>
        <v>0.18243150479517592</v>
      </c>
      <c r="AK36" s="128">
        <f t="shared" si="16"/>
        <v>-0.8753346406562362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81121935</v>
      </c>
      <c r="E37" s="86">
        <v>2644400</v>
      </c>
      <c r="F37" s="87">
        <f t="shared" si="0"/>
        <v>83766335</v>
      </c>
      <c r="G37" s="85">
        <v>75633274</v>
      </c>
      <c r="H37" s="86">
        <v>925900</v>
      </c>
      <c r="I37" s="87">
        <f t="shared" si="1"/>
        <v>76559174</v>
      </c>
      <c r="J37" s="85">
        <v>13395422</v>
      </c>
      <c r="K37" s="86">
        <v>94127</v>
      </c>
      <c r="L37" s="88">
        <f t="shared" si="2"/>
        <v>13489549</v>
      </c>
      <c r="M37" s="105">
        <f t="shared" si="3"/>
        <v>0.16103783220311596</v>
      </c>
      <c r="N37" s="85">
        <v>6922305</v>
      </c>
      <c r="O37" s="86">
        <v>47728</v>
      </c>
      <c r="P37" s="88">
        <f t="shared" si="4"/>
        <v>6970033</v>
      </c>
      <c r="Q37" s="105">
        <f t="shared" si="5"/>
        <v>0.08320804533229251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20317727</v>
      </c>
      <c r="AA37" s="88">
        <f t="shared" si="11"/>
        <v>141855</v>
      </c>
      <c r="AB37" s="88">
        <f t="shared" si="12"/>
        <v>20459582</v>
      </c>
      <c r="AC37" s="105">
        <f t="shared" si="13"/>
        <v>0.24424587753540847</v>
      </c>
      <c r="AD37" s="85">
        <v>34021561</v>
      </c>
      <c r="AE37" s="86">
        <v>472068</v>
      </c>
      <c r="AF37" s="88">
        <f t="shared" si="14"/>
        <v>34493629</v>
      </c>
      <c r="AG37" s="86">
        <v>73163536</v>
      </c>
      <c r="AH37" s="86">
        <v>73163536</v>
      </c>
      <c r="AI37" s="126">
        <v>19388307</v>
      </c>
      <c r="AJ37" s="127">
        <f t="shared" si="15"/>
        <v>0.26499958941295565</v>
      </c>
      <c r="AK37" s="128">
        <f t="shared" si="16"/>
        <v>-0.7979327428842005</v>
      </c>
    </row>
    <row r="38" spans="1:37" ht="16.5">
      <c r="A38" s="65"/>
      <c r="B38" s="66" t="s">
        <v>502</v>
      </c>
      <c r="C38" s="67"/>
      <c r="D38" s="89">
        <f>SUM(D32:D37)</f>
        <v>1524604815</v>
      </c>
      <c r="E38" s="90">
        <f>SUM(E32:E37)</f>
        <v>238194533</v>
      </c>
      <c r="F38" s="91">
        <f t="shared" si="0"/>
        <v>1762799348</v>
      </c>
      <c r="G38" s="89">
        <f>SUM(G32:G37)</f>
        <v>1448833529</v>
      </c>
      <c r="H38" s="90">
        <f>SUM(H32:H37)</f>
        <v>245093134</v>
      </c>
      <c r="I38" s="91">
        <f t="shared" si="1"/>
        <v>1693926663</v>
      </c>
      <c r="J38" s="89">
        <f>SUM(J32:J37)</f>
        <v>82794423</v>
      </c>
      <c r="K38" s="90">
        <f>SUM(K32:K37)</f>
        <v>11249577</v>
      </c>
      <c r="L38" s="90">
        <f t="shared" si="2"/>
        <v>94044000</v>
      </c>
      <c r="M38" s="106">
        <f t="shared" si="3"/>
        <v>0.05334923688660225</v>
      </c>
      <c r="N38" s="89">
        <f>SUM(N32:N37)</f>
        <v>250969965</v>
      </c>
      <c r="O38" s="90">
        <f>SUM(O32:O37)</f>
        <v>95982792</v>
      </c>
      <c r="P38" s="90">
        <f t="shared" si="4"/>
        <v>346952757</v>
      </c>
      <c r="Q38" s="106">
        <f t="shared" si="5"/>
        <v>0.19681919975386786</v>
      </c>
      <c r="R38" s="89">
        <f>SUM(R32:R37)</f>
        <v>0</v>
      </c>
      <c r="S38" s="90">
        <f>SUM(S32:S37)</f>
        <v>0</v>
      </c>
      <c r="T38" s="90">
        <f t="shared" si="6"/>
        <v>0</v>
      </c>
      <c r="U38" s="106">
        <f t="shared" si="7"/>
        <v>0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f t="shared" si="10"/>
        <v>333764388</v>
      </c>
      <c r="AA38" s="90">
        <f t="shared" si="11"/>
        <v>107232369</v>
      </c>
      <c r="AB38" s="90">
        <f t="shared" si="12"/>
        <v>440996757</v>
      </c>
      <c r="AC38" s="106">
        <f t="shared" si="13"/>
        <v>0.2501684366404701</v>
      </c>
      <c r="AD38" s="89">
        <f>SUM(AD32:AD37)</f>
        <v>580361654</v>
      </c>
      <c r="AE38" s="90">
        <f>SUM(AE32:AE37)</f>
        <v>1150009720</v>
      </c>
      <c r="AF38" s="90">
        <f t="shared" si="14"/>
        <v>1730371374</v>
      </c>
      <c r="AG38" s="90">
        <f>SUM(AG32:AG37)</f>
        <v>1602105942</v>
      </c>
      <c r="AH38" s="90">
        <f>SUM(AH32:AH37)</f>
        <v>1602105942</v>
      </c>
      <c r="AI38" s="91">
        <f>SUM(AI32:AI37)</f>
        <v>354028221</v>
      </c>
      <c r="AJ38" s="129">
        <f t="shared" si="15"/>
        <v>0.220976785441571</v>
      </c>
      <c r="AK38" s="130">
        <f t="shared" si="16"/>
        <v>-0.799492315803879</v>
      </c>
    </row>
    <row r="39" spans="1:37" ht="12.75">
      <c r="A39" s="62" t="s">
        <v>97</v>
      </c>
      <c r="B39" s="63" t="s">
        <v>79</v>
      </c>
      <c r="C39" s="64" t="s">
        <v>80</v>
      </c>
      <c r="D39" s="85">
        <v>2194209813</v>
      </c>
      <c r="E39" s="86">
        <v>184285000</v>
      </c>
      <c r="F39" s="87">
        <f t="shared" si="0"/>
        <v>2378494813</v>
      </c>
      <c r="G39" s="85">
        <v>2194209813</v>
      </c>
      <c r="H39" s="86">
        <v>184285000</v>
      </c>
      <c r="I39" s="87">
        <f t="shared" si="1"/>
        <v>2378494813</v>
      </c>
      <c r="J39" s="85">
        <v>331152547</v>
      </c>
      <c r="K39" s="86">
        <v>25967281</v>
      </c>
      <c r="L39" s="88">
        <f t="shared" si="2"/>
        <v>357119828</v>
      </c>
      <c r="M39" s="105">
        <f t="shared" si="3"/>
        <v>0.15014530452120856</v>
      </c>
      <c r="N39" s="85">
        <v>498894086</v>
      </c>
      <c r="O39" s="86">
        <v>42420816</v>
      </c>
      <c r="P39" s="88">
        <f t="shared" si="4"/>
        <v>541314902</v>
      </c>
      <c r="Q39" s="105">
        <f t="shared" si="5"/>
        <v>0.22758716943226734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830046633</v>
      </c>
      <c r="AA39" s="88">
        <f t="shared" si="11"/>
        <v>68388097</v>
      </c>
      <c r="AB39" s="88">
        <f t="shared" si="12"/>
        <v>898434730</v>
      </c>
      <c r="AC39" s="105">
        <f t="shared" si="13"/>
        <v>0.37773247395347587</v>
      </c>
      <c r="AD39" s="85">
        <v>1027961473</v>
      </c>
      <c r="AE39" s="86">
        <v>72369690</v>
      </c>
      <c r="AF39" s="88">
        <f t="shared" si="14"/>
        <v>1100331163</v>
      </c>
      <c r="AG39" s="86">
        <v>2380097445</v>
      </c>
      <c r="AH39" s="86">
        <v>2380097445</v>
      </c>
      <c r="AI39" s="126">
        <v>487072474</v>
      </c>
      <c r="AJ39" s="127">
        <f t="shared" si="15"/>
        <v>0.20464392120718403</v>
      </c>
      <c r="AK39" s="128">
        <f t="shared" si="16"/>
        <v>-0.5080436506731929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196336073</v>
      </c>
      <c r="E40" s="86">
        <v>23194611</v>
      </c>
      <c r="F40" s="87">
        <f t="shared" si="0"/>
        <v>219530684</v>
      </c>
      <c r="G40" s="85">
        <v>188520861</v>
      </c>
      <c r="H40" s="86">
        <v>23194575</v>
      </c>
      <c r="I40" s="87">
        <f t="shared" si="1"/>
        <v>211715436</v>
      </c>
      <c r="J40" s="85">
        <v>20349893</v>
      </c>
      <c r="K40" s="86">
        <v>7580730</v>
      </c>
      <c r="L40" s="88">
        <f t="shared" si="2"/>
        <v>27930623</v>
      </c>
      <c r="M40" s="105">
        <f t="shared" si="3"/>
        <v>0.12722878866445841</v>
      </c>
      <c r="N40" s="85">
        <v>51623140</v>
      </c>
      <c r="O40" s="86">
        <v>10305581</v>
      </c>
      <c r="P40" s="88">
        <f t="shared" si="4"/>
        <v>61928721</v>
      </c>
      <c r="Q40" s="105">
        <f t="shared" si="5"/>
        <v>0.28209596887148586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71973033</v>
      </c>
      <c r="AA40" s="88">
        <f t="shared" si="11"/>
        <v>17886311</v>
      </c>
      <c r="AB40" s="88">
        <f t="shared" si="12"/>
        <v>89859344</v>
      </c>
      <c r="AC40" s="105">
        <f t="shared" si="13"/>
        <v>0.4093247575359443</v>
      </c>
      <c r="AD40" s="85">
        <v>58053845</v>
      </c>
      <c r="AE40" s="86">
        <v>-542538</v>
      </c>
      <c r="AF40" s="88">
        <f t="shared" si="14"/>
        <v>57511307</v>
      </c>
      <c r="AG40" s="86">
        <v>225109858</v>
      </c>
      <c r="AH40" s="86">
        <v>225109858</v>
      </c>
      <c r="AI40" s="126">
        <v>30010182</v>
      </c>
      <c r="AJ40" s="127">
        <f t="shared" si="15"/>
        <v>0.13331349531569603</v>
      </c>
      <c r="AK40" s="128">
        <f t="shared" si="16"/>
        <v>0.07680948721961744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141296468</v>
      </c>
      <c r="E41" s="86">
        <v>29663000</v>
      </c>
      <c r="F41" s="87">
        <f t="shared" si="0"/>
        <v>170959468</v>
      </c>
      <c r="G41" s="85">
        <v>119182626</v>
      </c>
      <c r="H41" s="86">
        <v>29663000</v>
      </c>
      <c r="I41" s="87">
        <f t="shared" si="1"/>
        <v>148845626</v>
      </c>
      <c r="J41" s="85">
        <v>15448007</v>
      </c>
      <c r="K41" s="86">
        <v>216173</v>
      </c>
      <c r="L41" s="88">
        <f t="shared" si="2"/>
        <v>15664180</v>
      </c>
      <c r="M41" s="105">
        <f t="shared" si="3"/>
        <v>0.09162510964294765</v>
      </c>
      <c r="N41" s="85">
        <v>18393679</v>
      </c>
      <c r="O41" s="86">
        <v>9322991</v>
      </c>
      <c r="P41" s="88">
        <f t="shared" si="4"/>
        <v>27716670</v>
      </c>
      <c r="Q41" s="105">
        <f t="shared" si="5"/>
        <v>0.16212421765374235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33841686</v>
      </c>
      <c r="AA41" s="88">
        <f t="shared" si="11"/>
        <v>9539164</v>
      </c>
      <c r="AB41" s="88">
        <f t="shared" si="12"/>
        <v>43380850</v>
      </c>
      <c r="AC41" s="105">
        <f t="shared" si="13"/>
        <v>0.25374932729669</v>
      </c>
      <c r="AD41" s="85">
        <v>34145291</v>
      </c>
      <c r="AE41" s="86">
        <v>3324865</v>
      </c>
      <c r="AF41" s="88">
        <f t="shared" si="14"/>
        <v>37470156</v>
      </c>
      <c r="AG41" s="86">
        <v>180239452</v>
      </c>
      <c r="AH41" s="86">
        <v>180239452</v>
      </c>
      <c r="AI41" s="126">
        <v>23698504</v>
      </c>
      <c r="AJ41" s="127">
        <f t="shared" si="15"/>
        <v>0.13148344459014444</v>
      </c>
      <c r="AK41" s="128">
        <f t="shared" si="16"/>
        <v>-0.26030011724530855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270847265</v>
      </c>
      <c r="E42" s="86">
        <v>77953000</v>
      </c>
      <c r="F42" s="87">
        <f t="shared" si="0"/>
        <v>348800265</v>
      </c>
      <c r="G42" s="85">
        <v>325005967</v>
      </c>
      <c r="H42" s="86">
        <v>60888000</v>
      </c>
      <c r="I42" s="87">
        <f t="shared" si="1"/>
        <v>385893967</v>
      </c>
      <c r="J42" s="85">
        <v>32152892</v>
      </c>
      <c r="K42" s="86">
        <v>0</v>
      </c>
      <c r="L42" s="88">
        <f t="shared" si="2"/>
        <v>32152892</v>
      </c>
      <c r="M42" s="105">
        <f t="shared" si="3"/>
        <v>0.09218138638742146</v>
      </c>
      <c r="N42" s="85">
        <v>110786553</v>
      </c>
      <c r="O42" s="86">
        <v>6115465</v>
      </c>
      <c r="P42" s="88">
        <f t="shared" si="4"/>
        <v>116902018</v>
      </c>
      <c r="Q42" s="105">
        <f t="shared" si="5"/>
        <v>0.33515461348631714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142939445</v>
      </c>
      <c r="AA42" s="88">
        <f t="shared" si="11"/>
        <v>6115465</v>
      </c>
      <c r="AB42" s="88">
        <f t="shared" si="12"/>
        <v>149054910</v>
      </c>
      <c r="AC42" s="105">
        <f t="shared" si="13"/>
        <v>0.4273359998737386</v>
      </c>
      <c r="AD42" s="85">
        <v>88886728</v>
      </c>
      <c r="AE42" s="86">
        <v>18020898</v>
      </c>
      <c r="AF42" s="88">
        <f t="shared" si="14"/>
        <v>106907626</v>
      </c>
      <c r="AG42" s="86">
        <v>357213935</v>
      </c>
      <c r="AH42" s="86">
        <v>357213935</v>
      </c>
      <c r="AI42" s="126">
        <v>66690292</v>
      </c>
      <c r="AJ42" s="127">
        <f t="shared" si="15"/>
        <v>0.18669566180277933</v>
      </c>
      <c r="AK42" s="128">
        <f t="shared" si="16"/>
        <v>0.09348624016775009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149271120</v>
      </c>
      <c r="E43" s="86">
        <v>3524600</v>
      </c>
      <c r="F43" s="87">
        <f t="shared" si="0"/>
        <v>152795720</v>
      </c>
      <c r="G43" s="85">
        <v>149271120</v>
      </c>
      <c r="H43" s="86">
        <v>3524600</v>
      </c>
      <c r="I43" s="87">
        <f t="shared" si="1"/>
        <v>152795720</v>
      </c>
      <c r="J43" s="85">
        <v>21738136</v>
      </c>
      <c r="K43" s="86">
        <v>25065</v>
      </c>
      <c r="L43" s="88">
        <f t="shared" si="2"/>
        <v>21763201</v>
      </c>
      <c r="M43" s="105">
        <f t="shared" si="3"/>
        <v>0.14243331554051383</v>
      </c>
      <c r="N43" s="85">
        <v>27619115</v>
      </c>
      <c r="O43" s="86">
        <v>242827</v>
      </c>
      <c r="P43" s="88">
        <f t="shared" si="4"/>
        <v>27861942</v>
      </c>
      <c r="Q43" s="105">
        <f t="shared" si="5"/>
        <v>0.18234765999990052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49357251</v>
      </c>
      <c r="AA43" s="88">
        <f t="shared" si="11"/>
        <v>267892</v>
      </c>
      <c r="AB43" s="88">
        <f t="shared" si="12"/>
        <v>49625143</v>
      </c>
      <c r="AC43" s="105">
        <f t="shared" si="13"/>
        <v>0.32478097554041435</v>
      </c>
      <c r="AD43" s="85">
        <v>47422215</v>
      </c>
      <c r="AE43" s="86">
        <v>4832899</v>
      </c>
      <c r="AF43" s="88">
        <f t="shared" si="14"/>
        <v>52255114</v>
      </c>
      <c r="AG43" s="86">
        <v>136566900</v>
      </c>
      <c r="AH43" s="86">
        <v>136566900</v>
      </c>
      <c r="AI43" s="126">
        <v>30011729</v>
      </c>
      <c r="AJ43" s="127">
        <f t="shared" si="15"/>
        <v>0.21975844073490722</v>
      </c>
      <c r="AK43" s="128">
        <f t="shared" si="16"/>
        <v>-0.4668092772699721</v>
      </c>
    </row>
    <row r="44" spans="1:37" ht="16.5">
      <c r="A44" s="65"/>
      <c r="B44" s="66" t="s">
        <v>511</v>
      </c>
      <c r="C44" s="67"/>
      <c r="D44" s="89">
        <f>SUM(D39:D43)</f>
        <v>2951960739</v>
      </c>
      <c r="E44" s="90">
        <f>SUM(E39:E43)</f>
        <v>318620211</v>
      </c>
      <c r="F44" s="91">
        <f t="shared" si="0"/>
        <v>3270580950</v>
      </c>
      <c r="G44" s="89">
        <f>SUM(G39:G43)</f>
        <v>2976190387</v>
      </c>
      <c r="H44" s="90">
        <f>SUM(H39:H43)</f>
        <v>301555175</v>
      </c>
      <c r="I44" s="91">
        <f t="shared" si="1"/>
        <v>3277745562</v>
      </c>
      <c r="J44" s="89">
        <f>SUM(J39:J43)</f>
        <v>420841475</v>
      </c>
      <c r="K44" s="90">
        <f>SUM(K39:K43)</f>
        <v>33789249</v>
      </c>
      <c r="L44" s="90">
        <f t="shared" si="2"/>
        <v>454630724</v>
      </c>
      <c r="M44" s="106">
        <f t="shared" si="3"/>
        <v>0.13900610654507725</v>
      </c>
      <c r="N44" s="89">
        <f>SUM(N39:N43)</f>
        <v>707316573</v>
      </c>
      <c r="O44" s="90">
        <f>SUM(O39:O43)</f>
        <v>68407680</v>
      </c>
      <c r="P44" s="90">
        <f t="shared" si="4"/>
        <v>775724253</v>
      </c>
      <c r="Q44" s="106">
        <f t="shared" si="5"/>
        <v>0.2371824042453375</v>
      </c>
      <c r="R44" s="89">
        <f>SUM(R39:R43)</f>
        <v>0</v>
      </c>
      <c r="S44" s="90">
        <f>SUM(S39:S43)</f>
        <v>0</v>
      </c>
      <c r="T44" s="90">
        <f t="shared" si="6"/>
        <v>0</v>
      </c>
      <c r="U44" s="106">
        <f t="shared" si="7"/>
        <v>0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f t="shared" si="10"/>
        <v>1128158048</v>
      </c>
      <c r="AA44" s="90">
        <f t="shared" si="11"/>
        <v>102196929</v>
      </c>
      <c r="AB44" s="90">
        <f t="shared" si="12"/>
        <v>1230354977</v>
      </c>
      <c r="AC44" s="106">
        <f t="shared" si="13"/>
        <v>0.37618851079041477</v>
      </c>
      <c r="AD44" s="89">
        <f>SUM(AD39:AD43)</f>
        <v>1256469552</v>
      </c>
      <c r="AE44" s="90">
        <f>SUM(AE39:AE43)</f>
        <v>98005814</v>
      </c>
      <c r="AF44" s="90">
        <f t="shared" si="14"/>
        <v>1354475366</v>
      </c>
      <c r="AG44" s="90">
        <f>SUM(AG39:AG43)</f>
        <v>3279227590</v>
      </c>
      <c r="AH44" s="90">
        <f>SUM(AH39:AH43)</f>
        <v>3279227590</v>
      </c>
      <c r="AI44" s="91">
        <f>SUM(AI39:AI43)</f>
        <v>637483181</v>
      </c>
      <c r="AJ44" s="129">
        <f t="shared" si="15"/>
        <v>0.1944004078716598</v>
      </c>
      <c r="AK44" s="130">
        <f t="shared" si="16"/>
        <v>-0.427288031608247</v>
      </c>
    </row>
    <row r="45" spans="1:37" ht="16.5">
      <c r="A45" s="68"/>
      <c r="B45" s="69" t="s">
        <v>512</v>
      </c>
      <c r="C45" s="70"/>
      <c r="D45" s="92">
        <f>SUM(D9:D12,D14:D20,D22:D30,D32:D37,D39:D43)</f>
        <v>7717568072</v>
      </c>
      <c r="E45" s="93">
        <f>SUM(E9:E12,E14:E20,E22:E30,E32:E37,E39:E43)</f>
        <v>1330698530</v>
      </c>
      <c r="F45" s="94">
        <f t="shared" si="0"/>
        <v>9048266602</v>
      </c>
      <c r="G45" s="92">
        <f>SUM(G9:G12,G14:G20,G22:G30,G32:G37,G39:G43)</f>
        <v>7668959232</v>
      </c>
      <c r="H45" s="93">
        <f>SUM(H9:H12,H14:H20,H22:H30,H32:H37,H39:H43)</f>
        <v>1351319262</v>
      </c>
      <c r="I45" s="94">
        <f t="shared" si="1"/>
        <v>9020278494</v>
      </c>
      <c r="J45" s="92">
        <f>SUM(J9:J12,J14:J20,J22:J30,J32:J37,J39:J43)</f>
        <v>1024807859</v>
      </c>
      <c r="K45" s="93">
        <f>SUM(K9:K12,K14:K20,K22:K30,K32:K37,K39:K43)</f>
        <v>124120786</v>
      </c>
      <c r="L45" s="93">
        <f t="shared" si="2"/>
        <v>1148928645</v>
      </c>
      <c r="M45" s="107">
        <f t="shared" si="3"/>
        <v>0.12697776220984078</v>
      </c>
      <c r="N45" s="92">
        <f>SUM(N9:N12,N14:N20,N22:N30,N32:N37,N39:N43)</f>
        <v>1687673012</v>
      </c>
      <c r="O45" s="93">
        <f>SUM(O9:O12,O14:O20,O22:O30,O32:O37,O39:O43)</f>
        <v>357087299</v>
      </c>
      <c r="P45" s="93">
        <f t="shared" si="4"/>
        <v>2044760311</v>
      </c>
      <c r="Q45" s="107">
        <f t="shared" si="5"/>
        <v>0.22598364979078234</v>
      </c>
      <c r="R45" s="92">
        <f>SUM(R9:R12,R14:R20,R22:R30,R32:R37,R39:R43)</f>
        <v>0</v>
      </c>
      <c r="S45" s="93">
        <f>SUM(S9:S12,S14:S20,S22:S30,S32:S37,S39:S43)</f>
        <v>0</v>
      </c>
      <c r="T45" s="93">
        <f t="shared" si="6"/>
        <v>0</v>
      </c>
      <c r="U45" s="107">
        <f t="shared" si="7"/>
        <v>0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f t="shared" si="10"/>
        <v>2712480871</v>
      </c>
      <c r="AA45" s="93">
        <f t="shared" si="11"/>
        <v>481208085</v>
      </c>
      <c r="AB45" s="93">
        <f t="shared" si="12"/>
        <v>3193688956</v>
      </c>
      <c r="AC45" s="107">
        <f t="shared" si="13"/>
        <v>0.3529614120006231</v>
      </c>
      <c r="AD45" s="92">
        <f>SUM(AD9:AD12,AD14:AD20,AD22:AD30,AD32:AD37,AD39:AD43)</f>
        <v>2904860820</v>
      </c>
      <c r="AE45" s="93">
        <f>SUM(AE9:AE12,AE14:AE20,AE22:AE30,AE32:AE37,AE39:AE43)</f>
        <v>1373657563</v>
      </c>
      <c r="AF45" s="93">
        <f t="shared" si="14"/>
        <v>4278518383</v>
      </c>
      <c r="AG45" s="93">
        <f>SUM(AG9:AG12,AG14:AG20,AG22:AG30,AG32:AG37,AG39:AG43)</f>
        <v>8640235362</v>
      </c>
      <c r="AH45" s="93">
        <f>SUM(AH9:AH12,AH14:AH20,AH22:AH30,AH32:AH37,AH39:AH43)</f>
        <v>8640235362</v>
      </c>
      <c r="AI45" s="94">
        <f>SUM(AI9:AI12,AI14:AI20,AI22:AI30,AI32:AI37,AI39:AI43)</f>
        <v>1684380815</v>
      </c>
      <c r="AJ45" s="131">
        <f t="shared" si="15"/>
        <v>0.1949461726943174</v>
      </c>
      <c r="AK45" s="132">
        <f t="shared" si="16"/>
        <v>-0.5220868235311261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468777470</v>
      </c>
      <c r="E9" s="86">
        <v>199641000</v>
      </c>
      <c r="F9" s="87">
        <f>$D9+$E9</f>
        <v>668418470</v>
      </c>
      <c r="G9" s="85">
        <v>468777470</v>
      </c>
      <c r="H9" s="86">
        <v>199641000</v>
      </c>
      <c r="I9" s="87">
        <f>$G9+$H9</f>
        <v>668418470</v>
      </c>
      <c r="J9" s="85">
        <v>39015509</v>
      </c>
      <c r="K9" s="86">
        <v>2369841</v>
      </c>
      <c r="L9" s="88">
        <f>$J9+$K9</f>
        <v>41385350</v>
      </c>
      <c r="M9" s="105">
        <f>IF($F9=0,0,$L9/$F9)</f>
        <v>0.06191532977836474</v>
      </c>
      <c r="N9" s="85">
        <v>105345645</v>
      </c>
      <c r="O9" s="86">
        <v>55716452</v>
      </c>
      <c r="P9" s="88">
        <f>$N9+$O9</f>
        <v>161062097</v>
      </c>
      <c r="Q9" s="105">
        <f>IF($F9=0,0,$P9/$F9)</f>
        <v>0.24095997377211914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144361154</v>
      </c>
      <c r="AA9" s="88">
        <f>$K9+$O9</f>
        <v>58086293</v>
      </c>
      <c r="AB9" s="88">
        <f>$Z9+$AA9</f>
        <v>202447447</v>
      </c>
      <c r="AC9" s="105">
        <f>IF($F9=0,0,$AB9/$F9)</f>
        <v>0.30287530355048387</v>
      </c>
      <c r="AD9" s="85">
        <v>109105342</v>
      </c>
      <c r="AE9" s="86">
        <v>24586438</v>
      </c>
      <c r="AF9" s="88">
        <f>$AD9+$AE9</f>
        <v>133691780</v>
      </c>
      <c r="AG9" s="86">
        <v>673609387</v>
      </c>
      <c r="AH9" s="86">
        <v>673609387</v>
      </c>
      <c r="AI9" s="126">
        <v>82195684</v>
      </c>
      <c r="AJ9" s="127">
        <f>IF($AG9=0,0,$AI9/$AG9)</f>
        <v>0.12202277103956094</v>
      </c>
      <c r="AK9" s="128">
        <f>IF($AF9=0,0,(($P9/$AF9)-1))</f>
        <v>0.20472699967043595</v>
      </c>
    </row>
    <row r="10" spans="1:37" ht="12.75">
      <c r="A10" s="62" t="s">
        <v>97</v>
      </c>
      <c r="B10" s="63" t="s">
        <v>81</v>
      </c>
      <c r="C10" s="64" t="s">
        <v>82</v>
      </c>
      <c r="D10" s="85">
        <v>2423737981</v>
      </c>
      <c r="E10" s="86">
        <v>281797000</v>
      </c>
      <c r="F10" s="87">
        <f aca="true" t="shared" si="0" ref="F10:F35">$D10+$E10</f>
        <v>2705534981</v>
      </c>
      <c r="G10" s="85">
        <v>2325217981</v>
      </c>
      <c r="H10" s="86">
        <v>283992742</v>
      </c>
      <c r="I10" s="87">
        <f aca="true" t="shared" si="1" ref="I10:I35">$G10+$H10</f>
        <v>2609210723</v>
      </c>
      <c r="J10" s="85">
        <v>235896710</v>
      </c>
      <c r="K10" s="86">
        <v>4843934</v>
      </c>
      <c r="L10" s="88">
        <f aca="true" t="shared" si="2" ref="L10:L35">$J10+$K10</f>
        <v>240740644</v>
      </c>
      <c r="M10" s="105">
        <f aca="true" t="shared" si="3" ref="M10:M35">IF($F10=0,0,$L10/$F10)</f>
        <v>0.08898079148509816</v>
      </c>
      <c r="N10" s="85">
        <v>400068940</v>
      </c>
      <c r="O10" s="86">
        <v>27333165</v>
      </c>
      <c r="P10" s="88">
        <f aca="true" t="shared" si="4" ref="P10:P35">$N10+$O10</f>
        <v>427402105</v>
      </c>
      <c r="Q10" s="105">
        <f aca="true" t="shared" si="5" ref="Q10:Q35">IF($F10=0,0,$P10/$F10)</f>
        <v>0.15797323191216947</v>
      </c>
      <c r="R10" s="85">
        <v>0</v>
      </c>
      <c r="S10" s="86">
        <v>0</v>
      </c>
      <c r="T10" s="88">
        <f aca="true" t="shared" si="6" ref="T10:T35">$R10+$S10</f>
        <v>0</v>
      </c>
      <c r="U10" s="105">
        <f aca="true" t="shared" si="7" ref="U10:U35">IF($I10=0,0,$T10/$I10)</f>
        <v>0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f aca="true" t="shared" si="10" ref="Z10:Z35">$J10+$N10</f>
        <v>635965650</v>
      </c>
      <c r="AA10" s="88">
        <f aca="true" t="shared" si="11" ref="AA10:AA35">$K10+$O10</f>
        <v>32177099</v>
      </c>
      <c r="AB10" s="88">
        <f aca="true" t="shared" si="12" ref="AB10:AB35">$Z10+$AA10</f>
        <v>668142749</v>
      </c>
      <c r="AC10" s="105">
        <f aca="true" t="shared" si="13" ref="AC10:AC35">IF($F10=0,0,$AB10/$F10)</f>
        <v>0.24695402339726763</v>
      </c>
      <c r="AD10" s="85">
        <v>682546463</v>
      </c>
      <c r="AE10" s="86">
        <v>100645166</v>
      </c>
      <c r="AF10" s="88">
        <f aca="true" t="shared" si="14" ref="AF10:AF35">$AD10+$AE10</f>
        <v>783191629</v>
      </c>
      <c r="AG10" s="86">
        <v>2670622402</v>
      </c>
      <c r="AH10" s="86">
        <v>2670622402</v>
      </c>
      <c r="AI10" s="126">
        <v>422267636</v>
      </c>
      <c r="AJ10" s="127">
        <f aca="true" t="shared" si="15" ref="AJ10:AJ35">IF($AG10=0,0,$AI10/$AG10)</f>
        <v>0.15811581438235836</v>
      </c>
      <c r="AK10" s="128">
        <f aca="true" t="shared" si="16" ref="AK10:AK35">IF($AF10=0,0,(($P10/$AF10)-1))</f>
        <v>-0.4542815714900855</v>
      </c>
    </row>
    <row r="11" spans="1:37" ht="12.75">
      <c r="A11" s="62" t="s">
        <v>97</v>
      </c>
      <c r="B11" s="63" t="s">
        <v>83</v>
      </c>
      <c r="C11" s="64" t="s">
        <v>84</v>
      </c>
      <c r="D11" s="85">
        <v>5041218328</v>
      </c>
      <c r="E11" s="86">
        <v>1146561929</v>
      </c>
      <c r="F11" s="87">
        <f t="shared" si="0"/>
        <v>6187780257</v>
      </c>
      <c r="G11" s="85">
        <v>5041218328</v>
      </c>
      <c r="H11" s="86">
        <v>1146561929</v>
      </c>
      <c r="I11" s="87">
        <f t="shared" si="1"/>
        <v>6187780257</v>
      </c>
      <c r="J11" s="85">
        <v>925758991</v>
      </c>
      <c r="K11" s="86">
        <v>98328674</v>
      </c>
      <c r="L11" s="88">
        <f t="shared" si="2"/>
        <v>1024087665</v>
      </c>
      <c r="M11" s="105">
        <f t="shared" si="3"/>
        <v>0.16550162133529042</v>
      </c>
      <c r="N11" s="85">
        <v>813300145</v>
      </c>
      <c r="O11" s="86">
        <v>89717582</v>
      </c>
      <c r="P11" s="88">
        <f t="shared" si="4"/>
        <v>903017727</v>
      </c>
      <c r="Q11" s="105">
        <f t="shared" si="5"/>
        <v>0.14593564889096547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1739059136</v>
      </c>
      <c r="AA11" s="88">
        <f t="shared" si="11"/>
        <v>188046256</v>
      </c>
      <c r="AB11" s="88">
        <f t="shared" si="12"/>
        <v>1927105392</v>
      </c>
      <c r="AC11" s="105">
        <f t="shared" si="13"/>
        <v>0.3114372702262559</v>
      </c>
      <c r="AD11" s="85">
        <v>1803325286</v>
      </c>
      <c r="AE11" s="86">
        <v>198162462</v>
      </c>
      <c r="AF11" s="88">
        <f t="shared" si="14"/>
        <v>2001487748</v>
      </c>
      <c r="AG11" s="86">
        <v>6480755467</v>
      </c>
      <c r="AH11" s="86">
        <v>6480755467</v>
      </c>
      <c r="AI11" s="126">
        <v>855800077</v>
      </c>
      <c r="AJ11" s="127">
        <f t="shared" si="15"/>
        <v>0.1320525178519284</v>
      </c>
      <c r="AK11" s="128">
        <f t="shared" si="16"/>
        <v>-0.5488267525482748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213400896</v>
      </c>
      <c r="E12" s="86">
        <v>24555000</v>
      </c>
      <c r="F12" s="87">
        <f t="shared" si="0"/>
        <v>237955896</v>
      </c>
      <c r="G12" s="85">
        <v>213400896</v>
      </c>
      <c r="H12" s="86">
        <v>24555000</v>
      </c>
      <c r="I12" s="87">
        <f t="shared" si="1"/>
        <v>237955896</v>
      </c>
      <c r="J12" s="85">
        <v>38241587</v>
      </c>
      <c r="K12" s="86">
        <v>0</v>
      </c>
      <c r="L12" s="88">
        <f t="shared" si="2"/>
        <v>38241587</v>
      </c>
      <c r="M12" s="105">
        <f t="shared" si="3"/>
        <v>0.16070871805588713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38241587</v>
      </c>
      <c r="AA12" s="88">
        <f t="shared" si="11"/>
        <v>0</v>
      </c>
      <c r="AB12" s="88">
        <f t="shared" si="12"/>
        <v>38241587</v>
      </c>
      <c r="AC12" s="105">
        <f t="shared" si="13"/>
        <v>0.16070871805588713</v>
      </c>
      <c r="AD12" s="85">
        <v>47019222</v>
      </c>
      <c r="AE12" s="86">
        <v>0</v>
      </c>
      <c r="AF12" s="88">
        <f t="shared" si="14"/>
        <v>47019222</v>
      </c>
      <c r="AG12" s="86">
        <v>281004154</v>
      </c>
      <c r="AH12" s="86">
        <v>281004154</v>
      </c>
      <c r="AI12" s="126">
        <v>26516923</v>
      </c>
      <c r="AJ12" s="127">
        <f t="shared" si="15"/>
        <v>0.09436487903306938</v>
      </c>
      <c r="AK12" s="128">
        <f t="shared" si="16"/>
        <v>-1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967240322</v>
      </c>
      <c r="E13" s="86">
        <v>204802147</v>
      </c>
      <c r="F13" s="87">
        <f t="shared" si="0"/>
        <v>1172042469</v>
      </c>
      <c r="G13" s="85">
        <v>938819206</v>
      </c>
      <c r="H13" s="86">
        <v>204026297</v>
      </c>
      <c r="I13" s="87">
        <f t="shared" si="1"/>
        <v>1142845503</v>
      </c>
      <c r="J13" s="85">
        <v>160585096</v>
      </c>
      <c r="K13" s="86">
        <v>23494507</v>
      </c>
      <c r="L13" s="88">
        <f t="shared" si="2"/>
        <v>184079603</v>
      </c>
      <c r="M13" s="105">
        <f t="shared" si="3"/>
        <v>0.15705881644123257</v>
      </c>
      <c r="N13" s="85">
        <v>208285462</v>
      </c>
      <c r="O13" s="86">
        <v>42207443</v>
      </c>
      <c r="P13" s="88">
        <f t="shared" si="4"/>
        <v>250492905</v>
      </c>
      <c r="Q13" s="105">
        <f t="shared" si="5"/>
        <v>0.2137234030552864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368870558</v>
      </c>
      <c r="AA13" s="88">
        <f t="shared" si="11"/>
        <v>65701950</v>
      </c>
      <c r="AB13" s="88">
        <f t="shared" si="12"/>
        <v>434572508</v>
      </c>
      <c r="AC13" s="105">
        <f t="shared" si="13"/>
        <v>0.37078221949651896</v>
      </c>
      <c r="AD13" s="85">
        <v>421183391</v>
      </c>
      <c r="AE13" s="86">
        <v>77238152</v>
      </c>
      <c r="AF13" s="88">
        <f t="shared" si="14"/>
        <v>498421543</v>
      </c>
      <c r="AG13" s="86">
        <v>1100248561</v>
      </c>
      <c r="AH13" s="86">
        <v>1100248561</v>
      </c>
      <c r="AI13" s="126">
        <v>277976590</v>
      </c>
      <c r="AJ13" s="127">
        <f t="shared" si="15"/>
        <v>0.2526489012149683</v>
      </c>
      <c r="AK13" s="128">
        <f t="shared" si="16"/>
        <v>-0.4974276121929184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318192476</v>
      </c>
      <c r="E14" s="86">
        <v>5000000</v>
      </c>
      <c r="F14" s="87">
        <f t="shared" si="0"/>
        <v>323192476</v>
      </c>
      <c r="G14" s="85">
        <v>318192476</v>
      </c>
      <c r="H14" s="86">
        <v>5000000</v>
      </c>
      <c r="I14" s="87">
        <f t="shared" si="1"/>
        <v>323192476</v>
      </c>
      <c r="J14" s="85">
        <v>39187585</v>
      </c>
      <c r="K14" s="86">
        <v>0</v>
      </c>
      <c r="L14" s="88">
        <f t="shared" si="2"/>
        <v>39187585</v>
      </c>
      <c r="M14" s="105">
        <f t="shared" si="3"/>
        <v>0.12125153866515136</v>
      </c>
      <c r="N14" s="85">
        <v>50881453</v>
      </c>
      <c r="O14" s="86">
        <v>0</v>
      </c>
      <c r="P14" s="88">
        <f t="shared" si="4"/>
        <v>50881453</v>
      </c>
      <c r="Q14" s="105">
        <f t="shared" si="5"/>
        <v>0.15743390325707954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90069038</v>
      </c>
      <c r="AA14" s="88">
        <f t="shared" si="11"/>
        <v>0</v>
      </c>
      <c r="AB14" s="88">
        <f t="shared" si="12"/>
        <v>90069038</v>
      </c>
      <c r="AC14" s="105">
        <f t="shared" si="13"/>
        <v>0.2786854419222309</v>
      </c>
      <c r="AD14" s="85">
        <v>67352190</v>
      </c>
      <c r="AE14" s="86">
        <v>426826</v>
      </c>
      <c r="AF14" s="88">
        <f t="shared" si="14"/>
        <v>67779016</v>
      </c>
      <c r="AG14" s="86">
        <v>301825683</v>
      </c>
      <c r="AH14" s="86">
        <v>301825683</v>
      </c>
      <c r="AI14" s="126">
        <v>51822237</v>
      </c>
      <c r="AJ14" s="127">
        <f t="shared" si="15"/>
        <v>0.17169591561895017</v>
      </c>
      <c r="AK14" s="128">
        <f t="shared" si="16"/>
        <v>-0.2493037520639131</v>
      </c>
    </row>
    <row r="15" spans="1:37" ht="16.5">
      <c r="A15" s="65"/>
      <c r="B15" s="66" t="s">
        <v>521</v>
      </c>
      <c r="C15" s="67"/>
      <c r="D15" s="89">
        <f>SUM(D9:D14)</f>
        <v>9432567473</v>
      </c>
      <c r="E15" s="90">
        <f>SUM(E9:E14)</f>
        <v>1862357076</v>
      </c>
      <c r="F15" s="91">
        <f t="shared" si="0"/>
        <v>11294924549</v>
      </c>
      <c r="G15" s="89">
        <f>SUM(G9:G14)</f>
        <v>9305626357</v>
      </c>
      <c r="H15" s="90">
        <f>SUM(H9:H14)</f>
        <v>1863776968</v>
      </c>
      <c r="I15" s="91">
        <f t="shared" si="1"/>
        <v>11169403325</v>
      </c>
      <c r="J15" s="89">
        <f>SUM(J9:J14)</f>
        <v>1438685478</v>
      </c>
      <c r="K15" s="90">
        <f>SUM(K9:K14)</f>
        <v>129036956</v>
      </c>
      <c r="L15" s="90">
        <f t="shared" si="2"/>
        <v>1567722434</v>
      </c>
      <c r="M15" s="106">
        <f t="shared" si="3"/>
        <v>0.13879884077125587</v>
      </c>
      <c r="N15" s="89">
        <f>SUM(N9:N14)</f>
        <v>1577881645</v>
      </c>
      <c r="O15" s="90">
        <f>SUM(O9:O14)</f>
        <v>214974642</v>
      </c>
      <c r="P15" s="90">
        <f t="shared" si="4"/>
        <v>1792856287</v>
      </c>
      <c r="Q15" s="106">
        <f t="shared" si="5"/>
        <v>0.15873114328671908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3016567123</v>
      </c>
      <c r="AA15" s="90">
        <f t="shared" si="11"/>
        <v>344011598</v>
      </c>
      <c r="AB15" s="90">
        <f t="shared" si="12"/>
        <v>3360578721</v>
      </c>
      <c r="AC15" s="106">
        <f t="shared" si="13"/>
        <v>0.297529984057975</v>
      </c>
      <c r="AD15" s="89">
        <f>SUM(AD9:AD14)</f>
        <v>3130531894</v>
      </c>
      <c r="AE15" s="90">
        <f>SUM(AE9:AE14)</f>
        <v>401059044</v>
      </c>
      <c r="AF15" s="90">
        <f t="shared" si="14"/>
        <v>3531590938</v>
      </c>
      <c r="AG15" s="90">
        <f>SUM(AG9:AG14)</f>
        <v>11508065654</v>
      </c>
      <c r="AH15" s="90">
        <f>SUM(AH9:AH14)</f>
        <v>11508065654</v>
      </c>
      <c r="AI15" s="91">
        <f>SUM(AI9:AI14)</f>
        <v>1716579147</v>
      </c>
      <c r="AJ15" s="129">
        <f t="shared" si="15"/>
        <v>0.1491631346753177</v>
      </c>
      <c r="AK15" s="130">
        <f t="shared" si="16"/>
        <v>-0.4923374993097799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155511345</v>
      </c>
      <c r="E16" s="86">
        <v>5940000</v>
      </c>
      <c r="F16" s="87">
        <f t="shared" si="0"/>
        <v>161451345</v>
      </c>
      <c r="G16" s="85">
        <v>155511345</v>
      </c>
      <c r="H16" s="86">
        <v>5940000</v>
      </c>
      <c r="I16" s="87">
        <f t="shared" si="1"/>
        <v>161451345</v>
      </c>
      <c r="J16" s="85">
        <v>12436014</v>
      </c>
      <c r="K16" s="86">
        <v>1023901</v>
      </c>
      <c r="L16" s="88">
        <f t="shared" si="2"/>
        <v>13459915</v>
      </c>
      <c r="M16" s="105">
        <f t="shared" si="3"/>
        <v>0.08336824323142059</v>
      </c>
      <c r="N16" s="85">
        <v>26873256</v>
      </c>
      <c r="O16" s="86">
        <v>671431</v>
      </c>
      <c r="P16" s="88">
        <f t="shared" si="4"/>
        <v>27544687</v>
      </c>
      <c r="Q16" s="105">
        <f t="shared" si="5"/>
        <v>0.1706067360417468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39309270</v>
      </c>
      <c r="AA16" s="88">
        <f t="shared" si="11"/>
        <v>1695332</v>
      </c>
      <c r="AB16" s="88">
        <f t="shared" si="12"/>
        <v>41004602</v>
      </c>
      <c r="AC16" s="105">
        <f t="shared" si="13"/>
        <v>0.2539749792731674</v>
      </c>
      <c r="AD16" s="85">
        <v>17880929</v>
      </c>
      <c r="AE16" s="86">
        <v>17831629</v>
      </c>
      <c r="AF16" s="88">
        <f t="shared" si="14"/>
        <v>35712558</v>
      </c>
      <c r="AG16" s="86">
        <v>181247616</v>
      </c>
      <c r="AH16" s="86">
        <v>181247616</v>
      </c>
      <c r="AI16" s="126">
        <v>15775724</v>
      </c>
      <c r="AJ16" s="127">
        <f t="shared" si="15"/>
        <v>0.08703962208253266</v>
      </c>
      <c r="AK16" s="128">
        <f t="shared" si="16"/>
        <v>-0.22871145214520894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257939718</v>
      </c>
      <c r="E17" s="86">
        <v>39000000</v>
      </c>
      <c r="F17" s="87">
        <f t="shared" si="0"/>
        <v>296939718</v>
      </c>
      <c r="G17" s="85">
        <v>257939718</v>
      </c>
      <c r="H17" s="86">
        <v>39000000</v>
      </c>
      <c r="I17" s="87">
        <f t="shared" si="1"/>
        <v>296939718</v>
      </c>
      <c r="J17" s="85">
        <v>31489150</v>
      </c>
      <c r="K17" s="86">
        <v>2819611</v>
      </c>
      <c r="L17" s="88">
        <f t="shared" si="2"/>
        <v>34308761</v>
      </c>
      <c r="M17" s="105">
        <f t="shared" si="3"/>
        <v>0.11554116515999385</v>
      </c>
      <c r="N17" s="85">
        <v>29347945</v>
      </c>
      <c r="O17" s="86">
        <v>0</v>
      </c>
      <c r="P17" s="88">
        <f t="shared" si="4"/>
        <v>29347945</v>
      </c>
      <c r="Q17" s="105">
        <f t="shared" si="5"/>
        <v>0.0988346900767246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60837095</v>
      </c>
      <c r="AA17" s="88">
        <f t="shared" si="11"/>
        <v>2819611</v>
      </c>
      <c r="AB17" s="88">
        <f t="shared" si="12"/>
        <v>63656706</v>
      </c>
      <c r="AC17" s="105">
        <f t="shared" si="13"/>
        <v>0.21437585523671845</v>
      </c>
      <c r="AD17" s="85">
        <v>78015974</v>
      </c>
      <c r="AE17" s="86">
        <v>20260607</v>
      </c>
      <c r="AF17" s="88">
        <f t="shared" si="14"/>
        <v>98276581</v>
      </c>
      <c r="AG17" s="86">
        <v>245140426</v>
      </c>
      <c r="AH17" s="86">
        <v>245140426</v>
      </c>
      <c r="AI17" s="126">
        <v>60336974</v>
      </c>
      <c r="AJ17" s="127">
        <f t="shared" si="15"/>
        <v>0.2461322882746398</v>
      </c>
      <c r="AK17" s="128">
        <f t="shared" si="16"/>
        <v>-0.7013739722996672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900359772</v>
      </c>
      <c r="E18" s="86">
        <v>148043796</v>
      </c>
      <c r="F18" s="87">
        <f t="shared" si="0"/>
        <v>1048403568</v>
      </c>
      <c r="G18" s="85">
        <v>900359772</v>
      </c>
      <c r="H18" s="86">
        <v>148043796</v>
      </c>
      <c r="I18" s="87">
        <f t="shared" si="1"/>
        <v>1048403568</v>
      </c>
      <c r="J18" s="85">
        <v>97621021</v>
      </c>
      <c r="K18" s="86">
        <v>25475134</v>
      </c>
      <c r="L18" s="88">
        <f t="shared" si="2"/>
        <v>123096155</v>
      </c>
      <c r="M18" s="105">
        <f t="shared" si="3"/>
        <v>0.11741294932334682</v>
      </c>
      <c r="N18" s="85">
        <v>125945533</v>
      </c>
      <c r="O18" s="86">
        <v>20870701</v>
      </c>
      <c r="P18" s="88">
        <f t="shared" si="4"/>
        <v>146816234</v>
      </c>
      <c r="Q18" s="105">
        <f t="shared" si="5"/>
        <v>0.14003789998547583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223566554</v>
      </c>
      <c r="AA18" s="88">
        <f t="shared" si="11"/>
        <v>46345835</v>
      </c>
      <c r="AB18" s="88">
        <f t="shared" si="12"/>
        <v>269912389</v>
      </c>
      <c r="AC18" s="105">
        <f t="shared" si="13"/>
        <v>0.25745084930882267</v>
      </c>
      <c r="AD18" s="85">
        <v>206149810</v>
      </c>
      <c r="AE18" s="86">
        <v>12082622</v>
      </c>
      <c r="AF18" s="88">
        <f t="shared" si="14"/>
        <v>218232432</v>
      </c>
      <c r="AG18" s="86">
        <v>898515895</v>
      </c>
      <c r="AH18" s="86">
        <v>898515895</v>
      </c>
      <c r="AI18" s="126">
        <v>180891726</v>
      </c>
      <c r="AJ18" s="127">
        <f t="shared" si="15"/>
        <v>0.20132278906429363</v>
      </c>
      <c r="AK18" s="128">
        <f t="shared" si="16"/>
        <v>-0.3272483257667219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468528352</v>
      </c>
      <c r="E19" s="86">
        <v>49540000</v>
      </c>
      <c r="F19" s="87">
        <f t="shared" si="0"/>
        <v>518068352</v>
      </c>
      <c r="G19" s="85">
        <v>464820167</v>
      </c>
      <c r="H19" s="86">
        <v>77961098</v>
      </c>
      <c r="I19" s="87">
        <f t="shared" si="1"/>
        <v>542781265</v>
      </c>
      <c r="J19" s="85">
        <v>33304743</v>
      </c>
      <c r="K19" s="86">
        <v>11544660</v>
      </c>
      <c r="L19" s="88">
        <f t="shared" si="2"/>
        <v>44849403</v>
      </c>
      <c r="M19" s="105">
        <f t="shared" si="3"/>
        <v>0.08657043578682065</v>
      </c>
      <c r="N19" s="85">
        <v>20378356</v>
      </c>
      <c r="O19" s="86">
        <v>3834308</v>
      </c>
      <c r="P19" s="88">
        <f t="shared" si="4"/>
        <v>24212664</v>
      </c>
      <c r="Q19" s="105">
        <f t="shared" si="5"/>
        <v>0.046736427551552114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53683099</v>
      </c>
      <c r="AA19" s="88">
        <f t="shared" si="11"/>
        <v>15378968</v>
      </c>
      <c r="AB19" s="88">
        <f t="shared" si="12"/>
        <v>69062067</v>
      </c>
      <c r="AC19" s="105">
        <f t="shared" si="13"/>
        <v>0.13330686333837277</v>
      </c>
      <c r="AD19" s="85">
        <v>130824060</v>
      </c>
      <c r="AE19" s="86">
        <v>43307868</v>
      </c>
      <c r="AF19" s="88">
        <f t="shared" si="14"/>
        <v>174131928</v>
      </c>
      <c r="AG19" s="86">
        <v>113754425</v>
      </c>
      <c r="AH19" s="86">
        <v>113754425</v>
      </c>
      <c r="AI19" s="126">
        <v>87065964</v>
      </c>
      <c r="AJ19" s="127">
        <f t="shared" si="15"/>
        <v>0.7653852938028565</v>
      </c>
      <c r="AK19" s="128">
        <f t="shared" si="16"/>
        <v>-0.8609521856324935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382253547</v>
      </c>
      <c r="E20" s="86">
        <v>48493000</v>
      </c>
      <c r="F20" s="87">
        <f t="shared" si="0"/>
        <v>430746547</v>
      </c>
      <c r="G20" s="85">
        <v>382253547</v>
      </c>
      <c r="H20" s="86">
        <v>48493000</v>
      </c>
      <c r="I20" s="87">
        <f t="shared" si="1"/>
        <v>430746547</v>
      </c>
      <c r="J20" s="85">
        <v>62308003</v>
      </c>
      <c r="K20" s="86">
        <v>0</v>
      </c>
      <c r="L20" s="88">
        <f t="shared" si="2"/>
        <v>62308003</v>
      </c>
      <c r="M20" s="105">
        <f t="shared" si="3"/>
        <v>0.1446511955440005</v>
      </c>
      <c r="N20" s="85">
        <v>43573621</v>
      </c>
      <c r="O20" s="86">
        <v>10480</v>
      </c>
      <c r="P20" s="88">
        <f t="shared" si="4"/>
        <v>43584101</v>
      </c>
      <c r="Q20" s="105">
        <f t="shared" si="5"/>
        <v>0.10118270547622056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105881624</v>
      </c>
      <c r="AA20" s="88">
        <f t="shared" si="11"/>
        <v>10480</v>
      </c>
      <c r="AB20" s="88">
        <f t="shared" si="12"/>
        <v>105892104</v>
      </c>
      <c r="AC20" s="105">
        <f t="shared" si="13"/>
        <v>0.24583390102022107</v>
      </c>
      <c r="AD20" s="85">
        <v>132278404</v>
      </c>
      <c r="AE20" s="86">
        <v>12760161</v>
      </c>
      <c r="AF20" s="88">
        <f t="shared" si="14"/>
        <v>145038565</v>
      </c>
      <c r="AG20" s="86">
        <v>343111599</v>
      </c>
      <c r="AH20" s="86">
        <v>343111599</v>
      </c>
      <c r="AI20" s="126">
        <v>62493946</v>
      </c>
      <c r="AJ20" s="127">
        <f t="shared" si="15"/>
        <v>0.1821388323278456</v>
      </c>
      <c r="AK20" s="128">
        <f t="shared" si="16"/>
        <v>-0.6994999157637832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847719952</v>
      </c>
      <c r="E21" s="86">
        <v>351094340</v>
      </c>
      <c r="F21" s="87">
        <f t="shared" si="0"/>
        <v>1198814292</v>
      </c>
      <c r="G21" s="85">
        <v>847719952</v>
      </c>
      <c r="H21" s="86">
        <v>351094340</v>
      </c>
      <c r="I21" s="87">
        <f t="shared" si="1"/>
        <v>1198814292</v>
      </c>
      <c r="J21" s="85">
        <v>84599037</v>
      </c>
      <c r="K21" s="86">
        <v>33039375</v>
      </c>
      <c r="L21" s="88">
        <f t="shared" si="2"/>
        <v>117638412</v>
      </c>
      <c r="M21" s="105">
        <f t="shared" si="3"/>
        <v>0.09812897025421849</v>
      </c>
      <c r="N21" s="85">
        <v>48349394</v>
      </c>
      <c r="O21" s="86">
        <v>10809313</v>
      </c>
      <c r="P21" s="88">
        <f t="shared" si="4"/>
        <v>59158707</v>
      </c>
      <c r="Q21" s="105">
        <f t="shared" si="5"/>
        <v>0.049347682451553555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132948431</v>
      </c>
      <c r="AA21" s="88">
        <f t="shared" si="11"/>
        <v>43848688</v>
      </c>
      <c r="AB21" s="88">
        <f t="shared" si="12"/>
        <v>176797119</v>
      </c>
      <c r="AC21" s="105">
        <f t="shared" si="13"/>
        <v>0.14747665270577204</v>
      </c>
      <c r="AD21" s="85">
        <v>260287194</v>
      </c>
      <c r="AE21" s="86">
        <v>117628410</v>
      </c>
      <c r="AF21" s="88">
        <f t="shared" si="14"/>
        <v>377915604</v>
      </c>
      <c r="AG21" s="86">
        <v>3412411159</v>
      </c>
      <c r="AH21" s="86">
        <v>3412411159</v>
      </c>
      <c r="AI21" s="126">
        <v>265880867</v>
      </c>
      <c r="AJ21" s="127">
        <f t="shared" si="15"/>
        <v>0.07791583563978141</v>
      </c>
      <c r="AK21" s="128">
        <f t="shared" si="16"/>
        <v>-0.8434605335851653</v>
      </c>
    </row>
    <row r="22" spans="1:37" ht="16.5">
      <c r="A22" s="65"/>
      <c r="B22" s="66" t="s">
        <v>534</v>
      </c>
      <c r="C22" s="67"/>
      <c r="D22" s="89">
        <f>SUM(D16:D21)</f>
        <v>3012312686</v>
      </c>
      <c r="E22" s="90">
        <f>SUM(E16:E21)</f>
        <v>642111136</v>
      </c>
      <c r="F22" s="91">
        <f t="shared" si="0"/>
        <v>3654423822</v>
      </c>
      <c r="G22" s="89">
        <f>SUM(G16:G21)</f>
        <v>3008604501</v>
      </c>
      <c r="H22" s="90">
        <f>SUM(H16:H21)</f>
        <v>670532234</v>
      </c>
      <c r="I22" s="91">
        <f t="shared" si="1"/>
        <v>3679136735</v>
      </c>
      <c r="J22" s="89">
        <f>SUM(J16:J21)</f>
        <v>321757968</v>
      </c>
      <c r="K22" s="90">
        <f>SUM(K16:K21)</f>
        <v>73902681</v>
      </c>
      <c r="L22" s="90">
        <f t="shared" si="2"/>
        <v>395660649</v>
      </c>
      <c r="M22" s="106">
        <f t="shared" si="3"/>
        <v>0.10826895518195864</v>
      </c>
      <c r="N22" s="89">
        <f>SUM(N16:N21)</f>
        <v>294468105</v>
      </c>
      <c r="O22" s="90">
        <f>SUM(O16:O21)</f>
        <v>36196233</v>
      </c>
      <c r="P22" s="90">
        <f t="shared" si="4"/>
        <v>330664338</v>
      </c>
      <c r="Q22" s="106">
        <f t="shared" si="5"/>
        <v>0.09048330300644587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616226073</v>
      </c>
      <c r="AA22" s="90">
        <f t="shared" si="11"/>
        <v>110098914</v>
      </c>
      <c r="AB22" s="90">
        <f t="shared" si="12"/>
        <v>726324987</v>
      </c>
      <c r="AC22" s="106">
        <f t="shared" si="13"/>
        <v>0.1987522581884045</v>
      </c>
      <c r="AD22" s="89">
        <f>SUM(AD16:AD21)</f>
        <v>825436371</v>
      </c>
      <c r="AE22" s="90">
        <f>SUM(AE16:AE21)</f>
        <v>223871297</v>
      </c>
      <c r="AF22" s="90">
        <f t="shared" si="14"/>
        <v>1049307668</v>
      </c>
      <c r="AG22" s="90">
        <f>SUM(AG16:AG21)</f>
        <v>5194181120</v>
      </c>
      <c r="AH22" s="90">
        <f>SUM(AH16:AH21)</f>
        <v>5194181120</v>
      </c>
      <c r="AI22" s="91">
        <f>SUM(AI16:AI21)</f>
        <v>672445201</v>
      </c>
      <c r="AJ22" s="129">
        <f t="shared" si="15"/>
        <v>0.12946125394256564</v>
      </c>
      <c r="AK22" s="130">
        <f t="shared" si="16"/>
        <v>-0.6848738000454601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417386017</v>
      </c>
      <c r="E23" s="86">
        <v>49698815</v>
      </c>
      <c r="F23" s="87">
        <f t="shared" si="0"/>
        <v>467084832</v>
      </c>
      <c r="G23" s="85">
        <v>330316357</v>
      </c>
      <c r="H23" s="86">
        <v>47064000</v>
      </c>
      <c r="I23" s="87">
        <f t="shared" si="1"/>
        <v>377380357</v>
      </c>
      <c r="J23" s="85">
        <v>79557080</v>
      </c>
      <c r="K23" s="86">
        <v>176593</v>
      </c>
      <c r="L23" s="88">
        <f t="shared" si="2"/>
        <v>79733673</v>
      </c>
      <c r="M23" s="105">
        <f t="shared" si="3"/>
        <v>0.17070490741176542</v>
      </c>
      <c r="N23" s="85">
        <v>54880730</v>
      </c>
      <c r="O23" s="86">
        <v>9893190</v>
      </c>
      <c r="P23" s="88">
        <f t="shared" si="4"/>
        <v>64773920</v>
      </c>
      <c r="Q23" s="105">
        <f t="shared" si="5"/>
        <v>0.13867699304780678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134437810</v>
      </c>
      <c r="AA23" s="88">
        <f t="shared" si="11"/>
        <v>10069783</v>
      </c>
      <c r="AB23" s="88">
        <f t="shared" si="12"/>
        <v>144507593</v>
      </c>
      <c r="AC23" s="105">
        <f t="shared" si="13"/>
        <v>0.3093819004595722</v>
      </c>
      <c r="AD23" s="85">
        <v>43603711</v>
      </c>
      <c r="AE23" s="86">
        <v>4990139</v>
      </c>
      <c r="AF23" s="88">
        <f t="shared" si="14"/>
        <v>48593850</v>
      </c>
      <c r="AG23" s="86">
        <v>408919525</v>
      </c>
      <c r="AH23" s="86">
        <v>408919525</v>
      </c>
      <c r="AI23" s="126">
        <v>24203000</v>
      </c>
      <c r="AJ23" s="127">
        <f t="shared" si="15"/>
        <v>0.05918768491184176</v>
      </c>
      <c r="AK23" s="128">
        <f t="shared" si="16"/>
        <v>0.33296538553747035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199886904</v>
      </c>
      <c r="E24" s="86">
        <v>42613200</v>
      </c>
      <c r="F24" s="87">
        <f t="shared" si="0"/>
        <v>242500104</v>
      </c>
      <c r="G24" s="85">
        <v>199886904</v>
      </c>
      <c r="H24" s="86">
        <v>42613200</v>
      </c>
      <c r="I24" s="87">
        <f t="shared" si="1"/>
        <v>242500104</v>
      </c>
      <c r="J24" s="85">
        <v>11016867</v>
      </c>
      <c r="K24" s="86">
        <v>0</v>
      </c>
      <c r="L24" s="88">
        <f t="shared" si="2"/>
        <v>11016867</v>
      </c>
      <c r="M24" s="105">
        <f t="shared" si="3"/>
        <v>0.04543035989790751</v>
      </c>
      <c r="N24" s="85">
        <v>3407233</v>
      </c>
      <c r="O24" s="86">
        <v>0</v>
      </c>
      <c r="P24" s="88">
        <f t="shared" si="4"/>
        <v>3407233</v>
      </c>
      <c r="Q24" s="105">
        <f t="shared" si="5"/>
        <v>0.014050439335069316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14424100</v>
      </c>
      <c r="AA24" s="88">
        <f t="shared" si="11"/>
        <v>0</v>
      </c>
      <c r="AB24" s="88">
        <f t="shared" si="12"/>
        <v>14424100</v>
      </c>
      <c r="AC24" s="105">
        <f t="shared" si="13"/>
        <v>0.059480799232976826</v>
      </c>
      <c r="AD24" s="85">
        <v>59032027</v>
      </c>
      <c r="AE24" s="86">
        <v>167028</v>
      </c>
      <c r="AF24" s="88">
        <f t="shared" si="14"/>
        <v>59199055</v>
      </c>
      <c r="AG24" s="86">
        <v>205233084</v>
      </c>
      <c r="AH24" s="86">
        <v>205233084</v>
      </c>
      <c r="AI24" s="126">
        <v>25762269</v>
      </c>
      <c r="AJ24" s="127">
        <f t="shared" si="15"/>
        <v>0.12552688142619345</v>
      </c>
      <c r="AK24" s="128">
        <f t="shared" si="16"/>
        <v>-0.9424444697639177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284209078</v>
      </c>
      <c r="E25" s="86">
        <v>140539801</v>
      </c>
      <c r="F25" s="87">
        <f t="shared" si="0"/>
        <v>424748879</v>
      </c>
      <c r="G25" s="85">
        <v>284209078</v>
      </c>
      <c r="H25" s="86">
        <v>140539801</v>
      </c>
      <c r="I25" s="87">
        <f t="shared" si="1"/>
        <v>424748879</v>
      </c>
      <c r="J25" s="85">
        <v>34426513</v>
      </c>
      <c r="K25" s="86">
        <v>26601412</v>
      </c>
      <c r="L25" s="88">
        <f t="shared" si="2"/>
        <v>61027925</v>
      </c>
      <c r="M25" s="105">
        <f t="shared" si="3"/>
        <v>0.14368001427968455</v>
      </c>
      <c r="N25" s="85">
        <v>31255949</v>
      </c>
      <c r="O25" s="86">
        <v>32537191</v>
      </c>
      <c r="P25" s="88">
        <f t="shared" si="4"/>
        <v>63793140</v>
      </c>
      <c r="Q25" s="105">
        <f t="shared" si="5"/>
        <v>0.15019024923665544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65682462</v>
      </c>
      <c r="AA25" s="88">
        <f t="shared" si="11"/>
        <v>59138603</v>
      </c>
      <c r="AB25" s="88">
        <f t="shared" si="12"/>
        <v>124821065</v>
      </c>
      <c r="AC25" s="105">
        <f t="shared" si="13"/>
        <v>0.29387026351634</v>
      </c>
      <c r="AD25" s="85">
        <v>99915666</v>
      </c>
      <c r="AE25" s="86">
        <v>29624946</v>
      </c>
      <c r="AF25" s="88">
        <f t="shared" si="14"/>
        <v>129540612</v>
      </c>
      <c r="AG25" s="86">
        <v>113754425</v>
      </c>
      <c r="AH25" s="86">
        <v>113754425</v>
      </c>
      <c r="AI25" s="126">
        <v>57756994</v>
      </c>
      <c r="AJ25" s="127">
        <f t="shared" si="15"/>
        <v>0.5077340419944103</v>
      </c>
      <c r="AK25" s="128">
        <f t="shared" si="16"/>
        <v>-0.5075433177666322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345923294</v>
      </c>
      <c r="E26" s="86">
        <v>18318351</v>
      </c>
      <c r="F26" s="87">
        <f t="shared" si="0"/>
        <v>364241645</v>
      </c>
      <c r="G26" s="85">
        <v>345923294</v>
      </c>
      <c r="H26" s="86">
        <v>18318351</v>
      </c>
      <c r="I26" s="87">
        <f t="shared" si="1"/>
        <v>364241645</v>
      </c>
      <c r="J26" s="85">
        <v>40090197</v>
      </c>
      <c r="K26" s="86">
        <v>5760185</v>
      </c>
      <c r="L26" s="88">
        <f t="shared" si="2"/>
        <v>45850382</v>
      </c>
      <c r="M26" s="105">
        <f t="shared" si="3"/>
        <v>0.12587902187845654</v>
      </c>
      <c r="N26" s="85">
        <v>7760789</v>
      </c>
      <c r="O26" s="86">
        <v>7001661</v>
      </c>
      <c r="P26" s="88">
        <f t="shared" si="4"/>
        <v>14762450</v>
      </c>
      <c r="Q26" s="105">
        <f t="shared" si="5"/>
        <v>0.040529275558262974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47850986</v>
      </c>
      <c r="AA26" s="88">
        <f t="shared" si="11"/>
        <v>12761846</v>
      </c>
      <c r="AB26" s="88">
        <f t="shared" si="12"/>
        <v>60612832</v>
      </c>
      <c r="AC26" s="105">
        <f t="shared" si="13"/>
        <v>0.1664082974367195</v>
      </c>
      <c r="AD26" s="85">
        <v>70812631</v>
      </c>
      <c r="AE26" s="86">
        <v>8664159</v>
      </c>
      <c r="AF26" s="88">
        <f t="shared" si="14"/>
        <v>79476790</v>
      </c>
      <c r="AG26" s="86">
        <v>308937957</v>
      </c>
      <c r="AH26" s="86">
        <v>308937957</v>
      </c>
      <c r="AI26" s="126">
        <v>39417397</v>
      </c>
      <c r="AJ26" s="127">
        <f t="shared" si="15"/>
        <v>0.12759000992552041</v>
      </c>
      <c r="AK26" s="128">
        <f t="shared" si="16"/>
        <v>-0.8142545767135285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198897806</v>
      </c>
      <c r="E27" s="86">
        <v>79208217</v>
      </c>
      <c r="F27" s="87">
        <f t="shared" si="0"/>
        <v>278106023</v>
      </c>
      <c r="G27" s="85">
        <v>198897806</v>
      </c>
      <c r="H27" s="86">
        <v>79208217</v>
      </c>
      <c r="I27" s="87">
        <f t="shared" si="1"/>
        <v>278106023</v>
      </c>
      <c r="J27" s="85">
        <v>36676031</v>
      </c>
      <c r="K27" s="86">
        <v>19475539</v>
      </c>
      <c r="L27" s="88">
        <f t="shared" si="2"/>
        <v>56151570</v>
      </c>
      <c r="M27" s="105">
        <f t="shared" si="3"/>
        <v>0.2019070618977569</v>
      </c>
      <c r="N27" s="85">
        <v>37120952</v>
      </c>
      <c r="O27" s="86">
        <v>4729844</v>
      </c>
      <c r="P27" s="88">
        <f t="shared" si="4"/>
        <v>41850796</v>
      </c>
      <c r="Q27" s="105">
        <f t="shared" si="5"/>
        <v>0.15048504001655513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73796983</v>
      </c>
      <c r="AA27" s="88">
        <f t="shared" si="11"/>
        <v>24205383</v>
      </c>
      <c r="AB27" s="88">
        <f t="shared" si="12"/>
        <v>98002366</v>
      </c>
      <c r="AC27" s="105">
        <f t="shared" si="13"/>
        <v>0.35239210191431203</v>
      </c>
      <c r="AD27" s="85">
        <v>52251753</v>
      </c>
      <c r="AE27" s="86">
        <v>2605107</v>
      </c>
      <c r="AF27" s="88">
        <f t="shared" si="14"/>
        <v>54856860</v>
      </c>
      <c r="AG27" s="86">
        <v>236238718</v>
      </c>
      <c r="AH27" s="86">
        <v>236238718</v>
      </c>
      <c r="AI27" s="126">
        <v>29984124</v>
      </c>
      <c r="AJ27" s="127">
        <f t="shared" si="15"/>
        <v>0.12692298812762776</v>
      </c>
      <c r="AK27" s="128">
        <f t="shared" si="16"/>
        <v>-0.23709093083344546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341193618</v>
      </c>
      <c r="E28" s="86">
        <v>367856000</v>
      </c>
      <c r="F28" s="87">
        <f t="shared" si="0"/>
        <v>709049618</v>
      </c>
      <c r="G28" s="85">
        <v>341193618</v>
      </c>
      <c r="H28" s="86">
        <v>367856000</v>
      </c>
      <c r="I28" s="87">
        <f t="shared" si="1"/>
        <v>709049618</v>
      </c>
      <c r="J28" s="85">
        <v>74863857</v>
      </c>
      <c r="K28" s="86">
        <v>49369908</v>
      </c>
      <c r="L28" s="88">
        <f t="shared" si="2"/>
        <v>124233765</v>
      </c>
      <c r="M28" s="105">
        <f t="shared" si="3"/>
        <v>0.17521166621656653</v>
      </c>
      <c r="N28" s="85">
        <v>25760442</v>
      </c>
      <c r="O28" s="86">
        <v>1622042</v>
      </c>
      <c r="P28" s="88">
        <f t="shared" si="4"/>
        <v>27382484</v>
      </c>
      <c r="Q28" s="105">
        <f t="shared" si="5"/>
        <v>0.03861857238882258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100624299</v>
      </c>
      <c r="AA28" s="88">
        <f t="shared" si="11"/>
        <v>50991950</v>
      </c>
      <c r="AB28" s="88">
        <f t="shared" si="12"/>
        <v>151616249</v>
      </c>
      <c r="AC28" s="105">
        <f t="shared" si="13"/>
        <v>0.2138302386053891</v>
      </c>
      <c r="AD28" s="85">
        <v>115684572</v>
      </c>
      <c r="AE28" s="86">
        <v>83404600</v>
      </c>
      <c r="AF28" s="88">
        <f t="shared" si="14"/>
        <v>199089172</v>
      </c>
      <c r="AG28" s="86">
        <v>714966001</v>
      </c>
      <c r="AH28" s="86">
        <v>714966001</v>
      </c>
      <c r="AI28" s="126">
        <v>142193580</v>
      </c>
      <c r="AJ28" s="127">
        <f t="shared" si="15"/>
        <v>0.19888159688868898</v>
      </c>
      <c r="AK28" s="128">
        <f t="shared" si="16"/>
        <v>-0.8624612090907686</v>
      </c>
    </row>
    <row r="29" spans="1:37" ht="16.5">
      <c r="A29" s="65"/>
      <c r="B29" s="66" t="s">
        <v>547</v>
      </c>
      <c r="C29" s="67"/>
      <c r="D29" s="89">
        <f>SUM(D23:D28)</f>
        <v>1787496717</v>
      </c>
      <c r="E29" s="90">
        <f>SUM(E23:E28)</f>
        <v>698234384</v>
      </c>
      <c r="F29" s="91">
        <f t="shared" si="0"/>
        <v>2485731101</v>
      </c>
      <c r="G29" s="89">
        <f>SUM(G23:G28)</f>
        <v>1700427057</v>
      </c>
      <c r="H29" s="90">
        <f>SUM(H23:H28)</f>
        <v>695599569</v>
      </c>
      <c r="I29" s="91">
        <f t="shared" si="1"/>
        <v>2396026626</v>
      </c>
      <c r="J29" s="89">
        <f>SUM(J23:J28)</f>
        <v>276630545</v>
      </c>
      <c r="K29" s="90">
        <f>SUM(K23:K28)</f>
        <v>101383637</v>
      </c>
      <c r="L29" s="90">
        <f t="shared" si="2"/>
        <v>378014182</v>
      </c>
      <c r="M29" s="106">
        <f t="shared" si="3"/>
        <v>0.15207364217631036</v>
      </c>
      <c r="N29" s="89">
        <f>SUM(N23:N28)</f>
        <v>160186095</v>
      </c>
      <c r="O29" s="90">
        <f>SUM(O23:O28)</f>
        <v>55783928</v>
      </c>
      <c r="P29" s="90">
        <f t="shared" si="4"/>
        <v>215970023</v>
      </c>
      <c r="Q29" s="106">
        <f t="shared" si="5"/>
        <v>0.08688390426185523</v>
      </c>
      <c r="R29" s="89">
        <f>SUM(R23:R28)</f>
        <v>0</v>
      </c>
      <c r="S29" s="90">
        <f>SUM(S23:S28)</f>
        <v>0</v>
      </c>
      <c r="T29" s="90">
        <f t="shared" si="6"/>
        <v>0</v>
      </c>
      <c r="U29" s="106">
        <f t="shared" si="7"/>
        <v>0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f t="shared" si="10"/>
        <v>436816640</v>
      </c>
      <c r="AA29" s="90">
        <f t="shared" si="11"/>
        <v>157167565</v>
      </c>
      <c r="AB29" s="90">
        <f t="shared" si="12"/>
        <v>593984205</v>
      </c>
      <c r="AC29" s="106">
        <f t="shared" si="13"/>
        <v>0.2389575464381656</v>
      </c>
      <c r="AD29" s="89">
        <f>SUM(AD23:AD28)</f>
        <v>441300360</v>
      </c>
      <c r="AE29" s="90">
        <f>SUM(AE23:AE28)</f>
        <v>129455979</v>
      </c>
      <c r="AF29" s="90">
        <f t="shared" si="14"/>
        <v>570756339</v>
      </c>
      <c r="AG29" s="90">
        <f>SUM(AG23:AG28)</f>
        <v>1988049710</v>
      </c>
      <c r="AH29" s="90">
        <f>SUM(AH23:AH28)</f>
        <v>1988049710</v>
      </c>
      <c r="AI29" s="91">
        <f>SUM(AI23:AI28)</f>
        <v>319317364</v>
      </c>
      <c r="AJ29" s="129">
        <f t="shared" si="15"/>
        <v>0.16061840023104854</v>
      </c>
      <c r="AK29" s="130">
        <f t="shared" si="16"/>
        <v>-0.6216073160424418</v>
      </c>
    </row>
    <row r="30" spans="1:37" ht="12.75">
      <c r="A30" s="62" t="s">
        <v>97</v>
      </c>
      <c r="B30" s="63" t="s">
        <v>85</v>
      </c>
      <c r="C30" s="64" t="s">
        <v>86</v>
      </c>
      <c r="D30" s="85">
        <v>3217211823</v>
      </c>
      <c r="E30" s="86">
        <v>164114549</v>
      </c>
      <c r="F30" s="87">
        <f t="shared" si="0"/>
        <v>3381326372</v>
      </c>
      <c r="G30" s="85">
        <v>3237629426</v>
      </c>
      <c r="H30" s="86">
        <v>168074549</v>
      </c>
      <c r="I30" s="87">
        <f t="shared" si="1"/>
        <v>3405703975</v>
      </c>
      <c r="J30" s="85">
        <v>397635410</v>
      </c>
      <c r="K30" s="86">
        <v>12689246</v>
      </c>
      <c r="L30" s="88">
        <f t="shared" si="2"/>
        <v>410324656</v>
      </c>
      <c r="M30" s="105">
        <f t="shared" si="3"/>
        <v>0.12135020724346689</v>
      </c>
      <c r="N30" s="85">
        <v>1168006129</v>
      </c>
      <c r="O30" s="86">
        <v>38891026</v>
      </c>
      <c r="P30" s="88">
        <f t="shared" si="4"/>
        <v>1206897155</v>
      </c>
      <c r="Q30" s="105">
        <f t="shared" si="5"/>
        <v>0.3569300984944969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1565641539</v>
      </c>
      <c r="AA30" s="88">
        <f t="shared" si="11"/>
        <v>51580272</v>
      </c>
      <c r="AB30" s="88">
        <f t="shared" si="12"/>
        <v>1617221811</v>
      </c>
      <c r="AC30" s="105">
        <f t="shared" si="13"/>
        <v>0.4782803057379638</v>
      </c>
      <c r="AD30" s="85">
        <v>928422271</v>
      </c>
      <c r="AE30" s="86">
        <v>83023725</v>
      </c>
      <c r="AF30" s="88">
        <f t="shared" si="14"/>
        <v>1011445996</v>
      </c>
      <c r="AG30" s="86">
        <v>3339467873</v>
      </c>
      <c r="AH30" s="86">
        <v>3339467873</v>
      </c>
      <c r="AI30" s="126">
        <v>760251659</v>
      </c>
      <c r="AJ30" s="127">
        <f t="shared" si="15"/>
        <v>0.22765652730086916</v>
      </c>
      <c r="AK30" s="128">
        <f t="shared" si="16"/>
        <v>0.1932393422614329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431157789</v>
      </c>
      <c r="E31" s="86">
        <v>30228458</v>
      </c>
      <c r="F31" s="87">
        <f t="shared" si="0"/>
        <v>461386247</v>
      </c>
      <c r="G31" s="85">
        <v>431157789</v>
      </c>
      <c r="H31" s="86">
        <v>30228458</v>
      </c>
      <c r="I31" s="87">
        <f t="shared" si="1"/>
        <v>461386247</v>
      </c>
      <c r="J31" s="85">
        <v>34846504</v>
      </c>
      <c r="K31" s="86">
        <v>5479899</v>
      </c>
      <c r="L31" s="88">
        <f t="shared" si="2"/>
        <v>40326403</v>
      </c>
      <c r="M31" s="105">
        <f t="shared" si="3"/>
        <v>0.08740269841636611</v>
      </c>
      <c r="N31" s="85">
        <v>87562154</v>
      </c>
      <c r="O31" s="86">
        <v>14514004</v>
      </c>
      <c r="P31" s="88">
        <f t="shared" si="4"/>
        <v>102076158</v>
      </c>
      <c r="Q31" s="105">
        <f t="shared" si="5"/>
        <v>0.22123797287785216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122408658</v>
      </c>
      <c r="AA31" s="88">
        <f t="shared" si="11"/>
        <v>19993903</v>
      </c>
      <c r="AB31" s="88">
        <f t="shared" si="12"/>
        <v>142402561</v>
      </c>
      <c r="AC31" s="105">
        <f t="shared" si="13"/>
        <v>0.3086406712942183</v>
      </c>
      <c r="AD31" s="85">
        <v>93178400</v>
      </c>
      <c r="AE31" s="86">
        <v>19456119</v>
      </c>
      <c r="AF31" s="88">
        <f t="shared" si="14"/>
        <v>112634519</v>
      </c>
      <c r="AG31" s="86">
        <v>466343898</v>
      </c>
      <c r="AH31" s="86">
        <v>466343898</v>
      </c>
      <c r="AI31" s="126">
        <v>51870771</v>
      </c>
      <c r="AJ31" s="127">
        <f t="shared" si="15"/>
        <v>0.1112285830745447</v>
      </c>
      <c r="AK31" s="128">
        <f t="shared" si="16"/>
        <v>-0.09374001055573378</v>
      </c>
    </row>
    <row r="32" spans="1:37" ht="12.75">
      <c r="A32" s="62" t="s">
        <v>97</v>
      </c>
      <c r="B32" s="63" t="s">
        <v>87</v>
      </c>
      <c r="C32" s="64" t="s">
        <v>88</v>
      </c>
      <c r="D32" s="85">
        <v>1818848430</v>
      </c>
      <c r="E32" s="86">
        <v>42886957</v>
      </c>
      <c r="F32" s="87">
        <f t="shared" si="0"/>
        <v>1861735387</v>
      </c>
      <c r="G32" s="85">
        <v>1818848430</v>
      </c>
      <c r="H32" s="86">
        <v>42886957</v>
      </c>
      <c r="I32" s="87">
        <f t="shared" si="1"/>
        <v>1861735387</v>
      </c>
      <c r="J32" s="85">
        <v>215789152</v>
      </c>
      <c r="K32" s="86">
        <v>-363965547</v>
      </c>
      <c r="L32" s="88">
        <f t="shared" si="2"/>
        <v>-148176395</v>
      </c>
      <c r="M32" s="105">
        <f t="shared" si="3"/>
        <v>-0.0795904702863125</v>
      </c>
      <c r="N32" s="85">
        <v>224551005</v>
      </c>
      <c r="O32" s="86">
        <v>48002395</v>
      </c>
      <c r="P32" s="88">
        <f t="shared" si="4"/>
        <v>272553400</v>
      </c>
      <c r="Q32" s="105">
        <f t="shared" si="5"/>
        <v>0.14639749660621346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440340157</v>
      </c>
      <c r="AA32" s="88">
        <f t="shared" si="11"/>
        <v>-315963152</v>
      </c>
      <c r="AB32" s="88">
        <f t="shared" si="12"/>
        <v>124377005</v>
      </c>
      <c r="AC32" s="105">
        <f t="shared" si="13"/>
        <v>0.06680702631990096</v>
      </c>
      <c r="AD32" s="85">
        <v>407187307</v>
      </c>
      <c r="AE32" s="86">
        <v>5913915</v>
      </c>
      <c r="AF32" s="88">
        <f t="shared" si="14"/>
        <v>413101222</v>
      </c>
      <c r="AG32" s="86">
        <v>1810179830</v>
      </c>
      <c r="AH32" s="86">
        <v>1810179830</v>
      </c>
      <c r="AI32" s="126">
        <v>225484802</v>
      </c>
      <c r="AJ32" s="127">
        <f t="shared" si="15"/>
        <v>0.12456486270759078</v>
      </c>
      <c r="AK32" s="128">
        <f t="shared" si="16"/>
        <v>-0.3402261104906632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196731918</v>
      </c>
      <c r="E33" s="86">
        <v>3010000</v>
      </c>
      <c r="F33" s="87">
        <f t="shared" si="0"/>
        <v>199741918</v>
      </c>
      <c r="G33" s="85">
        <v>196731918</v>
      </c>
      <c r="H33" s="86">
        <v>3010000</v>
      </c>
      <c r="I33" s="87">
        <f t="shared" si="1"/>
        <v>199741918</v>
      </c>
      <c r="J33" s="85">
        <v>35982230</v>
      </c>
      <c r="K33" s="86">
        <v>350298</v>
      </c>
      <c r="L33" s="88">
        <f t="shared" si="2"/>
        <v>36332528</v>
      </c>
      <c r="M33" s="105">
        <f t="shared" si="3"/>
        <v>0.1818973621751244</v>
      </c>
      <c r="N33" s="85">
        <v>43056183</v>
      </c>
      <c r="O33" s="86">
        <v>610629</v>
      </c>
      <c r="P33" s="88">
        <f t="shared" si="4"/>
        <v>43666812</v>
      </c>
      <c r="Q33" s="105">
        <f t="shared" si="5"/>
        <v>0.21861616448481286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79038413</v>
      </c>
      <c r="AA33" s="88">
        <f t="shared" si="11"/>
        <v>960927</v>
      </c>
      <c r="AB33" s="88">
        <f t="shared" si="12"/>
        <v>79999340</v>
      </c>
      <c r="AC33" s="105">
        <f t="shared" si="13"/>
        <v>0.4005135266599372</v>
      </c>
      <c r="AD33" s="85">
        <v>75028219</v>
      </c>
      <c r="AE33" s="86">
        <v>1647329</v>
      </c>
      <c r="AF33" s="88">
        <f t="shared" si="14"/>
        <v>76675548</v>
      </c>
      <c r="AG33" s="86">
        <v>191135132</v>
      </c>
      <c r="AH33" s="86">
        <v>191135132</v>
      </c>
      <c r="AI33" s="126">
        <v>38960350</v>
      </c>
      <c r="AJ33" s="127">
        <f t="shared" si="15"/>
        <v>0.20383667613759254</v>
      </c>
      <c r="AK33" s="128">
        <f t="shared" si="16"/>
        <v>-0.4304988599494587</v>
      </c>
    </row>
    <row r="34" spans="1:37" ht="16.5">
      <c r="A34" s="65"/>
      <c r="B34" s="66" t="s">
        <v>552</v>
      </c>
      <c r="C34" s="67"/>
      <c r="D34" s="89">
        <f>SUM(D30:D33)</f>
        <v>5663949960</v>
      </c>
      <c r="E34" s="90">
        <f>SUM(E30:E33)</f>
        <v>240239964</v>
      </c>
      <c r="F34" s="91">
        <f t="shared" si="0"/>
        <v>5904189924</v>
      </c>
      <c r="G34" s="89">
        <f>SUM(G30:G33)</f>
        <v>5684367563</v>
      </c>
      <c r="H34" s="90">
        <f>SUM(H30:H33)</f>
        <v>244199964</v>
      </c>
      <c r="I34" s="91">
        <f t="shared" si="1"/>
        <v>5928567527</v>
      </c>
      <c r="J34" s="89">
        <f>SUM(J30:J33)</f>
        <v>684253296</v>
      </c>
      <c r="K34" s="90">
        <f>SUM(K30:K33)</f>
        <v>-345446104</v>
      </c>
      <c r="L34" s="90">
        <f t="shared" si="2"/>
        <v>338807192</v>
      </c>
      <c r="M34" s="106">
        <f t="shared" si="3"/>
        <v>0.05738419603047986</v>
      </c>
      <c r="N34" s="89">
        <f>SUM(N30:N33)</f>
        <v>1523175471</v>
      </c>
      <c r="O34" s="90">
        <f>SUM(O30:O33)</f>
        <v>102018054</v>
      </c>
      <c r="P34" s="90">
        <f t="shared" si="4"/>
        <v>1625193525</v>
      </c>
      <c r="Q34" s="106">
        <f t="shared" si="5"/>
        <v>0.2752610512059808</v>
      </c>
      <c r="R34" s="89">
        <f>SUM(R30:R33)</f>
        <v>0</v>
      </c>
      <c r="S34" s="90">
        <f>SUM(S30:S33)</f>
        <v>0</v>
      </c>
      <c r="T34" s="90">
        <f t="shared" si="6"/>
        <v>0</v>
      </c>
      <c r="U34" s="106">
        <f t="shared" si="7"/>
        <v>0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f t="shared" si="10"/>
        <v>2207428767</v>
      </c>
      <c r="AA34" s="90">
        <f t="shared" si="11"/>
        <v>-243428050</v>
      </c>
      <c r="AB34" s="90">
        <f t="shared" si="12"/>
        <v>1964000717</v>
      </c>
      <c r="AC34" s="106">
        <f t="shared" si="13"/>
        <v>0.33264524723646066</v>
      </c>
      <c r="AD34" s="89">
        <f>SUM(AD30:AD33)</f>
        <v>1503816197</v>
      </c>
      <c r="AE34" s="90">
        <f>SUM(AE30:AE33)</f>
        <v>110041088</v>
      </c>
      <c r="AF34" s="90">
        <f t="shared" si="14"/>
        <v>1613857285</v>
      </c>
      <c r="AG34" s="90">
        <f>SUM(AG30:AG33)</f>
        <v>5807126733</v>
      </c>
      <c r="AH34" s="90">
        <f>SUM(AH30:AH33)</f>
        <v>5807126733</v>
      </c>
      <c r="AI34" s="91">
        <f>SUM(AI30:AI33)</f>
        <v>1076567582</v>
      </c>
      <c r="AJ34" s="129">
        <f t="shared" si="15"/>
        <v>0.1853873062356671</v>
      </c>
      <c r="AK34" s="130">
        <f t="shared" si="16"/>
        <v>0.007024313801080595</v>
      </c>
    </row>
    <row r="35" spans="1:37" ht="16.5">
      <c r="A35" s="68"/>
      <c r="B35" s="69" t="s">
        <v>553</v>
      </c>
      <c r="C35" s="70"/>
      <c r="D35" s="92">
        <f>SUM(D9:D14,D16:D21,D23:D28,D30:D33)</f>
        <v>19896326836</v>
      </c>
      <c r="E35" s="93">
        <f>SUM(E9:E14,E16:E21,E23:E28,E30:E33)</f>
        <v>3442942560</v>
      </c>
      <c r="F35" s="94">
        <f t="shared" si="0"/>
        <v>23339269396</v>
      </c>
      <c r="G35" s="92">
        <f>SUM(G9:G14,G16:G21,G23:G28,G30:G33)</f>
        <v>19699025478</v>
      </c>
      <c r="H35" s="93">
        <f>SUM(H9:H14,H16:H21,H23:H28,H30:H33)</f>
        <v>3474108735</v>
      </c>
      <c r="I35" s="94">
        <f t="shared" si="1"/>
        <v>23173134213</v>
      </c>
      <c r="J35" s="92">
        <f>SUM(J9:J14,J16:J21,J23:J28,J30:J33)</f>
        <v>2721327287</v>
      </c>
      <c r="K35" s="93">
        <f>SUM(K9:K14,K16:K21,K23:K28,K30:K33)</f>
        <v>-41122830</v>
      </c>
      <c r="L35" s="93">
        <f t="shared" si="2"/>
        <v>2680204457</v>
      </c>
      <c r="M35" s="107">
        <f t="shared" si="3"/>
        <v>0.11483669053750872</v>
      </c>
      <c r="N35" s="92">
        <f>SUM(N9:N14,N16:N21,N23:N28,N30:N33)</f>
        <v>3555711316</v>
      </c>
      <c r="O35" s="93">
        <f>SUM(O9:O14,O16:O21,O23:O28,O30:O33)</f>
        <v>408972857</v>
      </c>
      <c r="P35" s="93">
        <f t="shared" si="4"/>
        <v>3964684173</v>
      </c>
      <c r="Q35" s="107">
        <f t="shared" si="5"/>
        <v>0.1698718201384439</v>
      </c>
      <c r="R35" s="92">
        <f>SUM(R9:R14,R16:R21,R23:R28,R30:R33)</f>
        <v>0</v>
      </c>
      <c r="S35" s="93">
        <f>SUM(S9:S14,S16:S21,S23:S28,S30:S33)</f>
        <v>0</v>
      </c>
      <c r="T35" s="93">
        <f t="shared" si="6"/>
        <v>0</v>
      </c>
      <c r="U35" s="107">
        <f t="shared" si="7"/>
        <v>0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f t="shared" si="10"/>
        <v>6277038603</v>
      </c>
      <c r="AA35" s="93">
        <f t="shared" si="11"/>
        <v>367850027</v>
      </c>
      <c r="AB35" s="93">
        <f t="shared" si="12"/>
        <v>6644888630</v>
      </c>
      <c r="AC35" s="107">
        <f t="shared" si="13"/>
        <v>0.2847085106759526</v>
      </c>
      <c r="AD35" s="92">
        <f>SUM(AD9:AD14,AD16:AD21,AD23:AD28,AD30:AD33)</f>
        <v>5901084822</v>
      </c>
      <c r="AE35" s="93">
        <f>SUM(AE9:AE14,AE16:AE21,AE23:AE28,AE30:AE33)</f>
        <v>864427408</v>
      </c>
      <c r="AF35" s="93">
        <f t="shared" si="14"/>
        <v>6765512230</v>
      </c>
      <c r="AG35" s="93">
        <f>SUM(AG9:AG14,AG16:AG21,AG23:AG28,AG30:AG33)</f>
        <v>24497423217</v>
      </c>
      <c r="AH35" s="93">
        <f>SUM(AH9:AH14,AH16:AH21,AH23:AH28,AH30:AH33)</f>
        <v>24497423217</v>
      </c>
      <c r="AI35" s="94">
        <f>SUM(AI9:AI14,AI16:AI21,AI23:AI28,AI30:AI33)</f>
        <v>3784909294</v>
      </c>
      <c r="AJ35" s="131">
        <f t="shared" si="15"/>
        <v>0.15450234338824093</v>
      </c>
      <c r="AK35" s="132">
        <f t="shared" si="16"/>
        <v>-0.41398610508461087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42099243560</v>
      </c>
      <c r="E9" s="86">
        <v>8430911243</v>
      </c>
      <c r="F9" s="87">
        <f>$D9+$E9</f>
        <v>50530154803</v>
      </c>
      <c r="G9" s="85">
        <v>42215901540</v>
      </c>
      <c r="H9" s="86">
        <v>8836940232</v>
      </c>
      <c r="I9" s="87">
        <f>$G9+$H9</f>
        <v>51052841772</v>
      </c>
      <c r="J9" s="85">
        <v>8834703828</v>
      </c>
      <c r="K9" s="86">
        <v>1518577</v>
      </c>
      <c r="L9" s="88">
        <f>$J9+$K9</f>
        <v>8836222405</v>
      </c>
      <c r="M9" s="105">
        <f>IF($F9=0,0,$L9/$F9)</f>
        <v>0.17487028170504218</v>
      </c>
      <c r="N9" s="85">
        <v>10068871478</v>
      </c>
      <c r="O9" s="86">
        <v>156730932</v>
      </c>
      <c r="P9" s="88">
        <f>$N9+$O9</f>
        <v>10225602410</v>
      </c>
      <c r="Q9" s="105">
        <f>IF($F9=0,0,$P9/$F9)</f>
        <v>0.20236633847385127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18903575306</v>
      </c>
      <c r="AA9" s="88">
        <f>$K9+$O9</f>
        <v>158249509</v>
      </c>
      <c r="AB9" s="88">
        <f>$Z9+$AA9</f>
        <v>19061824815</v>
      </c>
      <c r="AC9" s="105">
        <f>IF($F9=0,0,$AB9/$F9)</f>
        <v>0.3772366201788935</v>
      </c>
      <c r="AD9" s="85">
        <v>17317391862</v>
      </c>
      <c r="AE9" s="86">
        <v>227469707</v>
      </c>
      <c r="AF9" s="88">
        <f>$AD9+$AE9</f>
        <v>17544861569</v>
      </c>
      <c r="AG9" s="86">
        <v>48061257555</v>
      </c>
      <c r="AH9" s="86">
        <v>48061257555</v>
      </c>
      <c r="AI9" s="126">
        <v>9490266752</v>
      </c>
      <c r="AJ9" s="127">
        <f>IF($AG9=0,0,$AI9/$AG9)</f>
        <v>0.19746188998778477</v>
      </c>
      <c r="AK9" s="128">
        <f>IF($AF9=0,0,(($P9/$AF9)-1))</f>
        <v>-0.41717394749539616</v>
      </c>
    </row>
    <row r="10" spans="1:37" ht="16.5">
      <c r="A10" s="65"/>
      <c r="B10" s="66" t="s">
        <v>96</v>
      </c>
      <c r="C10" s="67"/>
      <c r="D10" s="89">
        <f>D9</f>
        <v>42099243560</v>
      </c>
      <c r="E10" s="90">
        <f>E9</f>
        <v>8430911243</v>
      </c>
      <c r="F10" s="91">
        <f aca="true" t="shared" si="0" ref="F10:F45">$D10+$E10</f>
        <v>50530154803</v>
      </c>
      <c r="G10" s="89">
        <f>G9</f>
        <v>42215901540</v>
      </c>
      <c r="H10" s="90">
        <f>H9</f>
        <v>8836940232</v>
      </c>
      <c r="I10" s="91">
        <f aca="true" t="shared" si="1" ref="I10:I45">$G10+$H10</f>
        <v>51052841772</v>
      </c>
      <c r="J10" s="89">
        <f>J9</f>
        <v>8834703828</v>
      </c>
      <c r="K10" s="90">
        <f>K9</f>
        <v>1518577</v>
      </c>
      <c r="L10" s="90">
        <f aca="true" t="shared" si="2" ref="L10:L45">$J10+$K10</f>
        <v>8836222405</v>
      </c>
      <c r="M10" s="106">
        <f aca="true" t="shared" si="3" ref="M10:M45">IF($F10=0,0,$L10/$F10)</f>
        <v>0.17487028170504218</v>
      </c>
      <c r="N10" s="89">
        <f>N9</f>
        <v>10068871478</v>
      </c>
      <c r="O10" s="90">
        <f>O9</f>
        <v>156730932</v>
      </c>
      <c r="P10" s="90">
        <f aca="true" t="shared" si="4" ref="P10:P45">$N10+$O10</f>
        <v>10225602410</v>
      </c>
      <c r="Q10" s="106">
        <f aca="true" t="shared" si="5" ref="Q10:Q45">IF($F10=0,0,$P10/$F10)</f>
        <v>0.20236633847385127</v>
      </c>
      <c r="R10" s="89">
        <f>R9</f>
        <v>0</v>
      </c>
      <c r="S10" s="90">
        <f>S9</f>
        <v>0</v>
      </c>
      <c r="T10" s="90">
        <f aca="true" t="shared" si="6" ref="T10:T45">$R10+$S10</f>
        <v>0</v>
      </c>
      <c r="U10" s="106">
        <f aca="true" t="shared" si="7" ref="U10:U45">IF($I10=0,0,$T10/$I10)</f>
        <v>0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f aca="true" t="shared" si="10" ref="Z10:Z45">$J10+$N10</f>
        <v>18903575306</v>
      </c>
      <c r="AA10" s="90">
        <f aca="true" t="shared" si="11" ref="AA10:AA45">$K10+$O10</f>
        <v>158249509</v>
      </c>
      <c r="AB10" s="90">
        <f aca="true" t="shared" si="12" ref="AB10:AB45">$Z10+$AA10</f>
        <v>19061824815</v>
      </c>
      <c r="AC10" s="106">
        <f aca="true" t="shared" si="13" ref="AC10:AC45">IF($F10=0,0,$AB10/$F10)</f>
        <v>0.3772366201788935</v>
      </c>
      <c r="AD10" s="89">
        <f>AD9</f>
        <v>17317391862</v>
      </c>
      <c r="AE10" s="90">
        <f>AE9</f>
        <v>227469707</v>
      </c>
      <c r="AF10" s="90">
        <f aca="true" t="shared" si="14" ref="AF10:AF45">$AD10+$AE10</f>
        <v>17544861569</v>
      </c>
      <c r="AG10" s="90">
        <f>AG9</f>
        <v>48061257555</v>
      </c>
      <c r="AH10" s="90">
        <f>AH9</f>
        <v>48061257555</v>
      </c>
      <c r="AI10" s="91">
        <f>AI9</f>
        <v>9490266752</v>
      </c>
      <c r="AJ10" s="129">
        <f aca="true" t="shared" si="15" ref="AJ10:AJ45">IF($AG10=0,0,$AI10/$AG10)</f>
        <v>0.19746188998778477</v>
      </c>
      <c r="AK10" s="130">
        <f aca="true" t="shared" si="16" ref="AK10:AK45">IF($AF10=0,0,(($P10/$AF10)-1))</f>
        <v>-0.41717394749539616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398365134</v>
      </c>
      <c r="E11" s="86">
        <v>91455407</v>
      </c>
      <c r="F11" s="87">
        <f t="shared" si="0"/>
        <v>489820541</v>
      </c>
      <c r="G11" s="85">
        <v>398365134</v>
      </c>
      <c r="H11" s="86">
        <v>91455407</v>
      </c>
      <c r="I11" s="87">
        <f t="shared" si="1"/>
        <v>489820541</v>
      </c>
      <c r="J11" s="85">
        <v>72433060</v>
      </c>
      <c r="K11" s="86">
        <v>13999147</v>
      </c>
      <c r="L11" s="88">
        <f t="shared" si="2"/>
        <v>86432207</v>
      </c>
      <c r="M11" s="105">
        <f t="shared" si="3"/>
        <v>0.1764568852574927</v>
      </c>
      <c r="N11" s="85">
        <v>92480022</v>
      </c>
      <c r="O11" s="86">
        <v>29938102</v>
      </c>
      <c r="P11" s="88">
        <f t="shared" si="4"/>
        <v>122418124</v>
      </c>
      <c r="Q11" s="105">
        <f t="shared" si="5"/>
        <v>0.2499244391631179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164913082</v>
      </c>
      <c r="AA11" s="88">
        <f t="shared" si="11"/>
        <v>43937249</v>
      </c>
      <c r="AB11" s="88">
        <f t="shared" si="12"/>
        <v>208850331</v>
      </c>
      <c r="AC11" s="105">
        <f t="shared" si="13"/>
        <v>0.4263813244206106</v>
      </c>
      <c r="AD11" s="85">
        <v>134390639</v>
      </c>
      <c r="AE11" s="86">
        <v>5393111</v>
      </c>
      <c r="AF11" s="88">
        <f t="shared" si="14"/>
        <v>139783750</v>
      </c>
      <c r="AG11" s="86">
        <v>373169723</v>
      </c>
      <c r="AH11" s="86">
        <v>373169723</v>
      </c>
      <c r="AI11" s="126">
        <v>77147261</v>
      </c>
      <c r="AJ11" s="127">
        <f t="shared" si="15"/>
        <v>0.20673504908113888</v>
      </c>
      <c r="AK11" s="128">
        <f t="shared" si="16"/>
        <v>-0.12423207990914542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344081520</v>
      </c>
      <c r="E12" s="86">
        <v>10315118</v>
      </c>
      <c r="F12" s="87">
        <f t="shared" si="0"/>
        <v>354396638</v>
      </c>
      <c r="G12" s="85">
        <v>344081520</v>
      </c>
      <c r="H12" s="86">
        <v>10315118</v>
      </c>
      <c r="I12" s="87">
        <f t="shared" si="1"/>
        <v>354396638</v>
      </c>
      <c r="J12" s="85">
        <v>66612170</v>
      </c>
      <c r="K12" s="86">
        <v>2871062</v>
      </c>
      <c r="L12" s="88">
        <f t="shared" si="2"/>
        <v>69483232</v>
      </c>
      <c r="M12" s="105">
        <f t="shared" si="3"/>
        <v>0.19606064095901496</v>
      </c>
      <c r="N12" s="85">
        <v>84097697</v>
      </c>
      <c r="O12" s="86">
        <v>6901682</v>
      </c>
      <c r="P12" s="88">
        <f t="shared" si="4"/>
        <v>90999379</v>
      </c>
      <c r="Q12" s="105">
        <f t="shared" si="5"/>
        <v>0.2567726926348551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150709867</v>
      </c>
      <c r="AA12" s="88">
        <f t="shared" si="11"/>
        <v>9772744</v>
      </c>
      <c r="AB12" s="88">
        <f t="shared" si="12"/>
        <v>160482611</v>
      </c>
      <c r="AC12" s="105">
        <f t="shared" si="13"/>
        <v>0.45283333359387007</v>
      </c>
      <c r="AD12" s="85">
        <v>139401680</v>
      </c>
      <c r="AE12" s="86">
        <v>27446488</v>
      </c>
      <c r="AF12" s="88">
        <f t="shared" si="14"/>
        <v>166848168</v>
      </c>
      <c r="AG12" s="86">
        <v>370198438</v>
      </c>
      <c r="AH12" s="86">
        <v>370198438</v>
      </c>
      <c r="AI12" s="126">
        <v>93917411</v>
      </c>
      <c r="AJ12" s="127">
        <f t="shared" si="15"/>
        <v>0.2536947792308081</v>
      </c>
      <c r="AK12" s="128">
        <f t="shared" si="16"/>
        <v>-0.4545976734967806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376498007</v>
      </c>
      <c r="E13" s="86">
        <v>50512565</v>
      </c>
      <c r="F13" s="87">
        <f t="shared" si="0"/>
        <v>427010572</v>
      </c>
      <c r="G13" s="85">
        <v>376498007</v>
      </c>
      <c r="H13" s="86">
        <v>50512565</v>
      </c>
      <c r="I13" s="87">
        <f t="shared" si="1"/>
        <v>427010572</v>
      </c>
      <c r="J13" s="85">
        <v>82030378</v>
      </c>
      <c r="K13" s="86">
        <v>3259898</v>
      </c>
      <c r="L13" s="88">
        <f t="shared" si="2"/>
        <v>85290276</v>
      </c>
      <c r="M13" s="105">
        <f t="shared" si="3"/>
        <v>0.19973808985694153</v>
      </c>
      <c r="N13" s="85">
        <v>74869027</v>
      </c>
      <c r="O13" s="86">
        <v>9459161</v>
      </c>
      <c r="P13" s="88">
        <f t="shared" si="4"/>
        <v>84328188</v>
      </c>
      <c r="Q13" s="105">
        <f t="shared" si="5"/>
        <v>0.1974850121509404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156899405</v>
      </c>
      <c r="AA13" s="88">
        <f t="shared" si="11"/>
        <v>12719059</v>
      </c>
      <c r="AB13" s="88">
        <f t="shared" si="12"/>
        <v>169618464</v>
      </c>
      <c r="AC13" s="105">
        <f t="shared" si="13"/>
        <v>0.3972231020078819</v>
      </c>
      <c r="AD13" s="85">
        <v>141865124</v>
      </c>
      <c r="AE13" s="86">
        <v>0</v>
      </c>
      <c r="AF13" s="88">
        <f t="shared" si="14"/>
        <v>141865124</v>
      </c>
      <c r="AG13" s="86">
        <v>335845290</v>
      </c>
      <c r="AH13" s="86">
        <v>335845290</v>
      </c>
      <c r="AI13" s="126">
        <v>80145285</v>
      </c>
      <c r="AJ13" s="127">
        <f t="shared" si="15"/>
        <v>0.23863751371948674</v>
      </c>
      <c r="AK13" s="128">
        <f t="shared" si="16"/>
        <v>-0.4055749177648482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1215623494</v>
      </c>
      <c r="E14" s="86">
        <v>323720315</v>
      </c>
      <c r="F14" s="87">
        <f t="shared" si="0"/>
        <v>1539343809</v>
      </c>
      <c r="G14" s="85">
        <v>1205084699</v>
      </c>
      <c r="H14" s="86">
        <v>306558318</v>
      </c>
      <c r="I14" s="87">
        <f t="shared" si="1"/>
        <v>1511643017</v>
      </c>
      <c r="J14" s="85">
        <v>209790700</v>
      </c>
      <c r="K14" s="86">
        <v>19441057</v>
      </c>
      <c r="L14" s="88">
        <f t="shared" si="2"/>
        <v>229231757</v>
      </c>
      <c r="M14" s="105">
        <f t="shared" si="3"/>
        <v>0.14891524275458337</v>
      </c>
      <c r="N14" s="85">
        <v>323827223</v>
      </c>
      <c r="O14" s="86">
        <v>49943881</v>
      </c>
      <c r="P14" s="88">
        <f t="shared" si="4"/>
        <v>373771104</v>
      </c>
      <c r="Q14" s="105">
        <f t="shared" si="5"/>
        <v>0.24281197079865607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533617923</v>
      </c>
      <c r="AA14" s="88">
        <f t="shared" si="11"/>
        <v>69384938</v>
      </c>
      <c r="AB14" s="88">
        <f t="shared" si="12"/>
        <v>603002861</v>
      </c>
      <c r="AC14" s="105">
        <f t="shared" si="13"/>
        <v>0.3917272135532394</v>
      </c>
      <c r="AD14" s="85">
        <v>434229917</v>
      </c>
      <c r="AE14" s="86">
        <v>131045963</v>
      </c>
      <c r="AF14" s="88">
        <f t="shared" si="14"/>
        <v>565275880</v>
      </c>
      <c r="AG14" s="86">
        <v>1478392708</v>
      </c>
      <c r="AH14" s="86">
        <v>1478392708</v>
      </c>
      <c r="AI14" s="126">
        <v>306493275</v>
      </c>
      <c r="AJ14" s="127">
        <f t="shared" si="15"/>
        <v>0.20731519666018267</v>
      </c>
      <c r="AK14" s="128">
        <f t="shared" si="16"/>
        <v>-0.3387810850871613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737857813</v>
      </c>
      <c r="E15" s="86">
        <v>143857572</v>
      </c>
      <c r="F15" s="87">
        <f t="shared" si="0"/>
        <v>881715385</v>
      </c>
      <c r="G15" s="85">
        <v>745220353</v>
      </c>
      <c r="H15" s="86">
        <v>140815524</v>
      </c>
      <c r="I15" s="87">
        <f t="shared" si="1"/>
        <v>886035877</v>
      </c>
      <c r="J15" s="85">
        <v>128605378</v>
      </c>
      <c r="K15" s="86">
        <v>10754501</v>
      </c>
      <c r="L15" s="88">
        <f t="shared" si="2"/>
        <v>139359879</v>
      </c>
      <c r="M15" s="105">
        <f t="shared" si="3"/>
        <v>0.15805540129029277</v>
      </c>
      <c r="N15" s="85">
        <v>147192526</v>
      </c>
      <c r="O15" s="86">
        <v>36524820</v>
      </c>
      <c r="P15" s="88">
        <f t="shared" si="4"/>
        <v>183717346</v>
      </c>
      <c r="Q15" s="105">
        <f t="shared" si="5"/>
        <v>0.20836354806262114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275797904</v>
      </c>
      <c r="AA15" s="88">
        <f t="shared" si="11"/>
        <v>47279321</v>
      </c>
      <c r="AB15" s="88">
        <f t="shared" si="12"/>
        <v>323077225</v>
      </c>
      <c r="AC15" s="105">
        <f t="shared" si="13"/>
        <v>0.3664189493529139</v>
      </c>
      <c r="AD15" s="85">
        <v>249334934</v>
      </c>
      <c r="AE15" s="86">
        <v>33045331</v>
      </c>
      <c r="AF15" s="88">
        <f t="shared" si="14"/>
        <v>282380265</v>
      </c>
      <c r="AG15" s="86">
        <v>773949381</v>
      </c>
      <c r="AH15" s="86">
        <v>773949381</v>
      </c>
      <c r="AI15" s="126">
        <v>163662173</v>
      </c>
      <c r="AJ15" s="127">
        <f t="shared" si="15"/>
        <v>0.21146366547710954</v>
      </c>
      <c r="AK15" s="128">
        <f t="shared" si="16"/>
        <v>-0.3493973596207228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376039339</v>
      </c>
      <c r="E16" s="86">
        <v>9426776</v>
      </c>
      <c r="F16" s="87">
        <f t="shared" si="0"/>
        <v>385466115</v>
      </c>
      <c r="G16" s="85">
        <v>377323339</v>
      </c>
      <c r="H16" s="86">
        <v>10564923</v>
      </c>
      <c r="I16" s="87">
        <f t="shared" si="1"/>
        <v>387888262</v>
      </c>
      <c r="J16" s="85">
        <v>70221087</v>
      </c>
      <c r="K16" s="86">
        <v>469350</v>
      </c>
      <c r="L16" s="88">
        <f t="shared" si="2"/>
        <v>70690437</v>
      </c>
      <c r="M16" s="105">
        <f t="shared" si="3"/>
        <v>0.18338949715463315</v>
      </c>
      <c r="N16" s="85">
        <v>111190478</v>
      </c>
      <c r="O16" s="86">
        <v>1187265</v>
      </c>
      <c r="P16" s="88">
        <f t="shared" si="4"/>
        <v>112377743</v>
      </c>
      <c r="Q16" s="105">
        <f t="shared" si="5"/>
        <v>0.2915372807801796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181411565</v>
      </c>
      <c r="AA16" s="88">
        <f t="shared" si="11"/>
        <v>1656615</v>
      </c>
      <c r="AB16" s="88">
        <f t="shared" si="12"/>
        <v>183068180</v>
      </c>
      <c r="AC16" s="105">
        <f t="shared" si="13"/>
        <v>0.47492677793481275</v>
      </c>
      <c r="AD16" s="85">
        <v>169001415</v>
      </c>
      <c r="AE16" s="86">
        <v>981727</v>
      </c>
      <c r="AF16" s="88">
        <f t="shared" si="14"/>
        <v>169983142</v>
      </c>
      <c r="AG16" s="86">
        <v>357199102</v>
      </c>
      <c r="AH16" s="86">
        <v>357199102</v>
      </c>
      <c r="AI16" s="126">
        <v>98340492</v>
      </c>
      <c r="AJ16" s="127">
        <f t="shared" si="15"/>
        <v>0.2753100202362771</v>
      </c>
      <c r="AK16" s="128">
        <f t="shared" si="16"/>
        <v>-0.33888889405279965</v>
      </c>
    </row>
    <row r="17" spans="1:37" ht="16.5">
      <c r="A17" s="65"/>
      <c r="B17" s="66" t="s">
        <v>566</v>
      </c>
      <c r="C17" s="67"/>
      <c r="D17" s="89">
        <f>SUM(D11:D16)</f>
        <v>3448465307</v>
      </c>
      <c r="E17" s="90">
        <f>SUM(E11:E16)</f>
        <v>629287753</v>
      </c>
      <c r="F17" s="91">
        <f t="shared" si="0"/>
        <v>4077753060</v>
      </c>
      <c r="G17" s="89">
        <f>SUM(G11:G16)</f>
        <v>3446573052</v>
      </c>
      <c r="H17" s="90">
        <f>SUM(H11:H16)</f>
        <v>610221855</v>
      </c>
      <c r="I17" s="91">
        <f t="shared" si="1"/>
        <v>4056794907</v>
      </c>
      <c r="J17" s="89">
        <f>SUM(J11:J16)</f>
        <v>629692773</v>
      </c>
      <c r="K17" s="90">
        <f>SUM(K11:K16)</f>
        <v>50795015</v>
      </c>
      <c r="L17" s="90">
        <f t="shared" si="2"/>
        <v>680487788</v>
      </c>
      <c r="M17" s="106">
        <f t="shared" si="3"/>
        <v>0.1668781257686065</v>
      </c>
      <c r="N17" s="89">
        <f>SUM(N11:N16)</f>
        <v>833656973</v>
      </c>
      <c r="O17" s="90">
        <f>SUM(O11:O16)</f>
        <v>133954911</v>
      </c>
      <c r="P17" s="90">
        <f t="shared" si="4"/>
        <v>967611884</v>
      </c>
      <c r="Q17" s="106">
        <f t="shared" si="5"/>
        <v>0.2372904562298336</v>
      </c>
      <c r="R17" s="89">
        <f>SUM(R11:R16)</f>
        <v>0</v>
      </c>
      <c r="S17" s="90">
        <f>SUM(S11:S16)</f>
        <v>0</v>
      </c>
      <c r="T17" s="90">
        <f t="shared" si="6"/>
        <v>0</v>
      </c>
      <c r="U17" s="106">
        <f t="shared" si="7"/>
        <v>0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f t="shared" si="10"/>
        <v>1463349746</v>
      </c>
      <c r="AA17" s="90">
        <f t="shared" si="11"/>
        <v>184749926</v>
      </c>
      <c r="AB17" s="90">
        <f t="shared" si="12"/>
        <v>1648099672</v>
      </c>
      <c r="AC17" s="106">
        <f t="shared" si="13"/>
        <v>0.4041685819984401</v>
      </c>
      <c r="AD17" s="89">
        <f>SUM(AD11:AD16)</f>
        <v>1268223709</v>
      </c>
      <c r="AE17" s="90">
        <f>SUM(AE11:AE16)</f>
        <v>197912620</v>
      </c>
      <c r="AF17" s="90">
        <f t="shared" si="14"/>
        <v>1466136329</v>
      </c>
      <c r="AG17" s="90">
        <f>SUM(AG11:AG16)</f>
        <v>3688754642</v>
      </c>
      <c r="AH17" s="90">
        <f>SUM(AH11:AH16)</f>
        <v>3688754642</v>
      </c>
      <c r="AI17" s="91">
        <f>SUM(AI11:AI16)</f>
        <v>819705897</v>
      </c>
      <c r="AJ17" s="129">
        <f t="shared" si="15"/>
        <v>0.22221751690038266</v>
      </c>
      <c r="AK17" s="130">
        <f t="shared" si="16"/>
        <v>-0.3400259819903828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654679827</v>
      </c>
      <c r="E18" s="86">
        <v>71613001</v>
      </c>
      <c r="F18" s="87">
        <f t="shared" si="0"/>
        <v>726292828</v>
      </c>
      <c r="G18" s="85">
        <v>656675738</v>
      </c>
      <c r="H18" s="86">
        <v>80344786</v>
      </c>
      <c r="I18" s="87">
        <f t="shared" si="1"/>
        <v>737020524</v>
      </c>
      <c r="J18" s="85">
        <v>123149283</v>
      </c>
      <c r="K18" s="86">
        <v>5604051</v>
      </c>
      <c r="L18" s="88">
        <f t="shared" si="2"/>
        <v>128753334</v>
      </c>
      <c r="M18" s="105">
        <f t="shared" si="3"/>
        <v>0.17727468733864463</v>
      </c>
      <c r="N18" s="85">
        <v>166448347</v>
      </c>
      <c r="O18" s="86">
        <v>12985059</v>
      </c>
      <c r="P18" s="88">
        <f t="shared" si="4"/>
        <v>179433406</v>
      </c>
      <c r="Q18" s="105">
        <f t="shared" si="5"/>
        <v>0.24705380403398394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289597630</v>
      </c>
      <c r="AA18" s="88">
        <f t="shared" si="11"/>
        <v>18589110</v>
      </c>
      <c r="AB18" s="88">
        <f t="shared" si="12"/>
        <v>308186740</v>
      </c>
      <c r="AC18" s="105">
        <f t="shared" si="13"/>
        <v>0.42432849137262857</v>
      </c>
      <c r="AD18" s="85">
        <v>236741031</v>
      </c>
      <c r="AE18" s="86">
        <v>31895551</v>
      </c>
      <c r="AF18" s="88">
        <f t="shared" si="14"/>
        <v>268636582</v>
      </c>
      <c r="AG18" s="86">
        <v>665903366</v>
      </c>
      <c r="AH18" s="86">
        <v>665903366</v>
      </c>
      <c r="AI18" s="126">
        <v>151961439</v>
      </c>
      <c r="AJ18" s="127">
        <f t="shared" si="15"/>
        <v>0.22820344025712583</v>
      </c>
      <c r="AK18" s="128">
        <f t="shared" si="16"/>
        <v>-0.33205893008272414</v>
      </c>
    </row>
    <row r="19" spans="1:37" ht="12.75">
      <c r="A19" s="62" t="s">
        <v>97</v>
      </c>
      <c r="B19" s="63" t="s">
        <v>89</v>
      </c>
      <c r="C19" s="64" t="s">
        <v>90</v>
      </c>
      <c r="D19" s="85">
        <v>2399626158</v>
      </c>
      <c r="E19" s="86">
        <v>378029950</v>
      </c>
      <c r="F19" s="87">
        <f t="shared" si="0"/>
        <v>2777656108</v>
      </c>
      <c r="G19" s="85">
        <v>2399626158</v>
      </c>
      <c r="H19" s="86">
        <v>309567339</v>
      </c>
      <c r="I19" s="87">
        <f t="shared" si="1"/>
        <v>2709193497</v>
      </c>
      <c r="J19" s="85">
        <v>517924618</v>
      </c>
      <c r="K19" s="86">
        <v>26943431</v>
      </c>
      <c r="L19" s="88">
        <f t="shared" si="2"/>
        <v>544868049</v>
      </c>
      <c r="M19" s="105">
        <f t="shared" si="3"/>
        <v>0.19616108971542995</v>
      </c>
      <c r="N19" s="85">
        <v>565179745</v>
      </c>
      <c r="O19" s="86">
        <v>66565708</v>
      </c>
      <c r="P19" s="88">
        <f t="shared" si="4"/>
        <v>631745453</v>
      </c>
      <c r="Q19" s="105">
        <f t="shared" si="5"/>
        <v>0.22743832513337175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1083104363</v>
      </c>
      <c r="AA19" s="88">
        <f t="shared" si="11"/>
        <v>93509139</v>
      </c>
      <c r="AB19" s="88">
        <f t="shared" si="12"/>
        <v>1176613502</v>
      </c>
      <c r="AC19" s="105">
        <f t="shared" si="13"/>
        <v>0.4235994148488017</v>
      </c>
      <c r="AD19" s="85">
        <v>1019531695</v>
      </c>
      <c r="AE19" s="86">
        <v>226739020</v>
      </c>
      <c r="AF19" s="88">
        <f t="shared" si="14"/>
        <v>1246270715</v>
      </c>
      <c r="AG19" s="86">
        <v>2789482936</v>
      </c>
      <c r="AH19" s="86">
        <v>2789482936</v>
      </c>
      <c r="AI19" s="126">
        <v>713607568</v>
      </c>
      <c r="AJ19" s="127">
        <f t="shared" si="15"/>
        <v>0.25582073250581805</v>
      </c>
      <c r="AK19" s="128">
        <f t="shared" si="16"/>
        <v>-0.49309131202685763</v>
      </c>
    </row>
    <row r="20" spans="1:37" ht="12.75">
      <c r="A20" s="62" t="s">
        <v>97</v>
      </c>
      <c r="B20" s="63" t="s">
        <v>91</v>
      </c>
      <c r="C20" s="64" t="s">
        <v>92</v>
      </c>
      <c r="D20" s="85">
        <v>1808246723</v>
      </c>
      <c r="E20" s="86">
        <v>558276528</v>
      </c>
      <c r="F20" s="87">
        <f t="shared" si="0"/>
        <v>2366523251</v>
      </c>
      <c r="G20" s="85">
        <v>1810339045</v>
      </c>
      <c r="H20" s="86">
        <v>613274958</v>
      </c>
      <c r="I20" s="87">
        <f t="shared" si="1"/>
        <v>2423614003</v>
      </c>
      <c r="J20" s="85">
        <v>284643991</v>
      </c>
      <c r="K20" s="86">
        <v>94074431</v>
      </c>
      <c r="L20" s="88">
        <f t="shared" si="2"/>
        <v>378718422</v>
      </c>
      <c r="M20" s="105">
        <f t="shared" si="3"/>
        <v>0.16003156607059257</v>
      </c>
      <c r="N20" s="85">
        <v>341154582</v>
      </c>
      <c r="O20" s="86">
        <v>108904171</v>
      </c>
      <c r="P20" s="88">
        <f t="shared" si="4"/>
        <v>450058753</v>
      </c>
      <c r="Q20" s="105">
        <f t="shared" si="5"/>
        <v>0.19017719467147548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625798573</v>
      </c>
      <c r="AA20" s="88">
        <f t="shared" si="11"/>
        <v>202978602</v>
      </c>
      <c r="AB20" s="88">
        <f t="shared" si="12"/>
        <v>828777175</v>
      </c>
      <c r="AC20" s="105">
        <f t="shared" si="13"/>
        <v>0.350208760742068</v>
      </c>
      <c r="AD20" s="85">
        <v>445856944</v>
      </c>
      <c r="AE20" s="86">
        <v>147499948</v>
      </c>
      <c r="AF20" s="88">
        <f t="shared" si="14"/>
        <v>593356892</v>
      </c>
      <c r="AG20" s="86">
        <v>2191460897</v>
      </c>
      <c r="AH20" s="86">
        <v>2191460897</v>
      </c>
      <c r="AI20" s="126">
        <v>409148788</v>
      </c>
      <c r="AJ20" s="127">
        <f t="shared" si="15"/>
        <v>0.18670138653174426</v>
      </c>
      <c r="AK20" s="128">
        <f t="shared" si="16"/>
        <v>-0.2415041283450703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1171905103</v>
      </c>
      <c r="E21" s="86">
        <v>191722515</v>
      </c>
      <c r="F21" s="87">
        <f t="shared" si="0"/>
        <v>1363627618</v>
      </c>
      <c r="G21" s="85">
        <v>1171905103</v>
      </c>
      <c r="H21" s="86">
        <v>191722515</v>
      </c>
      <c r="I21" s="87">
        <f t="shared" si="1"/>
        <v>1363627618</v>
      </c>
      <c r="J21" s="85">
        <v>207970285</v>
      </c>
      <c r="K21" s="86">
        <v>11811101</v>
      </c>
      <c r="L21" s="88">
        <f t="shared" si="2"/>
        <v>219781386</v>
      </c>
      <c r="M21" s="105">
        <f t="shared" si="3"/>
        <v>0.16117405008439775</v>
      </c>
      <c r="N21" s="85">
        <v>228411120</v>
      </c>
      <c r="O21" s="86">
        <v>21565198</v>
      </c>
      <c r="P21" s="88">
        <f t="shared" si="4"/>
        <v>249976318</v>
      </c>
      <c r="Q21" s="105">
        <f t="shared" si="5"/>
        <v>0.18331714223171447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436381405</v>
      </c>
      <c r="AA21" s="88">
        <f t="shared" si="11"/>
        <v>33376299</v>
      </c>
      <c r="AB21" s="88">
        <f t="shared" si="12"/>
        <v>469757704</v>
      </c>
      <c r="AC21" s="105">
        <f t="shared" si="13"/>
        <v>0.3444911923161122</v>
      </c>
      <c r="AD21" s="85">
        <v>363841479</v>
      </c>
      <c r="AE21" s="86">
        <v>85589712</v>
      </c>
      <c r="AF21" s="88">
        <f t="shared" si="14"/>
        <v>449431191</v>
      </c>
      <c r="AG21" s="86">
        <v>1238014695</v>
      </c>
      <c r="AH21" s="86">
        <v>1238014695</v>
      </c>
      <c r="AI21" s="126">
        <v>237595027</v>
      </c>
      <c r="AJ21" s="127">
        <f t="shared" si="15"/>
        <v>0.1919161605751376</v>
      </c>
      <c r="AK21" s="128">
        <f t="shared" si="16"/>
        <v>-0.44379401562273857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740979928</v>
      </c>
      <c r="E22" s="86">
        <v>95433600</v>
      </c>
      <c r="F22" s="87">
        <f t="shared" si="0"/>
        <v>836413528</v>
      </c>
      <c r="G22" s="85">
        <v>742856505</v>
      </c>
      <c r="H22" s="86">
        <v>101267894</v>
      </c>
      <c r="I22" s="87">
        <f t="shared" si="1"/>
        <v>844124399</v>
      </c>
      <c r="J22" s="85">
        <v>171873468</v>
      </c>
      <c r="K22" s="86">
        <v>5300666</v>
      </c>
      <c r="L22" s="88">
        <f t="shared" si="2"/>
        <v>177174134</v>
      </c>
      <c r="M22" s="105">
        <f t="shared" si="3"/>
        <v>0.21182600241252914</v>
      </c>
      <c r="N22" s="85">
        <v>164681489</v>
      </c>
      <c r="O22" s="86">
        <v>12539821</v>
      </c>
      <c r="P22" s="88">
        <f t="shared" si="4"/>
        <v>177221310</v>
      </c>
      <c r="Q22" s="105">
        <f t="shared" si="5"/>
        <v>0.2118824051348916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336554957</v>
      </c>
      <c r="AA22" s="88">
        <f t="shared" si="11"/>
        <v>17840487</v>
      </c>
      <c r="AB22" s="88">
        <f t="shared" si="12"/>
        <v>354395444</v>
      </c>
      <c r="AC22" s="105">
        <f t="shared" si="13"/>
        <v>0.42370840754742073</v>
      </c>
      <c r="AD22" s="85">
        <v>311114344</v>
      </c>
      <c r="AE22" s="86">
        <v>58348335</v>
      </c>
      <c r="AF22" s="88">
        <f t="shared" si="14"/>
        <v>369462679</v>
      </c>
      <c r="AG22" s="86">
        <v>768134350</v>
      </c>
      <c r="AH22" s="86">
        <v>768134350</v>
      </c>
      <c r="AI22" s="126">
        <v>196425186</v>
      </c>
      <c r="AJ22" s="127">
        <f t="shared" si="15"/>
        <v>0.2557172270710195</v>
      </c>
      <c r="AK22" s="128">
        <f t="shared" si="16"/>
        <v>-0.5203268961301502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443805060</v>
      </c>
      <c r="E23" s="86">
        <v>42650195</v>
      </c>
      <c r="F23" s="87">
        <f t="shared" si="0"/>
        <v>486455255</v>
      </c>
      <c r="G23" s="85">
        <v>444113060</v>
      </c>
      <c r="H23" s="86">
        <v>42650195</v>
      </c>
      <c r="I23" s="87">
        <f t="shared" si="1"/>
        <v>486763255</v>
      </c>
      <c r="J23" s="85">
        <v>70055113</v>
      </c>
      <c r="K23" s="86">
        <v>32007</v>
      </c>
      <c r="L23" s="88">
        <f t="shared" si="2"/>
        <v>70087120</v>
      </c>
      <c r="M23" s="105">
        <f t="shared" si="3"/>
        <v>0.14407721836615786</v>
      </c>
      <c r="N23" s="85">
        <v>99696976</v>
      </c>
      <c r="O23" s="86">
        <v>5577659</v>
      </c>
      <c r="P23" s="88">
        <f t="shared" si="4"/>
        <v>105274635</v>
      </c>
      <c r="Q23" s="105">
        <f t="shared" si="5"/>
        <v>0.21641175404714252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169752089</v>
      </c>
      <c r="AA23" s="88">
        <f t="shared" si="11"/>
        <v>5609666</v>
      </c>
      <c r="AB23" s="88">
        <f t="shared" si="12"/>
        <v>175361755</v>
      </c>
      <c r="AC23" s="105">
        <f t="shared" si="13"/>
        <v>0.36048897241330036</v>
      </c>
      <c r="AD23" s="85">
        <v>70210945</v>
      </c>
      <c r="AE23" s="86">
        <v>5107371</v>
      </c>
      <c r="AF23" s="88">
        <f t="shared" si="14"/>
        <v>75318316</v>
      </c>
      <c r="AG23" s="86">
        <v>436558070</v>
      </c>
      <c r="AH23" s="86">
        <v>436558070</v>
      </c>
      <c r="AI23" s="126">
        <v>51744361</v>
      </c>
      <c r="AJ23" s="127">
        <f t="shared" si="15"/>
        <v>0.1185280139249287</v>
      </c>
      <c r="AK23" s="128">
        <f t="shared" si="16"/>
        <v>0.3977295376598702</v>
      </c>
    </row>
    <row r="24" spans="1:37" ht="16.5">
      <c r="A24" s="65"/>
      <c r="B24" s="66" t="s">
        <v>575</v>
      </c>
      <c r="C24" s="67"/>
      <c r="D24" s="89">
        <f>SUM(D18:D23)</f>
        <v>7219242799</v>
      </c>
      <c r="E24" s="90">
        <f>SUM(E18:E23)</f>
        <v>1337725789</v>
      </c>
      <c r="F24" s="91">
        <f t="shared" si="0"/>
        <v>8556968588</v>
      </c>
      <c r="G24" s="89">
        <f>SUM(G18:G23)</f>
        <v>7225515609</v>
      </c>
      <c r="H24" s="90">
        <f>SUM(H18:H23)</f>
        <v>1338827687</v>
      </c>
      <c r="I24" s="91">
        <f t="shared" si="1"/>
        <v>8564343296</v>
      </c>
      <c r="J24" s="89">
        <f>SUM(J18:J23)</f>
        <v>1375616758</v>
      </c>
      <c r="K24" s="90">
        <f>SUM(K18:K23)</f>
        <v>143765687</v>
      </c>
      <c r="L24" s="90">
        <f t="shared" si="2"/>
        <v>1519382445</v>
      </c>
      <c r="M24" s="106">
        <f t="shared" si="3"/>
        <v>0.17756083002697123</v>
      </c>
      <c r="N24" s="89">
        <f>SUM(N18:N23)</f>
        <v>1565572259</v>
      </c>
      <c r="O24" s="90">
        <f>SUM(O18:O23)</f>
        <v>228137616</v>
      </c>
      <c r="P24" s="90">
        <f t="shared" si="4"/>
        <v>1793709875</v>
      </c>
      <c r="Q24" s="106">
        <f t="shared" si="5"/>
        <v>0.2096197802473457</v>
      </c>
      <c r="R24" s="89">
        <f>SUM(R18:R23)</f>
        <v>0</v>
      </c>
      <c r="S24" s="90">
        <f>SUM(S18:S23)</f>
        <v>0</v>
      </c>
      <c r="T24" s="90">
        <f t="shared" si="6"/>
        <v>0</v>
      </c>
      <c r="U24" s="106">
        <f t="shared" si="7"/>
        <v>0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f t="shared" si="10"/>
        <v>2941189017</v>
      </c>
      <c r="AA24" s="90">
        <f t="shared" si="11"/>
        <v>371903303</v>
      </c>
      <c r="AB24" s="90">
        <f t="shared" si="12"/>
        <v>3313092320</v>
      </c>
      <c r="AC24" s="106">
        <f t="shared" si="13"/>
        <v>0.38718061027431694</v>
      </c>
      <c r="AD24" s="89">
        <f>SUM(AD18:AD23)</f>
        <v>2447296438</v>
      </c>
      <c r="AE24" s="90">
        <f>SUM(AE18:AE23)</f>
        <v>555179937</v>
      </c>
      <c r="AF24" s="90">
        <f t="shared" si="14"/>
        <v>3002476375</v>
      </c>
      <c r="AG24" s="90">
        <f>SUM(AG18:AG23)</f>
        <v>8089554314</v>
      </c>
      <c r="AH24" s="90">
        <f>SUM(AH18:AH23)</f>
        <v>8089554314</v>
      </c>
      <c r="AI24" s="91">
        <f>SUM(AI18:AI23)</f>
        <v>1760482369</v>
      </c>
      <c r="AJ24" s="129">
        <f t="shared" si="15"/>
        <v>0.21762414845936098</v>
      </c>
      <c r="AK24" s="130">
        <f t="shared" si="16"/>
        <v>-0.40258984552376365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574584625</v>
      </c>
      <c r="E25" s="86">
        <v>300007540</v>
      </c>
      <c r="F25" s="87">
        <f t="shared" si="0"/>
        <v>874592165</v>
      </c>
      <c r="G25" s="85">
        <v>574584625</v>
      </c>
      <c r="H25" s="86">
        <v>300007540</v>
      </c>
      <c r="I25" s="87">
        <f t="shared" si="1"/>
        <v>874592165</v>
      </c>
      <c r="J25" s="85">
        <v>105999949</v>
      </c>
      <c r="K25" s="86">
        <v>7588865</v>
      </c>
      <c r="L25" s="88">
        <f t="shared" si="2"/>
        <v>113588814</v>
      </c>
      <c r="M25" s="105">
        <f t="shared" si="3"/>
        <v>0.12987632241137217</v>
      </c>
      <c r="N25" s="85">
        <v>120594849</v>
      </c>
      <c r="O25" s="86">
        <v>17434765</v>
      </c>
      <c r="P25" s="88">
        <f t="shared" si="4"/>
        <v>138029614</v>
      </c>
      <c r="Q25" s="105">
        <f t="shared" si="5"/>
        <v>0.15782169052474876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226594798</v>
      </c>
      <c r="AA25" s="88">
        <f t="shared" si="11"/>
        <v>25023630</v>
      </c>
      <c r="AB25" s="88">
        <f t="shared" si="12"/>
        <v>251618428</v>
      </c>
      <c r="AC25" s="105">
        <f t="shared" si="13"/>
        <v>0.2876980129361209</v>
      </c>
      <c r="AD25" s="85">
        <v>218395027</v>
      </c>
      <c r="AE25" s="86">
        <v>16338586</v>
      </c>
      <c r="AF25" s="88">
        <f t="shared" si="14"/>
        <v>234733613</v>
      </c>
      <c r="AG25" s="86">
        <v>686642850</v>
      </c>
      <c r="AH25" s="86">
        <v>686642850</v>
      </c>
      <c r="AI25" s="126">
        <v>125274645</v>
      </c>
      <c r="AJ25" s="127">
        <f t="shared" si="15"/>
        <v>0.18244513141001906</v>
      </c>
      <c r="AK25" s="128">
        <f t="shared" si="16"/>
        <v>-0.4119733759646941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1249962889</v>
      </c>
      <c r="E26" s="86">
        <v>523353840</v>
      </c>
      <c r="F26" s="87">
        <f t="shared" si="0"/>
        <v>1773316729</v>
      </c>
      <c r="G26" s="85">
        <v>1248144889</v>
      </c>
      <c r="H26" s="86">
        <v>632922902</v>
      </c>
      <c r="I26" s="87">
        <f t="shared" si="1"/>
        <v>1881067791</v>
      </c>
      <c r="J26" s="85">
        <v>252377957</v>
      </c>
      <c r="K26" s="86">
        <v>36263604</v>
      </c>
      <c r="L26" s="88">
        <f t="shared" si="2"/>
        <v>288641561</v>
      </c>
      <c r="M26" s="105">
        <f t="shared" si="3"/>
        <v>0.1627693216218455</v>
      </c>
      <c r="N26" s="85">
        <v>317495929</v>
      </c>
      <c r="O26" s="86">
        <v>74406415</v>
      </c>
      <c r="P26" s="88">
        <f t="shared" si="4"/>
        <v>391902344</v>
      </c>
      <c r="Q26" s="105">
        <f t="shared" si="5"/>
        <v>0.22099963170200262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569873886</v>
      </c>
      <c r="AA26" s="88">
        <f t="shared" si="11"/>
        <v>110670019</v>
      </c>
      <c r="AB26" s="88">
        <f t="shared" si="12"/>
        <v>680543905</v>
      </c>
      <c r="AC26" s="105">
        <f t="shared" si="13"/>
        <v>0.3837689533238481</v>
      </c>
      <c r="AD26" s="85">
        <v>459715041</v>
      </c>
      <c r="AE26" s="86">
        <v>32752244</v>
      </c>
      <c r="AF26" s="88">
        <f t="shared" si="14"/>
        <v>492467285</v>
      </c>
      <c r="AG26" s="86">
        <v>1328481773</v>
      </c>
      <c r="AH26" s="86">
        <v>1328481773</v>
      </c>
      <c r="AI26" s="126">
        <v>257803298</v>
      </c>
      <c r="AJ26" s="127">
        <f t="shared" si="15"/>
        <v>0.19405858871350884</v>
      </c>
      <c r="AK26" s="128">
        <f t="shared" si="16"/>
        <v>-0.2042063382951418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343804518</v>
      </c>
      <c r="E27" s="86">
        <v>47208739</v>
      </c>
      <c r="F27" s="87">
        <f t="shared" si="0"/>
        <v>391013257</v>
      </c>
      <c r="G27" s="85">
        <v>343804518</v>
      </c>
      <c r="H27" s="86">
        <v>47208739</v>
      </c>
      <c r="I27" s="87">
        <f t="shared" si="1"/>
        <v>391013257</v>
      </c>
      <c r="J27" s="85">
        <v>68560279</v>
      </c>
      <c r="K27" s="86">
        <v>2266272</v>
      </c>
      <c r="L27" s="88">
        <f t="shared" si="2"/>
        <v>70826551</v>
      </c>
      <c r="M27" s="105">
        <f t="shared" si="3"/>
        <v>0.181135932687827</v>
      </c>
      <c r="N27" s="85">
        <v>82463104</v>
      </c>
      <c r="O27" s="86">
        <v>5716291</v>
      </c>
      <c r="P27" s="88">
        <f t="shared" si="4"/>
        <v>88179395</v>
      </c>
      <c r="Q27" s="105">
        <f t="shared" si="5"/>
        <v>0.22551510318740933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151023383</v>
      </c>
      <c r="AA27" s="88">
        <f t="shared" si="11"/>
        <v>7982563</v>
      </c>
      <c r="AB27" s="88">
        <f t="shared" si="12"/>
        <v>159005946</v>
      </c>
      <c r="AC27" s="105">
        <f t="shared" si="13"/>
        <v>0.4066510358752363</v>
      </c>
      <c r="AD27" s="85">
        <v>137578982</v>
      </c>
      <c r="AE27" s="86">
        <v>11694378</v>
      </c>
      <c r="AF27" s="88">
        <f t="shared" si="14"/>
        <v>149273360</v>
      </c>
      <c r="AG27" s="86">
        <v>381269767</v>
      </c>
      <c r="AH27" s="86">
        <v>381269767</v>
      </c>
      <c r="AI27" s="126">
        <v>70995579</v>
      </c>
      <c r="AJ27" s="127">
        <f t="shared" si="15"/>
        <v>0.1862082576298267</v>
      </c>
      <c r="AK27" s="128">
        <f t="shared" si="16"/>
        <v>-0.40927574082877216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299057087</v>
      </c>
      <c r="E28" s="86">
        <v>20558844</v>
      </c>
      <c r="F28" s="87">
        <f t="shared" si="0"/>
        <v>319615931</v>
      </c>
      <c r="G28" s="85">
        <v>300907407</v>
      </c>
      <c r="H28" s="86">
        <v>25452505</v>
      </c>
      <c r="I28" s="87">
        <f t="shared" si="1"/>
        <v>326359912</v>
      </c>
      <c r="J28" s="85">
        <v>57916120</v>
      </c>
      <c r="K28" s="86">
        <v>490018</v>
      </c>
      <c r="L28" s="88">
        <f t="shared" si="2"/>
        <v>58406138</v>
      </c>
      <c r="M28" s="105">
        <f t="shared" si="3"/>
        <v>0.182738506861224</v>
      </c>
      <c r="N28" s="85">
        <v>66716169</v>
      </c>
      <c r="O28" s="86">
        <v>4664165</v>
      </c>
      <c r="P28" s="88">
        <f t="shared" si="4"/>
        <v>71380334</v>
      </c>
      <c r="Q28" s="105">
        <f t="shared" si="5"/>
        <v>0.22333158981365042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124632289</v>
      </c>
      <c r="AA28" s="88">
        <f t="shared" si="11"/>
        <v>5154183</v>
      </c>
      <c r="AB28" s="88">
        <f t="shared" si="12"/>
        <v>129786472</v>
      </c>
      <c r="AC28" s="105">
        <f t="shared" si="13"/>
        <v>0.4060700966748744</v>
      </c>
      <c r="AD28" s="85">
        <v>108799723</v>
      </c>
      <c r="AE28" s="86">
        <v>6617697</v>
      </c>
      <c r="AF28" s="88">
        <f t="shared" si="14"/>
        <v>115417420</v>
      </c>
      <c r="AG28" s="86">
        <v>281431314</v>
      </c>
      <c r="AH28" s="86">
        <v>281431314</v>
      </c>
      <c r="AI28" s="126">
        <v>59434602</v>
      </c>
      <c r="AJ28" s="127">
        <f t="shared" si="15"/>
        <v>0.2111868830630553</v>
      </c>
      <c r="AK28" s="128">
        <f t="shared" si="16"/>
        <v>-0.38154626918536216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222412206</v>
      </c>
      <c r="E29" s="86">
        <v>11353111</v>
      </c>
      <c r="F29" s="87">
        <f t="shared" si="0"/>
        <v>233765317</v>
      </c>
      <c r="G29" s="85">
        <v>222412206</v>
      </c>
      <c r="H29" s="86">
        <v>11353111</v>
      </c>
      <c r="I29" s="87">
        <f t="shared" si="1"/>
        <v>233765317</v>
      </c>
      <c r="J29" s="85">
        <v>46034162</v>
      </c>
      <c r="K29" s="86">
        <v>751667</v>
      </c>
      <c r="L29" s="88">
        <f t="shared" si="2"/>
        <v>46785829</v>
      </c>
      <c r="M29" s="105">
        <f t="shared" si="3"/>
        <v>0.2001401645052418</v>
      </c>
      <c r="N29" s="85">
        <v>47037450</v>
      </c>
      <c r="O29" s="86">
        <v>818830</v>
      </c>
      <c r="P29" s="88">
        <f t="shared" si="4"/>
        <v>47856280</v>
      </c>
      <c r="Q29" s="105">
        <f t="shared" si="5"/>
        <v>0.20471933396347244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93071612</v>
      </c>
      <c r="AA29" s="88">
        <f t="shared" si="11"/>
        <v>1570497</v>
      </c>
      <c r="AB29" s="88">
        <f t="shared" si="12"/>
        <v>94642109</v>
      </c>
      <c r="AC29" s="105">
        <f t="shared" si="13"/>
        <v>0.4048594984687142</v>
      </c>
      <c r="AD29" s="85">
        <v>94947044</v>
      </c>
      <c r="AE29" s="86">
        <v>15469148</v>
      </c>
      <c r="AF29" s="88">
        <f t="shared" si="14"/>
        <v>110416192</v>
      </c>
      <c r="AG29" s="86">
        <v>240093137</v>
      </c>
      <c r="AH29" s="86">
        <v>240093137</v>
      </c>
      <c r="AI29" s="126">
        <v>65510370</v>
      </c>
      <c r="AJ29" s="127">
        <f t="shared" si="15"/>
        <v>0.2728539883253723</v>
      </c>
      <c r="AK29" s="128">
        <f t="shared" si="16"/>
        <v>-0.5665827707588394</v>
      </c>
    </row>
    <row r="30" spans="1:37" ht="16.5">
      <c r="A30" s="65"/>
      <c r="B30" s="66" t="s">
        <v>586</v>
      </c>
      <c r="C30" s="67"/>
      <c r="D30" s="89">
        <f>SUM(D25:D29)</f>
        <v>2689821325</v>
      </c>
      <c r="E30" s="90">
        <f>SUM(E25:E29)</f>
        <v>902482074</v>
      </c>
      <c r="F30" s="91">
        <f t="shared" si="0"/>
        <v>3592303399</v>
      </c>
      <c r="G30" s="89">
        <f>SUM(G25:G29)</f>
        <v>2689853645</v>
      </c>
      <c r="H30" s="90">
        <f>SUM(H25:H29)</f>
        <v>1016944797</v>
      </c>
      <c r="I30" s="91">
        <f t="shared" si="1"/>
        <v>3706798442</v>
      </c>
      <c r="J30" s="89">
        <f>SUM(J25:J29)</f>
        <v>530888467</v>
      </c>
      <c r="K30" s="90">
        <f>SUM(K25:K29)</f>
        <v>47360426</v>
      </c>
      <c r="L30" s="90">
        <f t="shared" si="2"/>
        <v>578248893</v>
      </c>
      <c r="M30" s="106">
        <f t="shared" si="3"/>
        <v>0.16096883497116887</v>
      </c>
      <c r="N30" s="89">
        <f>SUM(N25:N29)</f>
        <v>634307501</v>
      </c>
      <c r="O30" s="90">
        <f>SUM(O25:O29)</f>
        <v>103040466</v>
      </c>
      <c r="P30" s="90">
        <f t="shared" si="4"/>
        <v>737347967</v>
      </c>
      <c r="Q30" s="106">
        <f t="shared" si="5"/>
        <v>0.20525770935864096</v>
      </c>
      <c r="R30" s="89">
        <f>SUM(R25:R29)</f>
        <v>0</v>
      </c>
      <c r="S30" s="90">
        <f>SUM(S25:S29)</f>
        <v>0</v>
      </c>
      <c r="T30" s="90">
        <f t="shared" si="6"/>
        <v>0</v>
      </c>
      <c r="U30" s="106">
        <f t="shared" si="7"/>
        <v>0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f t="shared" si="10"/>
        <v>1165195968</v>
      </c>
      <c r="AA30" s="90">
        <f t="shared" si="11"/>
        <v>150400892</v>
      </c>
      <c r="AB30" s="90">
        <f t="shared" si="12"/>
        <v>1315596860</v>
      </c>
      <c r="AC30" s="106">
        <f t="shared" si="13"/>
        <v>0.36622654432980983</v>
      </c>
      <c r="AD30" s="89">
        <f>SUM(AD25:AD29)</f>
        <v>1019435817</v>
      </c>
      <c r="AE30" s="90">
        <f>SUM(AE25:AE29)</f>
        <v>82872053</v>
      </c>
      <c r="AF30" s="90">
        <f t="shared" si="14"/>
        <v>1102307870</v>
      </c>
      <c r="AG30" s="90">
        <f>SUM(AG25:AG29)</f>
        <v>2917918841</v>
      </c>
      <c r="AH30" s="90">
        <f>SUM(AH25:AH29)</f>
        <v>2917918841</v>
      </c>
      <c r="AI30" s="91">
        <f>SUM(AI25:AI29)</f>
        <v>579018494</v>
      </c>
      <c r="AJ30" s="129">
        <f t="shared" si="15"/>
        <v>0.1984354348257214</v>
      </c>
      <c r="AK30" s="130">
        <f t="shared" si="16"/>
        <v>-0.33108708821973665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162954198</v>
      </c>
      <c r="E31" s="86">
        <v>52626450</v>
      </c>
      <c r="F31" s="87">
        <f t="shared" si="0"/>
        <v>215580648</v>
      </c>
      <c r="G31" s="85">
        <v>162954198</v>
      </c>
      <c r="H31" s="86">
        <v>52626450</v>
      </c>
      <c r="I31" s="87">
        <f t="shared" si="1"/>
        <v>215580648</v>
      </c>
      <c r="J31" s="85">
        <v>14469891</v>
      </c>
      <c r="K31" s="86">
        <v>3551982</v>
      </c>
      <c r="L31" s="88">
        <f t="shared" si="2"/>
        <v>18021873</v>
      </c>
      <c r="M31" s="105">
        <f t="shared" si="3"/>
        <v>0.08359689595143995</v>
      </c>
      <c r="N31" s="85">
        <v>37910940</v>
      </c>
      <c r="O31" s="86">
        <v>3527897</v>
      </c>
      <c r="P31" s="88">
        <f t="shared" si="4"/>
        <v>41438837</v>
      </c>
      <c r="Q31" s="105">
        <f t="shared" si="5"/>
        <v>0.19221965136685182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52380831</v>
      </c>
      <c r="AA31" s="88">
        <f t="shared" si="11"/>
        <v>7079879</v>
      </c>
      <c r="AB31" s="88">
        <f t="shared" si="12"/>
        <v>59460710</v>
      </c>
      <c r="AC31" s="105">
        <f t="shared" si="13"/>
        <v>0.27581654731829175</v>
      </c>
      <c r="AD31" s="85">
        <v>38037854</v>
      </c>
      <c r="AE31" s="86">
        <v>893711</v>
      </c>
      <c r="AF31" s="88">
        <f t="shared" si="14"/>
        <v>38931565</v>
      </c>
      <c r="AG31" s="86">
        <v>188625443</v>
      </c>
      <c r="AH31" s="86">
        <v>188625443</v>
      </c>
      <c r="AI31" s="126">
        <v>37893712</v>
      </c>
      <c r="AJ31" s="127">
        <f t="shared" si="15"/>
        <v>0.20089395893426742</v>
      </c>
      <c r="AK31" s="128">
        <f t="shared" si="16"/>
        <v>0.06440203469857941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497391211</v>
      </c>
      <c r="E32" s="86">
        <v>110408968</v>
      </c>
      <c r="F32" s="87">
        <f t="shared" si="0"/>
        <v>607800179</v>
      </c>
      <c r="G32" s="85">
        <v>498259993</v>
      </c>
      <c r="H32" s="86">
        <v>111158450</v>
      </c>
      <c r="I32" s="87">
        <f t="shared" si="1"/>
        <v>609418443</v>
      </c>
      <c r="J32" s="85">
        <v>78209393</v>
      </c>
      <c r="K32" s="86">
        <v>1300329</v>
      </c>
      <c r="L32" s="88">
        <f t="shared" si="2"/>
        <v>79509722</v>
      </c>
      <c r="M32" s="105">
        <f t="shared" si="3"/>
        <v>0.1308155620006818</v>
      </c>
      <c r="N32" s="85">
        <v>131539769</v>
      </c>
      <c r="O32" s="86">
        <v>14046420</v>
      </c>
      <c r="P32" s="88">
        <f t="shared" si="4"/>
        <v>145586189</v>
      </c>
      <c r="Q32" s="105">
        <f t="shared" si="5"/>
        <v>0.23952969089204562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209749162</v>
      </c>
      <c r="AA32" s="88">
        <f t="shared" si="11"/>
        <v>15346749</v>
      </c>
      <c r="AB32" s="88">
        <f t="shared" si="12"/>
        <v>225095911</v>
      </c>
      <c r="AC32" s="105">
        <f t="shared" si="13"/>
        <v>0.3703452528927274</v>
      </c>
      <c r="AD32" s="85">
        <v>165748476</v>
      </c>
      <c r="AE32" s="86">
        <v>33480150</v>
      </c>
      <c r="AF32" s="88">
        <f t="shared" si="14"/>
        <v>199228626</v>
      </c>
      <c r="AG32" s="86">
        <v>573557398</v>
      </c>
      <c r="AH32" s="86">
        <v>573557398</v>
      </c>
      <c r="AI32" s="126">
        <v>111544573</v>
      </c>
      <c r="AJ32" s="127">
        <f t="shared" si="15"/>
        <v>0.1944784835640809</v>
      </c>
      <c r="AK32" s="128">
        <f t="shared" si="16"/>
        <v>-0.26925064975351487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1172939318</v>
      </c>
      <c r="E33" s="86">
        <v>309391630</v>
      </c>
      <c r="F33" s="87">
        <f t="shared" si="0"/>
        <v>1482330948</v>
      </c>
      <c r="G33" s="85">
        <v>1206925328</v>
      </c>
      <c r="H33" s="86">
        <v>341533050</v>
      </c>
      <c r="I33" s="87">
        <f t="shared" si="1"/>
        <v>1548458378</v>
      </c>
      <c r="J33" s="85">
        <v>200480358</v>
      </c>
      <c r="K33" s="86">
        <v>37790848</v>
      </c>
      <c r="L33" s="88">
        <f t="shared" si="2"/>
        <v>238271206</v>
      </c>
      <c r="M33" s="105">
        <f t="shared" si="3"/>
        <v>0.16074089684323314</v>
      </c>
      <c r="N33" s="85">
        <v>218606434</v>
      </c>
      <c r="O33" s="86">
        <v>55093716</v>
      </c>
      <c r="P33" s="88">
        <f t="shared" si="4"/>
        <v>273700150</v>
      </c>
      <c r="Q33" s="105">
        <f t="shared" si="5"/>
        <v>0.18464172954715913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419086792</v>
      </c>
      <c r="AA33" s="88">
        <f t="shared" si="11"/>
        <v>92884564</v>
      </c>
      <c r="AB33" s="88">
        <f t="shared" si="12"/>
        <v>511971356</v>
      </c>
      <c r="AC33" s="105">
        <f t="shared" si="13"/>
        <v>0.3453826263903923</v>
      </c>
      <c r="AD33" s="85">
        <v>366042015</v>
      </c>
      <c r="AE33" s="86">
        <v>46107283</v>
      </c>
      <c r="AF33" s="88">
        <f t="shared" si="14"/>
        <v>412149298</v>
      </c>
      <c r="AG33" s="86">
        <v>1165062193</v>
      </c>
      <c r="AH33" s="86">
        <v>1165062193</v>
      </c>
      <c r="AI33" s="126">
        <v>221356861</v>
      </c>
      <c r="AJ33" s="127">
        <f t="shared" si="15"/>
        <v>0.18999574643308334</v>
      </c>
      <c r="AK33" s="128">
        <f t="shared" si="16"/>
        <v>-0.3359198927957412</v>
      </c>
    </row>
    <row r="34" spans="1:37" ht="12.75">
      <c r="A34" s="62" t="s">
        <v>97</v>
      </c>
      <c r="B34" s="63" t="s">
        <v>93</v>
      </c>
      <c r="C34" s="64" t="s">
        <v>94</v>
      </c>
      <c r="D34" s="85">
        <v>2270007094</v>
      </c>
      <c r="E34" s="86">
        <v>344772281</v>
      </c>
      <c r="F34" s="87">
        <f t="shared" si="0"/>
        <v>2614779375</v>
      </c>
      <c r="G34" s="85">
        <v>2270007094</v>
      </c>
      <c r="H34" s="86">
        <v>396473224</v>
      </c>
      <c r="I34" s="87">
        <f t="shared" si="1"/>
        <v>2666480318</v>
      </c>
      <c r="J34" s="85">
        <v>399017998</v>
      </c>
      <c r="K34" s="86">
        <v>34554921</v>
      </c>
      <c r="L34" s="88">
        <f t="shared" si="2"/>
        <v>433572919</v>
      </c>
      <c r="M34" s="105">
        <f t="shared" si="3"/>
        <v>0.16581625323551438</v>
      </c>
      <c r="N34" s="85">
        <v>487743581</v>
      </c>
      <c r="O34" s="86">
        <v>39494375</v>
      </c>
      <c r="P34" s="88">
        <f t="shared" si="4"/>
        <v>527237956</v>
      </c>
      <c r="Q34" s="105">
        <f t="shared" si="5"/>
        <v>0.20163764524110184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886761579</v>
      </c>
      <c r="AA34" s="88">
        <f t="shared" si="11"/>
        <v>74049296</v>
      </c>
      <c r="AB34" s="88">
        <f t="shared" si="12"/>
        <v>960810875</v>
      </c>
      <c r="AC34" s="105">
        <f t="shared" si="13"/>
        <v>0.3674538984766162</v>
      </c>
      <c r="AD34" s="85">
        <v>786940067</v>
      </c>
      <c r="AE34" s="86">
        <v>80355215</v>
      </c>
      <c r="AF34" s="88">
        <f t="shared" si="14"/>
        <v>867295282</v>
      </c>
      <c r="AG34" s="86">
        <v>2385303033</v>
      </c>
      <c r="AH34" s="86">
        <v>2385303033</v>
      </c>
      <c r="AI34" s="126">
        <v>471933490</v>
      </c>
      <c r="AJ34" s="127">
        <f t="shared" si="15"/>
        <v>0.1978505386824786</v>
      </c>
      <c r="AK34" s="128">
        <f t="shared" si="16"/>
        <v>-0.39208944526461753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688652090</v>
      </c>
      <c r="E35" s="86">
        <v>89479696</v>
      </c>
      <c r="F35" s="87">
        <f t="shared" si="0"/>
        <v>778131786</v>
      </c>
      <c r="G35" s="85">
        <v>707122895</v>
      </c>
      <c r="H35" s="86">
        <v>126888892</v>
      </c>
      <c r="I35" s="87">
        <f t="shared" si="1"/>
        <v>834011787</v>
      </c>
      <c r="J35" s="85">
        <v>137960372</v>
      </c>
      <c r="K35" s="86">
        <v>1430996</v>
      </c>
      <c r="L35" s="88">
        <f t="shared" si="2"/>
        <v>139391368</v>
      </c>
      <c r="M35" s="105">
        <f t="shared" si="3"/>
        <v>0.17913593880612916</v>
      </c>
      <c r="N35" s="85">
        <v>157329245</v>
      </c>
      <c r="O35" s="86">
        <v>10961791</v>
      </c>
      <c r="P35" s="88">
        <f t="shared" si="4"/>
        <v>168291036</v>
      </c>
      <c r="Q35" s="105">
        <f t="shared" si="5"/>
        <v>0.21627575049350317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295289617</v>
      </c>
      <c r="AA35" s="88">
        <f t="shared" si="11"/>
        <v>12392787</v>
      </c>
      <c r="AB35" s="88">
        <f t="shared" si="12"/>
        <v>307682404</v>
      </c>
      <c r="AC35" s="105">
        <f t="shared" si="13"/>
        <v>0.39541168929963233</v>
      </c>
      <c r="AD35" s="85">
        <v>278581925</v>
      </c>
      <c r="AE35" s="86">
        <v>14605192</v>
      </c>
      <c r="AF35" s="88">
        <f t="shared" si="14"/>
        <v>293187117</v>
      </c>
      <c r="AG35" s="86">
        <v>718648246</v>
      </c>
      <c r="AH35" s="86">
        <v>718648246</v>
      </c>
      <c r="AI35" s="126">
        <v>161106755</v>
      </c>
      <c r="AJ35" s="127">
        <f t="shared" si="15"/>
        <v>0.22418026607136532</v>
      </c>
      <c r="AK35" s="128">
        <f t="shared" si="16"/>
        <v>-0.4259944375386726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716117124</v>
      </c>
      <c r="E36" s="86">
        <v>84765848</v>
      </c>
      <c r="F36" s="87">
        <f t="shared" si="0"/>
        <v>800882972</v>
      </c>
      <c r="G36" s="85">
        <v>716117124</v>
      </c>
      <c r="H36" s="86">
        <v>84765848</v>
      </c>
      <c r="I36" s="87">
        <f t="shared" si="1"/>
        <v>800882972</v>
      </c>
      <c r="J36" s="85">
        <v>151836272</v>
      </c>
      <c r="K36" s="86">
        <v>7077766</v>
      </c>
      <c r="L36" s="88">
        <f t="shared" si="2"/>
        <v>158914038</v>
      </c>
      <c r="M36" s="105">
        <f t="shared" si="3"/>
        <v>0.19842354445762894</v>
      </c>
      <c r="N36" s="85">
        <v>164876153</v>
      </c>
      <c r="O36" s="86">
        <v>14460604</v>
      </c>
      <c r="P36" s="88">
        <f t="shared" si="4"/>
        <v>179336757</v>
      </c>
      <c r="Q36" s="105">
        <f t="shared" si="5"/>
        <v>0.22392379819507513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316712425</v>
      </c>
      <c r="AA36" s="88">
        <f t="shared" si="11"/>
        <v>21538370</v>
      </c>
      <c r="AB36" s="88">
        <f t="shared" si="12"/>
        <v>338250795</v>
      </c>
      <c r="AC36" s="105">
        <f t="shared" si="13"/>
        <v>0.42234734265270407</v>
      </c>
      <c r="AD36" s="85">
        <v>242583274</v>
      </c>
      <c r="AE36" s="86">
        <v>34977144</v>
      </c>
      <c r="AF36" s="88">
        <f t="shared" si="14"/>
        <v>277560418</v>
      </c>
      <c r="AG36" s="86">
        <v>700593744</v>
      </c>
      <c r="AH36" s="86">
        <v>700593744</v>
      </c>
      <c r="AI36" s="126">
        <v>147365491</v>
      </c>
      <c r="AJ36" s="127">
        <f t="shared" si="15"/>
        <v>0.21034371525875345</v>
      </c>
      <c r="AK36" s="128">
        <f t="shared" si="16"/>
        <v>-0.3538820906372896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964909952</v>
      </c>
      <c r="E37" s="86">
        <v>217575258</v>
      </c>
      <c r="F37" s="87">
        <f t="shared" si="0"/>
        <v>1182485210</v>
      </c>
      <c r="G37" s="85">
        <v>965775055</v>
      </c>
      <c r="H37" s="86">
        <v>352230772</v>
      </c>
      <c r="I37" s="87">
        <f t="shared" si="1"/>
        <v>1318005827</v>
      </c>
      <c r="J37" s="85">
        <v>236603284</v>
      </c>
      <c r="K37" s="86">
        <v>34130518</v>
      </c>
      <c r="L37" s="88">
        <f t="shared" si="2"/>
        <v>270733802</v>
      </c>
      <c r="M37" s="105">
        <f t="shared" si="3"/>
        <v>0.22895322470883167</v>
      </c>
      <c r="N37" s="85">
        <v>211082989</v>
      </c>
      <c r="O37" s="86">
        <v>46350814</v>
      </c>
      <c r="P37" s="88">
        <f t="shared" si="4"/>
        <v>257433803</v>
      </c>
      <c r="Q37" s="105">
        <f t="shared" si="5"/>
        <v>0.21770572758368792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447686273</v>
      </c>
      <c r="AA37" s="88">
        <f t="shared" si="11"/>
        <v>80481332</v>
      </c>
      <c r="AB37" s="88">
        <f t="shared" si="12"/>
        <v>528167605</v>
      </c>
      <c r="AC37" s="105">
        <f t="shared" si="13"/>
        <v>0.44665895229251956</v>
      </c>
      <c r="AD37" s="85">
        <v>339920039</v>
      </c>
      <c r="AE37" s="86">
        <v>45312025</v>
      </c>
      <c r="AF37" s="88">
        <f t="shared" si="14"/>
        <v>385232064</v>
      </c>
      <c r="AG37" s="86">
        <v>1029002116</v>
      </c>
      <c r="AH37" s="86">
        <v>1029002116</v>
      </c>
      <c r="AI37" s="126">
        <v>197932150</v>
      </c>
      <c r="AJ37" s="127">
        <f t="shared" si="15"/>
        <v>0.1923534917201278</v>
      </c>
      <c r="AK37" s="128">
        <f t="shared" si="16"/>
        <v>-0.3317435721030739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418657661</v>
      </c>
      <c r="E38" s="86">
        <v>3572668</v>
      </c>
      <c r="F38" s="87">
        <f t="shared" si="0"/>
        <v>422230329</v>
      </c>
      <c r="G38" s="85">
        <v>424199099</v>
      </c>
      <c r="H38" s="86">
        <v>14886996</v>
      </c>
      <c r="I38" s="87">
        <f t="shared" si="1"/>
        <v>439086095</v>
      </c>
      <c r="J38" s="85">
        <v>86996779</v>
      </c>
      <c r="K38" s="86">
        <v>305300</v>
      </c>
      <c r="L38" s="88">
        <f t="shared" si="2"/>
        <v>87302079</v>
      </c>
      <c r="M38" s="105">
        <f t="shared" si="3"/>
        <v>0.20676411191674485</v>
      </c>
      <c r="N38" s="85">
        <v>90953528</v>
      </c>
      <c r="O38" s="86">
        <v>5057612</v>
      </c>
      <c r="P38" s="88">
        <f t="shared" si="4"/>
        <v>96011140</v>
      </c>
      <c r="Q38" s="105">
        <f t="shared" si="5"/>
        <v>0.2273904393068836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177950307</v>
      </c>
      <c r="AA38" s="88">
        <f t="shared" si="11"/>
        <v>5362912</v>
      </c>
      <c r="AB38" s="88">
        <f t="shared" si="12"/>
        <v>183313219</v>
      </c>
      <c r="AC38" s="105">
        <f t="shared" si="13"/>
        <v>0.43415455122362845</v>
      </c>
      <c r="AD38" s="85">
        <v>105734232</v>
      </c>
      <c r="AE38" s="86">
        <v>224559</v>
      </c>
      <c r="AF38" s="88">
        <f t="shared" si="14"/>
        <v>105958791</v>
      </c>
      <c r="AG38" s="86">
        <v>399163328</v>
      </c>
      <c r="AH38" s="86">
        <v>399163328</v>
      </c>
      <c r="AI38" s="126">
        <v>59891628</v>
      </c>
      <c r="AJ38" s="127">
        <f t="shared" si="15"/>
        <v>0.15004291175766526</v>
      </c>
      <c r="AK38" s="128">
        <f t="shared" si="16"/>
        <v>-0.09388226220889972</v>
      </c>
    </row>
    <row r="39" spans="1:37" ht="16.5">
      <c r="A39" s="65"/>
      <c r="B39" s="66" t="s">
        <v>601</v>
      </c>
      <c r="C39" s="67"/>
      <c r="D39" s="89">
        <f>SUM(D31:D38)</f>
        <v>6891628648</v>
      </c>
      <c r="E39" s="90">
        <f>SUM(E31:E38)</f>
        <v>1212592799</v>
      </c>
      <c r="F39" s="91">
        <f t="shared" si="0"/>
        <v>8104221447</v>
      </c>
      <c r="G39" s="89">
        <f>SUM(G31:G38)</f>
        <v>6951360786</v>
      </c>
      <c r="H39" s="90">
        <f>SUM(H31:H38)</f>
        <v>1480563682</v>
      </c>
      <c r="I39" s="91">
        <f t="shared" si="1"/>
        <v>8431924468</v>
      </c>
      <c r="J39" s="89">
        <f>SUM(J31:J38)</f>
        <v>1305574347</v>
      </c>
      <c r="K39" s="90">
        <f>SUM(K31:K38)</f>
        <v>120142660</v>
      </c>
      <c r="L39" s="90">
        <f t="shared" si="2"/>
        <v>1425717007</v>
      </c>
      <c r="M39" s="106">
        <f t="shared" si="3"/>
        <v>0.1759227602952247</v>
      </c>
      <c r="N39" s="89">
        <f>SUM(N31:N38)</f>
        <v>1500042639</v>
      </c>
      <c r="O39" s="90">
        <f>SUM(O31:O38)</f>
        <v>188993229</v>
      </c>
      <c r="P39" s="90">
        <f t="shared" si="4"/>
        <v>1689035868</v>
      </c>
      <c r="Q39" s="106">
        <f t="shared" si="5"/>
        <v>0.2084143281431732</v>
      </c>
      <c r="R39" s="89">
        <f>SUM(R31:R38)</f>
        <v>0</v>
      </c>
      <c r="S39" s="90">
        <f>SUM(S31:S38)</f>
        <v>0</v>
      </c>
      <c r="T39" s="90">
        <f t="shared" si="6"/>
        <v>0</v>
      </c>
      <c r="U39" s="106">
        <f t="shared" si="7"/>
        <v>0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f t="shared" si="10"/>
        <v>2805616986</v>
      </c>
      <c r="AA39" s="90">
        <f t="shared" si="11"/>
        <v>309135889</v>
      </c>
      <c r="AB39" s="90">
        <f t="shared" si="12"/>
        <v>3114752875</v>
      </c>
      <c r="AC39" s="106">
        <f t="shared" si="13"/>
        <v>0.3843370884383979</v>
      </c>
      <c r="AD39" s="89">
        <f>SUM(AD31:AD38)</f>
        <v>2323587882</v>
      </c>
      <c r="AE39" s="90">
        <f>SUM(AE31:AE38)</f>
        <v>255955279</v>
      </c>
      <c r="AF39" s="90">
        <f t="shared" si="14"/>
        <v>2579543161</v>
      </c>
      <c r="AG39" s="90">
        <f>SUM(AG31:AG38)</f>
        <v>7159955501</v>
      </c>
      <c r="AH39" s="90">
        <f>SUM(AH31:AH38)</f>
        <v>7159955501</v>
      </c>
      <c r="AI39" s="91">
        <f>SUM(AI31:AI38)</f>
        <v>1409024660</v>
      </c>
      <c r="AJ39" s="129">
        <f t="shared" si="15"/>
        <v>0.19679237668491203</v>
      </c>
      <c r="AK39" s="130">
        <f t="shared" si="16"/>
        <v>-0.3452189932169156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94052375</v>
      </c>
      <c r="E40" s="86">
        <v>12232950</v>
      </c>
      <c r="F40" s="87">
        <f t="shared" si="0"/>
        <v>106285325</v>
      </c>
      <c r="G40" s="85">
        <v>94052375</v>
      </c>
      <c r="H40" s="86">
        <v>12232950</v>
      </c>
      <c r="I40" s="87">
        <f t="shared" si="1"/>
        <v>106285325</v>
      </c>
      <c r="J40" s="85">
        <v>12728711</v>
      </c>
      <c r="K40" s="86">
        <v>1424851</v>
      </c>
      <c r="L40" s="88">
        <f t="shared" si="2"/>
        <v>14153562</v>
      </c>
      <c r="M40" s="105">
        <f t="shared" si="3"/>
        <v>0.13316572160832174</v>
      </c>
      <c r="N40" s="85">
        <v>41670122</v>
      </c>
      <c r="O40" s="86">
        <v>3068401</v>
      </c>
      <c r="P40" s="88">
        <f t="shared" si="4"/>
        <v>44738523</v>
      </c>
      <c r="Q40" s="105">
        <f t="shared" si="5"/>
        <v>0.4209285054169049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54398833</v>
      </c>
      <c r="AA40" s="88">
        <f t="shared" si="11"/>
        <v>4493252</v>
      </c>
      <c r="AB40" s="88">
        <f t="shared" si="12"/>
        <v>58892085</v>
      </c>
      <c r="AC40" s="105">
        <f t="shared" si="13"/>
        <v>0.5540942270252267</v>
      </c>
      <c r="AD40" s="85">
        <v>42276028</v>
      </c>
      <c r="AE40" s="86">
        <v>5364075</v>
      </c>
      <c r="AF40" s="88">
        <f t="shared" si="14"/>
        <v>47640103</v>
      </c>
      <c r="AG40" s="86">
        <v>91087400</v>
      </c>
      <c r="AH40" s="86">
        <v>91087400</v>
      </c>
      <c r="AI40" s="126">
        <v>32351002</v>
      </c>
      <c r="AJ40" s="127">
        <f t="shared" si="15"/>
        <v>0.35516440254085635</v>
      </c>
      <c r="AK40" s="128">
        <f t="shared" si="16"/>
        <v>-0.0609062495099979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70892440</v>
      </c>
      <c r="E41" s="86">
        <v>34644653</v>
      </c>
      <c r="F41" s="87">
        <f t="shared" si="0"/>
        <v>105537093</v>
      </c>
      <c r="G41" s="85">
        <v>70892440</v>
      </c>
      <c r="H41" s="86">
        <v>34644653</v>
      </c>
      <c r="I41" s="87">
        <f t="shared" si="1"/>
        <v>105537093</v>
      </c>
      <c r="J41" s="85">
        <v>15753301</v>
      </c>
      <c r="K41" s="86">
        <v>536689</v>
      </c>
      <c r="L41" s="88">
        <f t="shared" si="2"/>
        <v>16289990</v>
      </c>
      <c r="M41" s="105">
        <f t="shared" si="3"/>
        <v>0.1543532187304041</v>
      </c>
      <c r="N41" s="85">
        <v>15004121</v>
      </c>
      <c r="O41" s="86">
        <v>375501</v>
      </c>
      <c r="P41" s="88">
        <f t="shared" si="4"/>
        <v>15379622</v>
      </c>
      <c r="Q41" s="105">
        <f t="shared" si="5"/>
        <v>0.1457271710146498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30757422</v>
      </c>
      <c r="AA41" s="88">
        <f t="shared" si="11"/>
        <v>912190</v>
      </c>
      <c r="AB41" s="88">
        <f t="shared" si="12"/>
        <v>31669612</v>
      </c>
      <c r="AC41" s="105">
        <f t="shared" si="13"/>
        <v>0.3000803897450539</v>
      </c>
      <c r="AD41" s="85">
        <v>26598520</v>
      </c>
      <c r="AE41" s="86">
        <v>281075</v>
      </c>
      <c r="AF41" s="88">
        <f t="shared" si="14"/>
        <v>26879595</v>
      </c>
      <c r="AG41" s="86">
        <v>89051758</v>
      </c>
      <c r="AH41" s="86">
        <v>89051758</v>
      </c>
      <c r="AI41" s="126">
        <v>14473100</v>
      </c>
      <c r="AJ41" s="127">
        <f t="shared" si="15"/>
        <v>0.16252458485996424</v>
      </c>
      <c r="AK41" s="128">
        <f t="shared" si="16"/>
        <v>-0.42783282262995403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341396140</v>
      </c>
      <c r="E42" s="86">
        <v>31958400</v>
      </c>
      <c r="F42" s="87">
        <f t="shared" si="0"/>
        <v>373354540</v>
      </c>
      <c r="G42" s="85">
        <v>341396140</v>
      </c>
      <c r="H42" s="86">
        <v>31958400</v>
      </c>
      <c r="I42" s="87">
        <f t="shared" si="1"/>
        <v>373354540</v>
      </c>
      <c r="J42" s="85">
        <v>51700926</v>
      </c>
      <c r="K42" s="86">
        <v>-1205165</v>
      </c>
      <c r="L42" s="88">
        <f t="shared" si="2"/>
        <v>50495761</v>
      </c>
      <c r="M42" s="105">
        <f t="shared" si="3"/>
        <v>0.13524882006256037</v>
      </c>
      <c r="N42" s="85">
        <v>99312167</v>
      </c>
      <c r="O42" s="86">
        <v>4929820</v>
      </c>
      <c r="P42" s="88">
        <f t="shared" si="4"/>
        <v>104241987</v>
      </c>
      <c r="Q42" s="105">
        <f t="shared" si="5"/>
        <v>0.2792037482656565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151013093</v>
      </c>
      <c r="AA42" s="88">
        <f t="shared" si="11"/>
        <v>3724655</v>
      </c>
      <c r="AB42" s="88">
        <f t="shared" si="12"/>
        <v>154737748</v>
      </c>
      <c r="AC42" s="105">
        <f t="shared" si="13"/>
        <v>0.4144525683282169</v>
      </c>
      <c r="AD42" s="85">
        <v>180917350</v>
      </c>
      <c r="AE42" s="86">
        <v>98081</v>
      </c>
      <c r="AF42" s="88">
        <f t="shared" si="14"/>
        <v>181015431</v>
      </c>
      <c r="AG42" s="86">
        <v>344030910</v>
      </c>
      <c r="AH42" s="86">
        <v>344030910</v>
      </c>
      <c r="AI42" s="126">
        <v>109648046</v>
      </c>
      <c r="AJ42" s="127">
        <f t="shared" si="15"/>
        <v>0.3187156816810443</v>
      </c>
      <c r="AK42" s="128">
        <f t="shared" si="16"/>
        <v>-0.42412651549027336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96254797</v>
      </c>
      <c r="E43" s="86">
        <v>743800</v>
      </c>
      <c r="F43" s="87">
        <f t="shared" si="0"/>
        <v>96998597</v>
      </c>
      <c r="G43" s="85">
        <v>96254797</v>
      </c>
      <c r="H43" s="86">
        <v>743800</v>
      </c>
      <c r="I43" s="87">
        <f t="shared" si="1"/>
        <v>96998597</v>
      </c>
      <c r="J43" s="85">
        <v>11286669</v>
      </c>
      <c r="K43" s="86">
        <v>2360</v>
      </c>
      <c r="L43" s="88">
        <f t="shared" si="2"/>
        <v>11289029</v>
      </c>
      <c r="M43" s="105">
        <f t="shared" si="3"/>
        <v>0.11638342562831089</v>
      </c>
      <c r="N43" s="85">
        <v>22081675</v>
      </c>
      <c r="O43" s="86">
        <v>10894</v>
      </c>
      <c r="P43" s="88">
        <f t="shared" si="4"/>
        <v>22092569</v>
      </c>
      <c r="Q43" s="105">
        <f t="shared" si="5"/>
        <v>0.2277617376259576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33368344</v>
      </c>
      <c r="AA43" s="88">
        <f t="shared" si="11"/>
        <v>13254</v>
      </c>
      <c r="AB43" s="88">
        <f t="shared" si="12"/>
        <v>33381598</v>
      </c>
      <c r="AC43" s="105">
        <f t="shared" si="13"/>
        <v>0.3441451632542685</v>
      </c>
      <c r="AD43" s="85">
        <v>39698922</v>
      </c>
      <c r="AE43" s="86">
        <v>212063</v>
      </c>
      <c r="AF43" s="88">
        <f t="shared" si="14"/>
        <v>39910985</v>
      </c>
      <c r="AG43" s="86">
        <v>81498534</v>
      </c>
      <c r="AH43" s="86">
        <v>81498534</v>
      </c>
      <c r="AI43" s="126">
        <v>21414694</v>
      </c>
      <c r="AJ43" s="127">
        <f t="shared" si="15"/>
        <v>0.26276170808176746</v>
      </c>
      <c r="AK43" s="128">
        <f t="shared" si="16"/>
        <v>-0.44645392740870715</v>
      </c>
    </row>
    <row r="44" spans="1:37" ht="16.5">
      <c r="A44" s="65"/>
      <c r="B44" s="66" t="s">
        <v>610</v>
      </c>
      <c r="C44" s="67"/>
      <c r="D44" s="89">
        <f>SUM(D40:D43)</f>
        <v>602595752</v>
      </c>
      <c r="E44" s="90">
        <f>SUM(E40:E43)</f>
        <v>79579803</v>
      </c>
      <c r="F44" s="91">
        <f t="shared" si="0"/>
        <v>682175555</v>
      </c>
      <c r="G44" s="89">
        <f>SUM(G40:G43)</f>
        <v>602595752</v>
      </c>
      <c r="H44" s="90">
        <f>SUM(H40:H43)</f>
        <v>79579803</v>
      </c>
      <c r="I44" s="91">
        <f t="shared" si="1"/>
        <v>682175555</v>
      </c>
      <c r="J44" s="89">
        <f>SUM(J40:J43)</f>
        <v>91469607</v>
      </c>
      <c r="K44" s="90">
        <f>SUM(K40:K43)</f>
        <v>758735</v>
      </c>
      <c r="L44" s="90">
        <f t="shared" si="2"/>
        <v>92228342</v>
      </c>
      <c r="M44" s="106">
        <f t="shared" si="3"/>
        <v>0.13519737159153994</v>
      </c>
      <c r="N44" s="89">
        <f>SUM(N40:N43)</f>
        <v>178068085</v>
      </c>
      <c r="O44" s="90">
        <f>SUM(O40:O43)</f>
        <v>8384616</v>
      </c>
      <c r="P44" s="90">
        <f t="shared" si="4"/>
        <v>186452701</v>
      </c>
      <c r="Q44" s="106">
        <f t="shared" si="5"/>
        <v>0.2733207011500141</v>
      </c>
      <c r="R44" s="89">
        <f>SUM(R40:R43)</f>
        <v>0</v>
      </c>
      <c r="S44" s="90">
        <f>SUM(S40:S43)</f>
        <v>0</v>
      </c>
      <c r="T44" s="90">
        <f t="shared" si="6"/>
        <v>0</v>
      </c>
      <c r="U44" s="106">
        <f t="shared" si="7"/>
        <v>0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f t="shared" si="10"/>
        <v>269537692</v>
      </c>
      <c r="AA44" s="90">
        <f t="shared" si="11"/>
        <v>9143351</v>
      </c>
      <c r="AB44" s="90">
        <f t="shared" si="12"/>
        <v>278681043</v>
      </c>
      <c r="AC44" s="106">
        <f t="shared" si="13"/>
        <v>0.40851807274155405</v>
      </c>
      <c r="AD44" s="89">
        <f>SUM(AD40:AD43)</f>
        <v>289490820</v>
      </c>
      <c r="AE44" s="90">
        <f>SUM(AE40:AE43)</f>
        <v>5955294</v>
      </c>
      <c r="AF44" s="90">
        <f t="shared" si="14"/>
        <v>295446114</v>
      </c>
      <c r="AG44" s="90">
        <f>SUM(AG40:AG43)</f>
        <v>605668602</v>
      </c>
      <c r="AH44" s="90">
        <f>SUM(AH40:AH43)</f>
        <v>605668602</v>
      </c>
      <c r="AI44" s="91">
        <f>SUM(AI40:AI43)</f>
        <v>177886842</v>
      </c>
      <c r="AJ44" s="129">
        <f t="shared" si="15"/>
        <v>0.29370325853543255</v>
      </c>
      <c r="AK44" s="130">
        <f t="shared" si="16"/>
        <v>-0.36891131016873013</v>
      </c>
    </row>
    <row r="45" spans="1:37" ht="16.5">
      <c r="A45" s="68"/>
      <c r="B45" s="69" t="s">
        <v>611</v>
      </c>
      <c r="C45" s="70"/>
      <c r="D45" s="92">
        <f>SUM(D9,D11:D16,D18:D23,D25:D29,D31:D38,D40:D43)</f>
        <v>62950997391</v>
      </c>
      <c r="E45" s="93">
        <f>SUM(E9,E11:E16,E18:E23,E25:E29,E31:E38,E40:E43)</f>
        <v>12592579461</v>
      </c>
      <c r="F45" s="94">
        <f t="shared" si="0"/>
        <v>75543576852</v>
      </c>
      <c r="G45" s="92">
        <f>SUM(G9,G11:G16,G18:G23,G25:G29,G31:G38,G40:G43)</f>
        <v>63131800384</v>
      </c>
      <c r="H45" s="93">
        <f>SUM(H9,H11:H16,H18:H23,H25:H29,H31:H38,H40:H43)</f>
        <v>13363078056</v>
      </c>
      <c r="I45" s="94">
        <f t="shared" si="1"/>
        <v>76494878440</v>
      </c>
      <c r="J45" s="92">
        <f>SUM(J9,J11:J16,J18:J23,J25:J29,J31:J38,J40:J43)</f>
        <v>12767945780</v>
      </c>
      <c r="K45" s="93">
        <f>SUM(K9,K11:K16,K18:K23,K25:K29,K31:K38,K40:K43)</f>
        <v>364341100</v>
      </c>
      <c r="L45" s="93">
        <f t="shared" si="2"/>
        <v>13132286880</v>
      </c>
      <c r="M45" s="107">
        <f t="shared" si="3"/>
        <v>0.17383723973949383</v>
      </c>
      <c r="N45" s="92">
        <f>SUM(N9,N11:N16,N18:N23,N25:N29,N31:N38,N40:N43)</f>
        <v>14780518935</v>
      </c>
      <c r="O45" s="93">
        <f>SUM(O9,O11:O16,O18:O23,O25:O29,O31:O38,O40:O43)</f>
        <v>819241770</v>
      </c>
      <c r="P45" s="93">
        <f t="shared" si="4"/>
        <v>15599760705</v>
      </c>
      <c r="Q45" s="107">
        <f t="shared" si="5"/>
        <v>0.20650015997471266</v>
      </c>
      <c r="R45" s="92">
        <f>SUM(R9,R11:R16,R18:R23,R25:R29,R31:R38,R40:R43)</f>
        <v>0</v>
      </c>
      <c r="S45" s="93">
        <f>SUM(S9,S11:S16,S18:S23,S25:S29,S31:S38,S40:S43)</f>
        <v>0</v>
      </c>
      <c r="T45" s="93">
        <f t="shared" si="6"/>
        <v>0</v>
      </c>
      <c r="U45" s="107">
        <f t="shared" si="7"/>
        <v>0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f t="shared" si="10"/>
        <v>27548464715</v>
      </c>
      <c r="AA45" s="93">
        <f t="shared" si="11"/>
        <v>1183582870</v>
      </c>
      <c r="AB45" s="93">
        <f t="shared" si="12"/>
        <v>28732047585</v>
      </c>
      <c r="AC45" s="107">
        <f t="shared" si="13"/>
        <v>0.3803373997142065</v>
      </c>
      <c r="AD45" s="92">
        <f>SUM(AD9,AD11:AD16,AD18:AD23,AD25:AD29,AD31:AD38,AD40:AD43)</f>
        <v>24665426528</v>
      </c>
      <c r="AE45" s="93">
        <f>SUM(AE9,AE11:AE16,AE18:AE23,AE25:AE29,AE31:AE38,AE40:AE43)</f>
        <v>1325344890</v>
      </c>
      <c r="AF45" s="93">
        <f t="shared" si="14"/>
        <v>25990771418</v>
      </c>
      <c r="AG45" s="93">
        <f>SUM(AG9,AG11:AG16,AG18:AG23,AG25:AG29,AG31:AG38,AG40:AG43)</f>
        <v>70523109455</v>
      </c>
      <c r="AH45" s="93">
        <f>SUM(AH9,AH11:AH16,AH18:AH23,AH25:AH29,AH31:AH38,AH40:AH43)</f>
        <v>70523109455</v>
      </c>
      <c r="AI45" s="94">
        <f>SUM(AI9,AI11:AI16,AI18:AI23,AI25:AI29,AI31:AI38,AI40:AI43)</f>
        <v>14236385014</v>
      </c>
      <c r="AJ45" s="131">
        <f t="shared" si="15"/>
        <v>0.2018683680288385</v>
      </c>
      <c r="AK45" s="132">
        <f t="shared" si="16"/>
        <v>-0.3997961640262693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37" ht="16.5" customHeight="1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s="13" customFormat="1" ht="16.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7142097834</v>
      </c>
      <c r="E9" s="73">
        <v>1737412866</v>
      </c>
      <c r="F9" s="74">
        <f>$D9+$E9</f>
        <v>8879510700</v>
      </c>
      <c r="G9" s="72">
        <v>7135313914</v>
      </c>
      <c r="H9" s="73">
        <v>1955267073</v>
      </c>
      <c r="I9" s="75">
        <f>$G9+$H9</f>
        <v>9090580987</v>
      </c>
      <c r="J9" s="72">
        <v>1958212954</v>
      </c>
      <c r="K9" s="73">
        <v>135350551</v>
      </c>
      <c r="L9" s="73">
        <f>$J9+$K9</f>
        <v>2093563505</v>
      </c>
      <c r="M9" s="100">
        <f>IF($F9=0,0,$L9/$F9)</f>
        <v>0.23577464747015847</v>
      </c>
      <c r="N9" s="111">
        <v>1930810831</v>
      </c>
      <c r="O9" s="112">
        <v>415102757</v>
      </c>
      <c r="P9" s="113">
        <f>$N9+$O9</f>
        <v>2345913588</v>
      </c>
      <c r="Q9" s="100">
        <f>IF($F9=0,0,$P9/$F9)</f>
        <v>0.26419401555538413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</f>
        <v>3889023785</v>
      </c>
      <c r="AA9" s="73">
        <f>$K9+$O9</f>
        <v>550453308</v>
      </c>
      <c r="AB9" s="73">
        <f>$Z9+$AA9</f>
        <v>4439477093</v>
      </c>
      <c r="AC9" s="100">
        <f>IF($F9=0,0,$AB9/$F9)</f>
        <v>0.4999686630255426</v>
      </c>
      <c r="AD9" s="72">
        <v>3514345143</v>
      </c>
      <c r="AE9" s="73">
        <v>537441956</v>
      </c>
      <c r="AF9" s="73">
        <f>$AD9+$AE9</f>
        <v>4051787099</v>
      </c>
      <c r="AG9" s="73">
        <v>8324144989</v>
      </c>
      <c r="AH9" s="73">
        <v>8324144989</v>
      </c>
      <c r="AI9" s="73">
        <v>2066938179</v>
      </c>
      <c r="AJ9" s="100">
        <f>IF($AG9=0,0,$AI9/$AG9)</f>
        <v>0.24830636440515752</v>
      </c>
      <c r="AK9" s="100">
        <f>IF($AF9=0,0,(($P9/$AF9)-1))</f>
        <v>-0.4210175582574458</v>
      </c>
    </row>
    <row r="10" spans="1:37" s="13" customFormat="1" ht="12.75">
      <c r="A10" s="29"/>
      <c r="B10" s="38" t="s">
        <v>42</v>
      </c>
      <c r="C10" s="39" t="s">
        <v>43</v>
      </c>
      <c r="D10" s="72">
        <v>42099243560</v>
      </c>
      <c r="E10" s="73">
        <v>8430911243</v>
      </c>
      <c r="F10" s="75">
        <f aca="true" t="shared" si="0" ref="F10:F17">$D10+$E10</f>
        <v>50530154803</v>
      </c>
      <c r="G10" s="72">
        <v>42215901540</v>
      </c>
      <c r="H10" s="73">
        <v>8836940232</v>
      </c>
      <c r="I10" s="75">
        <f aca="true" t="shared" si="1" ref="I10:I17">$G10+$H10</f>
        <v>51052841772</v>
      </c>
      <c r="J10" s="72">
        <v>8834703828</v>
      </c>
      <c r="K10" s="73">
        <v>1518577</v>
      </c>
      <c r="L10" s="73">
        <f aca="true" t="shared" si="2" ref="L10:L17">$J10+$K10</f>
        <v>8836222405</v>
      </c>
      <c r="M10" s="100">
        <f aca="true" t="shared" si="3" ref="M10:M17">IF($F10=0,0,$L10/$F10)</f>
        <v>0.17487028170504218</v>
      </c>
      <c r="N10" s="111">
        <v>10068871478</v>
      </c>
      <c r="O10" s="112">
        <v>156730932</v>
      </c>
      <c r="P10" s="113">
        <f aca="true" t="shared" si="4" ref="P10:P17">$N10+$O10</f>
        <v>10225602410</v>
      </c>
      <c r="Q10" s="100">
        <f aca="true" t="shared" si="5" ref="Q10:Q17">IF($F10=0,0,$P10/$F10)</f>
        <v>0.20236633847385127</v>
      </c>
      <c r="R10" s="111">
        <v>0</v>
      </c>
      <c r="S10" s="113">
        <v>0</v>
      </c>
      <c r="T10" s="113">
        <f aca="true" t="shared" si="6" ref="T10:T17">$R10+$S10</f>
        <v>0</v>
      </c>
      <c r="U10" s="100">
        <f aca="true" t="shared" si="7" ref="U10:U17">IF($I10=0,0,$T10/$I10)</f>
        <v>0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f aca="true" t="shared" si="10" ref="Z10:Z17">$J10+$N10</f>
        <v>18903575306</v>
      </c>
      <c r="AA10" s="73">
        <f aca="true" t="shared" si="11" ref="AA10:AA17">$K10+$O10</f>
        <v>158249509</v>
      </c>
      <c r="AB10" s="73">
        <f aca="true" t="shared" si="12" ref="AB10:AB17">$Z10+$AA10</f>
        <v>19061824815</v>
      </c>
      <c r="AC10" s="100">
        <f aca="true" t="shared" si="13" ref="AC10:AC17">IF($F10=0,0,$AB10/$F10)</f>
        <v>0.3772366201788935</v>
      </c>
      <c r="AD10" s="72">
        <v>17317391862</v>
      </c>
      <c r="AE10" s="73">
        <v>227469707</v>
      </c>
      <c r="AF10" s="73">
        <f aca="true" t="shared" si="14" ref="AF10:AF17">$AD10+$AE10</f>
        <v>17544861569</v>
      </c>
      <c r="AG10" s="73">
        <v>48061257555</v>
      </c>
      <c r="AH10" s="73">
        <v>48061257555</v>
      </c>
      <c r="AI10" s="73">
        <v>9490266752</v>
      </c>
      <c r="AJ10" s="100">
        <f aca="true" t="shared" si="15" ref="AJ10:AJ17">IF($AG10=0,0,$AI10/$AG10)</f>
        <v>0.19746188998778477</v>
      </c>
      <c r="AK10" s="100">
        <f aca="true" t="shared" si="16" ref="AK10:AK17">IF($AF10=0,0,(($P10/$AF10)-1))</f>
        <v>-0.41717394749539616</v>
      </c>
    </row>
    <row r="11" spans="1:37" s="13" customFormat="1" ht="12.75">
      <c r="A11" s="29"/>
      <c r="B11" s="38" t="s">
        <v>44</v>
      </c>
      <c r="C11" s="39" t="s">
        <v>45</v>
      </c>
      <c r="D11" s="72">
        <v>38806031211</v>
      </c>
      <c r="E11" s="73">
        <v>7417206981</v>
      </c>
      <c r="F11" s="75">
        <f t="shared" si="0"/>
        <v>46223238192</v>
      </c>
      <c r="G11" s="72">
        <v>38806031211</v>
      </c>
      <c r="H11" s="73">
        <v>7417206981</v>
      </c>
      <c r="I11" s="75">
        <f t="shared" si="1"/>
        <v>46223238192</v>
      </c>
      <c r="J11" s="72">
        <v>9550224951</v>
      </c>
      <c r="K11" s="73">
        <v>306093040</v>
      </c>
      <c r="L11" s="73">
        <f t="shared" si="2"/>
        <v>9856317991</v>
      </c>
      <c r="M11" s="100">
        <f t="shared" si="3"/>
        <v>0.21323296195864236</v>
      </c>
      <c r="N11" s="111">
        <v>9145279238</v>
      </c>
      <c r="O11" s="112">
        <v>1454723436</v>
      </c>
      <c r="P11" s="113">
        <f t="shared" si="4"/>
        <v>10600002674</v>
      </c>
      <c r="Q11" s="100">
        <f t="shared" si="5"/>
        <v>0.22932194040517428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18695504189</v>
      </c>
      <c r="AA11" s="73">
        <f t="shared" si="11"/>
        <v>1760816476</v>
      </c>
      <c r="AB11" s="73">
        <f t="shared" si="12"/>
        <v>20456320665</v>
      </c>
      <c r="AC11" s="100">
        <f t="shared" si="13"/>
        <v>0.4425549023638166</v>
      </c>
      <c r="AD11" s="72">
        <v>16540055656</v>
      </c>
      <c r="AE11" s="73">
        <v>989202881</v>
      </c>
      <c r="AF11" s="73">
        <f t="shared" si="14"/>
        <v>17529258537</v>
      </c>
      <c r="AG11" s="73">
        <v>42220708906</v>
      </c>
      <c r="AH11" s="73">
        <v>42220708906</v>
      </c>
      <c r="AI11" s="73">
        <v>9254386108</v>
      </c>
      <c r="AJ11" s="100">
        <f t="shared" si="15"/>
        <v>0.21919068504046021</v>
      </c>
      <c r="AK11" s="100">
        <f t="shared" si="16"/>
        <v>-0.3952965750590093</v>
      </c>
    </row>
    <row r="12" spans="1:37" s="13" customFormat="1" ht="12.75">
      <c r="A12" s="29"/>
      <c r="B12" s="38" t="s">
        <v>46</v>
      </c>
      <c r="C12" s="39" t="s">
        <v>47</v>
      </c>
      <c r="D12" s="72">
        <v>38728893890</v>
      </c>
      <c r="E12" s="73">
        <v>7854605000</v>
      </c>
      <c r="F12" s="75">
        <f t="shared" si="0"/>
        <v>46583498890</v>
      </c>
      <c r="G12" s="72">
        <v>38728893890</v>
      </c>
      <c r="H12" s="73">
        <v>7854605000</v>
      </c>
      <c r="I12" s="75">
        <f t="shared" si="1"/>
        <v>46583498890</v>
      </c>
      <c r="J12" s="72">
        <v>9162573712</v>
      </c>
      <c r="K12" s="73">
        <v>602135564</v>
      </c>
      <c r="L12" s="73">
        <f t="shared" si="2"/>
        <v>9764709276</v>
      </c>
      <c r="M12" s="100">
        <f t="shared" si="3"/>
        <v>0.2096173432368811</v>
      </c>
      <c r="N12" s="111">
        <v>6300356791</v>
      </c>
      <c r="O12" s="112">
        <v>622918021</v>
      </c>
      <c r="P12" s="113">
        <f t="shared" si="4"/>
        <v>6923274812</v>
      </c>
      <c r="Q12" s="100">
        <f t="shared" si="5"/>
        <v>0.14862075578196227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15462930503</v>
      </c>
      <c r="AA12" s="73">
        <f t="shared" si="11"/>
        <v>1225053585</v>
      </c>
      <c r="AB12" s="73">
        <f t="shared" si="12"/>
        <v>16687984088</v>
      </c>
      <c r="AC12" s="100">
        <f t="shared" si="13"/>
        <v>0.35823809901884335</v>
      </c>
      <c r="AD12" s="72">
        <v>15822290456</v>
      </c>
      <c r="AE12" s="73">
        <v>1841561124</v>
      </c>
      <c r="AF12" s="73">
        <f t="shared" si="14"/>
        <v>17663851580</v>
      </c>
      <c r="AG12" s="73">
        <v>42337268554</v>
      </c>
      <c r="AH12" s="73">
        <v>42337268554</v>
      </c>
      <c r="AI12" s="73">
        <v>10084339744</v>
      </c>
      <c r="AJ12" s="100">
        <f t="shared" si="15"/>
        <v>0.23819060814321802</v>
      </c>
      <c r="AK12" s="100">
        <f t="shared" si="16"/>
        <v>-0.6080540656354405</v>
      </c>
    </row>
    <row r="13" spans="1:37" s="13" customFormat="1" ht="12.75">
      <c r="A13" s="29"/>
      <c r="B13" s="38" t="s">
        <v>48</v>
      </c>
      <c r="C13" s="39" t="s">
        <v>49</v>
      </c>
      <c r="D13" s="72">
        <v>56775409764</v>
      </c>
      <c r="E13" s="73">
        <v>7754429658</v>
      </c>
      <c r="F13" s="75">
        <f t="shared" si="0"/>
        <v>64529839422</v>
      </c>
      <c r="G13" s="72">
        <v>56775409764</v>
      </c>
      <c r="H13" s="73">
        <v>7754429658</v>
      </c>
      <c r="I13" s="75">
        <f t="shared" si="1"/>
        <v>64529839422</v>
      </c>
      <c r="J13" s="72">
        <v>15721165361</v>
      </c>
      <c r="K13" s="73">
        <v>1213179140</v>
      </c>
      <c r="L13" s="73">
        <f t="shared" si="2"/>
        <v>16934344501</v>
      </c>
      <c r="M13" s="100">
        <f t="shared" si="3"/>
        <v>0.26242657122166363</v>
      </c>
      <c r="N13" s="111">
        <v>15034305507</v>
      </c>
      <c r="O13" s="112">
        <v>1521460971</v>
      </c>
      <c r="P13" s="113">
        <f t="shared" si="4"/>
        <v>16555766478</v>
      </c>
      <c r="Q13" s="100">
        <f t="shared" si="5"/>
        <v>0.25655985860636876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30755470868</v>
      </c>
      <c r="AA13" s="73">
        <f t="shared" si="11"/>
        <v>2734640111</v>
      </c>
      <c r="AB13" s="73">
        <f t="shared" si="12"/>
        <v>33490110979</v>
      </c>
      <c r="AC13" s="100">
        <f t="shared" si="13"/>
        <v>0.5189864298280323</v>
      </c>
      <c r="AD13" s="72">
        <v>25108173592</v>
      </c>
      <c r="AE13" s="73">
        <v>1756093823</v>
      </c>
      <c r="AF13" s="73">
        <f t="shared" si="14"/>
        <v>26864267415</v>
      </c>
      <c r="AG13" s="73">
        <v>58855187868</v>
      </c>
      <c r="AH13" s="73">
        <v>58855187868</v>
      </c>
      <c r="AI13" s="73">
        <v>13286521713</v>
      </c>
      <c r="AJ13" s="100">
        <f t="shared" si="15"/>
        <v>0.22574937221845112</v>
      </c>
      <c r="AK13" s="100">
        <f t="shared" si="16"/>
        <v>-0.38372536938208557</v>
      </c>
    </row>
    <row r="14" spans="1:37" s="13" customFormat="1" ht="12.75">
      <c r="A14" s="29"/>
      <c r="B14" s="38" t="s">
        <v>50</v>
      </c>
      <c r="C14" s="39" t="s">
        <v>51</v>
      </c>
      <c r="D14" s="72">
        <v>6819794764</v>
      </c>
      <c r="E14" s="73">
        <v>1266260876</v>
      </c>
      <c r="F14" s="75">
        <f t="shared" si="0"/>
        <v>8086055640</v>
      </c>
      <c r="G14" s="72">
        <v>6959794764</v>
      </c>
      <c r="H14" s="73">
        <v>1216810876</v>
      </c>
      <c r="I14" s="75">
        <f t="shared" si="1"/>
        <v>8176605640</v>
      </c>
      <c r="J14" s="72">
        <v>2387382195</v>
      </c>
      <c r="K14" s="73">
        <v>48283747</v>
      </c>
      <c r="L14" s="73">
        <f t="shared" si="2"/>
        <v>2435665942</v>
      </c>
      <c r="M14" s="100">
        <f t="shared" si="3"/>
        <v>0.3012180537011492</v>
      </c>
      <c r="N14" s="111">
        <v>1457354311</v>
      </c>
      <c r="O14" s="112">
        <v>130577318</v>
      </c>
      <c r="P14" s="113">
        <f t="shared" si="4"/>
        <v>1587931629</v>
      </c>
      <c r="Q14" s="100">
        <f t="shared" si="5"/>
        <v>0.1963790134147531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3844736506</v>
      </c>
      <c r="AA14" s="73">
        <f t="shared" si="11"/>
        <v>178861065</v>
      </c>
      <c r="AB14" s="73">
        <f t="shared" si="12"/>
        <v>4023597571</v>
      </c>
      <c r="AC14" s="100">
        <f t="shared" si="13"/>
        <v>0.49759706711590224</v>
      </c>
      <c r="AD14" s="72">
        <v>3075264336</v>
      </c>
      <c r="AE14" s="73">
        <v>288142615</v>
      </c>
      <c r="AF14" s="73">
        <f t="shared" si="14"/>
        <v>3363406951</v>
      </c>
      <c r="AG14" s="73">
        <v>7434296998</v>
      </c>
      <c r="AH14" s="73">
        <v>7434296998</v>
      </c>
      <c r="AI14" s="73">
        <v>1866382605</v>
      </c>
      <c r="AJ14" s="100">
        <f t="shared" si="15"/>
        <v>0.251050315248651</v>
      </c>
      <c r="AK14" s="100">
        <f t="shared" si="16"/>
        <v>-0.5278800180489964</v>
      </c>
    </row>
    <row r="15" spans="1:37" s="13" customFormat="1" ht="12.75">
      <c r="A15" s="29"/>
      <c r="B15" s="38" t="s">
        <v>52</v>
      </c>
      <c r="C15" s="39" t="s">
        <v>53</v>
      </c>
      <c r="D15" s="72">
        <v>11518639483</v>
      </c>
      <c r="E15" s="73">
        <v>1832627984</v>
      </c>
      <c r="F15" s="75">
        <f t="shared" si="0"/>
        <v>13351267467</v>
      </c>
      <c r="G15" s="72">
        <v>11518639483</v>
      </c>
      <c r="H15" s="73">
        <v>1832627984</v>
      </c>
      <c r="I15" s="75">
        <f t="shared" si="1"/>
        <v>13351267467</v>
      </c>
      <c r="J15" s="72">
        <v>217081714</v>
      </c>
      <c r="K15" s="73">
        <v>3378373000</v>
      </c>
      <c r="L15" s="73">
        <f t="shared" si="2"/>
        <v>3595454714</v>
      </c>
      <c r="M15" s="100">
        <f t="shared" si="3"/>
        <v>0.26929688307771504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217081714</v>
      </c>
      <c r="AA15" s="73">
        <f t="shared" si="11"/>
        <v>3378373000</v>
      </c>
      <c r="AB15" s="73">
        <f t="shared" si="12"/>
        <v>3595454714</v>
      </c>
      <c r="AC15" s="100">
        <f t="shared" si="13"/>
        <v>0.26929688307771504</v>
      </c>
      <c r="AD15" s="72">
        <v>4339158145</v>
      </c>
      <c r="AE15" s="73">
        <v>2191764620</v>
      </c>
      <c r="AF15" s="73">
        <f t="shared" si="14"/>
        <v>6530922765</v>
      </c>
      <c r="AG15" s="73">
        <v>4725833471</v>
      </c>
      <c r="AH15" s="73">
        <v>4725833471</v>
      </c>
      <c r="AI15" s="73">
        <v>2589211992</v>
      </c>
      <c r="AJ15" s="100">
        <f t="shared" si="15"/>
        <v>0.5478847293051389</v>
      </c>
      <c r="AK15" s="100">
        <f t="shared" si="16"/>
        <v>-1</v>
      </c>
    </row>
    <row r="16" spans="1:37" s="13" customFormat="1" ht="12.75">
      <c r="A16" s="29"/>
      <c r="B16" s="38" t="s">
        <v>54</v>
      </c>
      <c r="C16" s="39" t="s">
        <v>55</v>
      </c>
      <c r="D16" s="72">
        <v>35446704093</v>
      </c>
      <c r="E16" s="73">
        <v>4246464401</v>
      </c>
      <c r="F16" s="75">
        <f t="shared" si="0"/>
        <v>39693168494</v>
      </c>
      <c r="G16" s="72">
        <v>35446704093</v>
      </c>
      <c r="H16" s="73">
        <v>4246464401</v>
      </c>
      <c r="I16" s="75">
        <f t="shared" si="1"/>
        <v>39693168494</v>
      </c>
      <c r="J16" s="72">
        <v>8836105977</v>
      </c>
      <c r="K16" s="73">
        <v>107255588</v>
      </c>
      <c r="L16" s="73">
        <f t="shared" si="2"/>
        <v>8943361565</v>
      </c>
      <c r="M16" s="100">
        <f t="shared" si="3"/>
        <v>0.22531236241198216</v>
      </c>
      <c r="N16" s="111">
        <v>7727174337</v>
      </c>
      <c r="O16" s="112">
        <v>-1069898674</v>
      </c>
      <c r="P16" s="113">
        <f t="shared" si="4"/>
        <v>6657275663</v>
      </c>
      <c r="Q16" s="100">
        <f t="shared" si="5"/>
        <v>0.1677184239904232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16563280314</v>
      </c>
      <c r="AA16" s="73">
        <f t="shared" si="11"/>
        <v>-962643086</v>
      </c>
      <c r="AB16" s="73">
        <f t="shared" si="12"/>
        <v>15600637228</v>
      </c>
      <c r="AC16" s="100">
        <f t="shared" si="13"/>
        <v>0.39303078640240535</v>
      </c>
      <c r="AD16" s="72">
        <v>15466027267</v>
      </c>
      <c r="AE16" s="73">
        <v>571256039</v>
      </c>
      <c r="AF16" s="73">
        <f t="shared" si="14"/>
        <v>16037283306</v>
      </c>
      <c r="AG16" s="73">
        <v>36491266509</v>
      </c>
      <c r="AH16" s="73">
        <v>36491266509</v>
      </c>
      <c r="AI16" s="73">
        <v>8154402168</v>
      </c>
      <c r="AJ16" s="100">
        <f t="shared" si="15"/>
        <v>0.22346174710019573</v>
      </c>
      <c r="AK16" s="100">
        <f t="shared" si="16"/>
        <v>-0.5848875687998025</v>
      </c>
    </row>
    <row r="17" spans="1:37" s="13" customFormat="1" ht="12.75">
      <c r="A17" s="29"/>
      <c r="B17" s="47" t="s">
        <v>96</v>
      </c>
      <c r="C17" s="39"/>
      <c r="D17" s="76">
        <f>SUM(D9:D16)</f>
        <v>237336814599</v>
      </c>
      <c r="E17" s="77">
        <f>SUM(E9:E16)</f>
        <v>40539919009</v>
      </c>
      <c r="F17" s="78">
        <f t="shared" si="0"/>
        <v>277876733608</v>
      </c>
      <c r="G17" s="76">
        <f>SUM(G9:G16)</f>
        <v>237586688659</v>
      </c>
      <c r="H17" s="77">
        <f>SUM(H9:H16)</f>
        <v>41114352205</v>
      </c>
      <c r="I17" s="78">
        <f t="shared" si="1"/>
        <v>278701040864</v>
      </c>
      <c r="J17" s="76">
        <f>SUM(J9:J16)</f>
        <v>56667450692</v>
      </c>
      <c r="K17" s="77">
        <f>SUM(K9:K16)</f>
        <v>5792189207</v>
      </c>
      <c r="L17" s="77">
        <f t="shared" si="2"/>
        <v>62459639899</v>
      </c>
      <c r="M17" s="101">
        <f t="shared" si="3"/>
        <v>0.2247746297000585</v>
      </c>
      <c r="N17" s="117">
        <f>SUM(N9:N16)</f>
        <v>51664152493</v>
      </c>
      <c r="O17" s="118">
        <f>SUM(O9:O16)</f>
        <v>3231614761</v>
      </c>
      <c r="P17" s="119">
        <f t="shared" si="4"/>
        <v>54895767254</v>
      </c>
      <c r="Q17" s="101">
        <f t="shared" si="5"/>
        <v>0.1975543851448942</v>
      </c>
      <c r="R17" s="117">
        <f>SUM(R9:R16)</f>
        <v>0</v>
      </c>
      <c r="S17" s="119">
        <f>SUM(S9:S16)</f>
        <v>0</v>
      </c>
      <c r="T17" s="119">
        <f t="shared" si="6"/>
        <v>0</v>
      </c>
      <c r="U17" s="101">
        <f t="shared" si="7"/>
        <v>0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f t="shared" si="10"/>
        <v>108331603185</v>
      </c>
      <c r="AA17" s="77">
        <f t="shared" si="11"/>
        <v>9023803968</v>
      </c>
      <c r="AB17" s="77">
        <f t="shared" si="12"/>
        <v>117355407153</v>
      </c>
      <c r="AC17" s="101">
        <f t="shared" si="13"/>
        <v>0.4223290148449527</v>
      </c>
      <c r="AD17" s="76">
        <f>SUM(AD9:AD16)</f>
        <v>101182706457</v>
      </c>
      <c r="AE17" s="77">
        <f>SUM(AE9:AE16)</f>
        <v>8402932765</v>
      </c>
      <c r="AF17" s="77">
        <f t="shared" si="14"/>
        <v>109585639222</v>
      </c>
      <c r="AG17" s="77">
        <f>SUM(AG9:AG16)</f>
        <v>248449964850</v>
      </c>
      <c r="AH17" s="77">
        <f>SUM(AH9:AH16)</f>
        <v>248449964850</v>
      </c>
      <c r="AI17" s="77">
        <f>SUM(AI9:AI16)</f>
        <v>56792449261</v>
      </c>
      <c r="AJ17" s="101">
        <f t="shared" si="15"/>
        <v>0.22858706901121142</v>
      </c>
      <c r="AK17" s="101">
        <f t="shared" si="16"/>
        <v>-0.4990605735958573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3246216513</v>
      </c>
      <c r="E9" s="73">
        <v>220615001</v>
      </c>
      <c r="F9" s="74">
        <f>$D9+$E9</f>
        <v>3466831514</v>
      </c>
      <c r="G9" s="72">
        <v>3153793449</v>
      </c>
      <c r="H9" s="73">
        <v>220615001</v>
      </c>
      <c r="I9" s="75">
        <f>$G9+$H9</f>
        <v>3374408450</v>
      </c>
      <c r="J9" s="72">
        <v>304657527</v>
      </c>
      <c r="K9" s="73">
        <v>20350697</v>
      </c>
      <c r="L9" s="73">
        <f>$J9+$K9</f>
        <v>325008224</v>
      </c>
      <c r="M9" s="100">
        <f>IF($F9=0,0,$L9/$F9)</f>
        <v>0.09374791439604988</v>
      </c>
      <c r="N9" s="111">
        <v>440001266</v>
      </c>
      <c r="O9" s="112">
        <v>37025316</v>
      </c>
      <c r="P9" s="113">
        <f>$N9+$O9</f>
        <v>477026582</v>
      </c>
      <c r="Q9" s="100">
        <f>IF($F9=0,0,$P9/$F9)</f>
        <v>0.1375972786890964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</f>
        <v>744658793</v>
      </c>
      <c r="AA9" s="73">
        <f>$K9+$O9</f>
        <v>57376013</v>
      </c>
      <c r="AB9" s="73">
        <f>$Z9+$AA9</f>
        <v>802034806</v>
      </c>
      <c r="AC9" s="100">
        <f>IF($F9=0,0,$AB9/$F9)</f>
        <v>0.23134519308514628</v>
      </c>
      <c r="AD9" s="72">
        <v>725823246</v>
      </c>
      <c r="AE9" s="73">
        <v>41254779</v>
      </c>
      <c r="AF9" s="73">
        <f>$AD9+$AE9</f>
        <v>767078025</v>
      </c>
      <c r="AG9" s="73">
        <v>2578842294</v>
      </c>
      <c r="AH9" s="73">
        <v>2578842294</v>
      </c>
      <c r="AI9" s="73">
        <v>407516301</v>
      </c>
      <c r="AJ9" s="100">
        <f>IF($AG9=0,0,$AI9/$AG9)</f>
        <v>0.1580229632297166</v>
      </c>
      <c r="AK9" s="100">
        <f>IF($AF9=0,0,(($P9/$AF9)-1))</f>
        <v>-0.37812508447233906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5717909834</v>
      </c>
      <c r="E10" s="73">
        <v>471566000</v>
      </c>
      <c r="F10" s="75">
        <f aca="true" t="shared" si="0" ref="F10:F28">$D10+$E10</f>
        <v>6189475834</v>
      </c>
      <c r="G10" s="72">
        <v>5717909834</v>
      </c>
      <c r="H10" s="73">
        <v>471566000</v>
      </c>
      <c r="I10" s="75">
        <f aca="true" t="shared" si="1" ref="I10:I28">$G10+$H10</f>
        <v>6189475834</v>
      </c>
      <c r="J10" s="72">
        <v>1108254956</v>
      </c>
      <c r="K10" s="73">
        <v>-19702</v>
      </c>
      <c r="L10" s="73">
        <f aca="true" t="shared" si="2" ref="L10:L28">$J10+$K10</f>
        <v>1108235254</v>
      </c>
      <c r="M10" s="100">
        <f aca="true" t="shared" si="3" ref="M10:M28">IF($F10=0,0,$L10/$F10)</f>
        <v>0.1790515519767033</v>
      </c>
      <c r="N10" s="111">
        <v>1305610426</v>
      </c>
      <c r="O10" s="112">
        <v>22822087</v>
      </c>
      <c r="P10" s="113">
        <f aca="true" t="shared" si="4" ref="P10:P28">$N10+$O10</f>
        <v>1328432513</v>
      </c>
      <c r="Q10" s="100">
        <f aca="true" t="shared" si="5" ref="Q10:Q28">IF($F10=0,0,$P10/$F10)</f>
        <v>0.2146276273836729</v>
      </c>
      <c r="R10" s="111">
        <v>0</v>
      </c>
      <c r="S10" s="113">
        <v>0</v>
      </c>
      <c r="T10" s="113">
        <f aca="true" t="shared" si="6" ref="T10:T28">$R10+$S10</f>
        <v>0</v>
      </c>
      <c r="U10" s="100">
        <f aca="true" t="shared" si="7" ref="U10:U28">IF($I10=0,0,$T10/$I10)</f>
        <v>0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f aca="true" t="shared" si="10" ref="Z10:Z28">$J10+$N10</f>
        <v>2413865382</v>
      </c>
      <c r="AA10" s="73">
        <f aca="true" t="shared" si="11" ref="AA10:AA28">$K10+$O10</f>
        <v>22802385</v>
      </c>
      <c r="AB10" s="73">
        <f aca="true" t="shared" si="12" ref="AB10:AB28">$Z10+$AA10</f>
        <v>2436667767</v>
      </c>
      <c r="AC10" s="100">
        <f aca="true" t="shared" si="13" ref="AC10:AC28">IF($F10=0,0,$AB10/$F10)</f>
        <v>0.39367917936037616</v>
      </c>
      <c r="AD10" s="72">
        <v>2113670766</v>
      </c>
      <c r="AE10" s="73">
        <v>75897123</v>
      </c>
      <c r="AF10" s="73">
        <f aca="true" t="shared" si="14" ref="AF10:AF28">$AD10+$AE10</f>
        <v>2189567889</v>
      </c>
      <c r="AG10" s="73">
        <v>5745459596</v>
      </c>
      <c r="AH10" s="73">
        <v>5745459596</v>
      </c>
      <c r="AI10" s="73">
        <v>1495327257</v>
      </c>
      <c r="AJ10" s="100">
        <f aca="true" t="shared" si="15" ref="AJ10:AJ28">IF($AG10=0,0,$AI10/$AG10)</f>
        <v>0.2602624267066554</v>
      </c>
      <c r="AK10" s="100">
        <f aca="true" t="shared" si="16" ref="AK10:AK28">IF($AF10=0,0,(($P10/$AF10)-1))</f>
        <v>-0.39329010090355776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2975965076</v>
      </c>
      <c r="E11" s="73">
        <v>342392347</v>
      </c>
      <c r="F11" s="75">
        <f t="shared" si="0"/>
        <v>3318357423</v>
      </c>
      <c r="G11" s="72">
        <v>2998069172</v>
      </c>
      <c r="H11" s="73">
        <v>13431296</v>
      </c>
      <c r="I11" s="75">
        <f t="shared" si="1"/>
        <v>3011500468</v>
      </c>
      <c r="J11" s="72">
        <v>-1379791224</v>
      </c>
      <c r="K11" s="73">
        <v>-45788</v>
      </c>
      <c r="L11" s="73">
        <f t="shared" si="2"/>
        <v>-1379837012</v>
      </c>
      <c r="M11" s="100">
        <f t="shared" si="3"/>
        <v>-0.4158192852994546</v>
      </c>
      <c r="N11" s="111">
        <v>806180865</v>
      </c>
      <c r="O11" s="112">
        <v>-11437776</v>
      </c>
      <c r="P11" s="113">
        <f t="shared" si="4"/>
        <v>794743089</v>
      </c>
      <c r="Q11" s="100">
        <f t="shared" si="5"/>
        <v>0.2394989411000528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-573610359</v>
      </c>
      <c r="AA11" s="73">
        <f t="shared" si="11"/>
        <v>-11483564</v>
      </c>
      <c r="AB11" s="73">
        <f t="shared" si="12"/>
        <v>-585093923</v>
      </c>
      <c r="AC11" s="100">
        <f t="shared" si="13"/>
        <v>-0.17632034419940182</v>
      </c>
      <c r="AD11" s="72">
        <v>812146296</v>
      </c>
      <c r="AE11" s="73">
        <v>-116</v>
      </c>
      <c r="AF11" s="73">
        <f t="shared" si="14"/>
        <v>812146180</v>
      </c>
      <c r="AG11" s="73">
        <v>3085902740</v>
      </c>
      <c r="AH11" s="73">
        <v>3085902740</v>
      </c>
      <c r="AI11" s="73">
        <v>575681419</v>
      </c>
      <c r="AJ11" s="100">
        <f t="shared" si="15"/>
        <v>0.18655202950433883</v>
      </c>
      <c r="AK11" s="100">
        <f t="shared" si="16"/>
        <v>-0.021428520417346553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5328506978</v>
      </c>
      <c r="E12" s="73">
        <v>555371301</v>
      </c>
      <c r="F12" s="75">
        <f t="shared" si="0"/>
        <v>5883878279</v>
      </c>
      <c r="G12" s="72">
        <v>5328506978</v>
      </c>
      <c r="H12" s="73">
        <v>555371301</v>
      </c>
      <c r="I12" s="75">
        <f t="shared" si="1"/>
        <v>5883878279</v>
      </c>
      <c r="J12" s="72">
        <v>1408254738</v>
      </c>
      <c r="K12" s="73">
        <v>905336230</v>
      </c>
      <c r="L12" s="73">
        <f t="shared" si="2"/>
        <v>2313590968</v>
      </c>
      <c r="M12" s="100">
        <f t="shared" si="3"/>
        <v>0.39320850267371754</v>
      </c>
      <c r="N12" s="111">
        <v>156782489</v>
      </c>
      <c r="O12" s="112">
        <v>29580376</v>
      </c>
      <c r="P12" s="113">
        <f t="shared" si="4"/>
        <v>186362865</v>
      </c>
      <c r="Q12" s="100">
        <f t="shared" si="5"/>
        <v>0.031673473882888256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1565037227</v>
      </c>
      <c r="AA12" s="73">
        <f t="shared" si="11"/>
        <v>934916606</v>
      </c>
      <c r="AB12" s="73">
        <f t="shared" si="12"/>
        <v>2499953833</v>
      </c>
      <c r="AC12" s="100">
        <f t="shared" si="13"/>
        <v>0.4248819765566058</v>
      </c>
      <c r="AD12" s="72">
        <v>2407269932</v>
      </c>
      <c r="AE12" s="73">
        <v>105272201</v>
      </c>
      <c r="AF12" s="73">
        <f t="shared" si="14"/>
        <v>2512542133</v>
      </c>
      <c r="AG12" s="73">
        <v>5499349650</v>
      </c>
      <c r="AH12" s="73">
        <v>5499349650</v>
      </c>
      <c r="AI12" s="73">
        <v>1387538910</v>
      </c>
      <c r="AJ12" s="100">
        <f t="shared" si="15"/>
        <v>0.25230963628581066</v>
      </c>
      <c r="AK12" s="100">
        <f t="shared" si="16"/>
        <v>-0.9258269692068881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2432636361</v>
      </c>
      <c r="E13" s="73">
        <v>200618720</v>
      </c>
      <c r="F13" s="75">
        <f t="shared" si="0"/>
        <v>2633255081</v>
      </c>
      <c r="G13" s="72">
        <v>2415852813</v>
      </c>
      <c r="H13" s="73">
        <v>1141969970</v>
      </c>
      <c r="I13" s="75">
        <f t="shared" si="1"/>
        <v>3557822783</v>
      </c>
      <c r="J13" s="72">
        <v>374523962</v>
      </c>
      <c r="K13" s="73">
        <v>22652032</v>
      </c>
      <c r="L13" s="73">
        <f t="shared" si="2"/>
        <v>397175994</v>
      </c>
      <c r="M13" s="100">
        <f t="shared" si="3"/>
        <v>0.15083080893521686</v>
      </c>
      <c r="N13" s="111">
        <v>636461149</v>
      </c>
      <c r="O13" s="112">
        <v>-15097964</v>
      </c>
      <c r="P13" s="113">
        <f t="shared" si="4"/>
        <v>621363185</v>
      </c>
      <c r="Q13" s="100">
        <f t="shared" si="5"/>
        <v>0.23596771519910342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1010985111</v>
      </c>
      <c r="AA13" s="73">
        <f t="shared" si="11"/>
        <v>7554068</v>
      </c>
      <c r="AB13" s="73">
        <f t="shared" si="12"/>
        <v>1018539179</v>
      </c>
      <c r="AC13" s="100">
        <f t="shared" si="13"/>
        <v>0.38679852413432025</v>
      </c>
      <c r="AD13" s="72">
        <v>858171493</v>
      </c>
      <c r="AE13" s="73">
        <v>0</v>
      </c>
      <c r="AF13" s="73">
        <f t="shared" si="14"/>
        <v>858171493</v>
      </c>
      <c r="AG13" s="73">
        <v>2266837031</v>
      </c>
      <c r="AH13" s="73">
        <v>2266837031</v>
      </c>
      <c r="AI13" s="73">
        <v>521407961</v>
      </c>
      <c r="AJ13" s="100">
        <f t="shared" si="15"/>
        <v>0.23001563582627038</v>
      </c>
      <c r="AK13" s="100">
        <f t="shared" si="16"/>
        <v>-0.2759452043462367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3234246900</v>
      </c>
      <c r="E14" s="73">
        <v>597533000</v>
      </c>
      <c r="F14" s="75">
        <f t="shared" si="0"/>
        <v>3831779900</v>
      </c>
      <c r="G14" s="72">
        <v>3234246900</v>
      </c>
      <c r="H14" s="73">
        <v>597533000</v>
      </c>
      <c r="I14" s="75">
        <f t="shared" si="1"/>
        <v>3831779900</v>
      </c>
      <c r="J14" s="72">
        <v>780492362</v>
      </c>
      <c r="K14" s="73">
        <v>57574296</v>
      </c>
      <c r="L14" s="73">
        <f t="shared" si="2"/>
        <v>838066658</v>
      </c>
      <c r="M14" s="100">
        <f t="shared" si="3"/>
        <v>0.21871471740848164</v>
      </c>
      <c r="N14" s="111">
        <v>794884942</v>
      </c>
      <c r="O14" s="112">
        <v>30529333</v>
      </c>
      <c r="P14" s="113">
        <f t="shared" si="4"/>
        <v>825414275</v>
      </c>
      <c r="Q14" s="100">
        <f t="shared" si="5"/>
        <v>0.21541275765865361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1575377304</v>
      </c>
      <c r="AA14" s="73">
        <f t="shared" si="11"/>
        <v>88103629</v>
      </c>
      <c r="AB14" s="73">
        <f t="shared" si="12"/>
        <v>1663480933</v>
      </c>
      <c r="AC14" s="100">
        <f t="shared" si="13"/>
        <v>0.4341274750671352</v>
      </c>
      <c r="AD14" s="72">
        <v>1450389957</v>
      </c>
      <c r="AE14" s="73">
        <v>198195016</v>
      </c>
      <c r="AF14" s="73">
        <f t="shared" si="14"/>
        <v>1648584973</v>
      </c>
      <c r="AG14" s="73">
        <v>3541657300</v>
      </c>
      <c r="AH14" s="73">
        <v>3541657300</v>
      </c>
      <c r="AI14" s="73">
        <v>777027281</v>
      </c>
      <c r="AJ14" s="100">
        <f t="shared" si="15"/>
        <v>0.21939651840396868</v>
      </c>
      <c r="AK14" s="100">
        <f t="shared" si="16"/>
        <v>-0.4993195446286529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3549930516</v>
      </c>
      <c r="E15" s="73">
        <v>1889186104</v>
      </c>
      <c r="F15" s="75">
        <f t="shared" si="0"/>
        <v>5439116620</v>
      </c>
      <c r="G15" s="72">
        <v>3547704892</v>
      </c>
      <c r="H15" s="73">
        <v>1830632112</v>
      </c>
      <c r="I15" s="75">
        <f t="shared" si="1"/>
        <v>5378337004</v>
      </c>
      <c r="J15" s="72">
        <v>729734077</v>
      </c>
      <c r="K15" s="73">
        <v>170032755</v>
      </c>
      <c r="L15" s="73">
        <f t="shared" si="2"/>
        <v>899766832</v>
      </c>
      <c r="M15" s="100">
        <f t="shared" si="3"/>
        <v>0.16542517744361215</v>
      </c>
      <c r="N15" s="111">
        <v>734248466</v>
      </c>
      <c r="O15" s="112">
        <v>297036399</v>
      </c>
      <c r="P15" s="113">
        <f t="shared" si="4"/>
        <v>1031284865</v>
      </c>
      <c r="Q15" s="100">
        <f t="shared" si="5"/>
        <v>0.18960521295092217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1463982543</v>
      </c>
      <c r="AA15" s="73">
        <f t="shared" si="11"/>
        <v>467069154</v>
      </c>
      <c r="AB15" s="73">
        <f t="shared" si="12"/>
        <v>1931051697</v>
      </c>
      <c r="AC15" s="100">
        <f t="shared" si="13"/>
        <v>0.3550303903945343</v>
      </c>
      <c r="AD15" s="72">
        <v>947204725</v>
      </c>
      <c r="AE15" s="73">
        <v>488842485</v>
      </c>
      <c r="AF15" s="73">
        <f t="shared" si="14"/>
        <v>1436047210</v>
      </c>
      <c r="AG15" s="73">
        <v>5261236000</v>
      </c>
      <c r="AH15" s="73">
        <v>5261236000</v>
      </c>
      <c r="AI15" s="73">
        <v>797745612</v>
      </c>
      <c r="AJ15" s="100">
        <f t="shared" si="15"/>
        <v>0.1516270344078844</v>
      </c>
      <c r="AK15" s="100">
        <f t="shared" si="16"/>
        <v>-0.2818586618750507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2415650298</v>
      </c>
      <c r="E16" s="73">
        <v>142187850</v>
      </c>
      <c r="F16" s="75">
        <f t="shared" si="0"/>
        <v>2557838148</v>
      </c>
      <c r="G16" s="72">
        <v>2415650298</v>
      </c>
      <c r="H16" s="73">
        <v>142187850</v>
      </c>
      <c r="I16" s="75">
        <f t="shared" si="1"/>
        <v>2557838148</v>
      </c>
      <c r="J16" s="72">
        <v>372734642</v>
      </c>
      <c r="K16" s="73">
        <v>-7476809</v>
      </c>
      <c r="L16" s="73">
        <f t="shared" si="2"/>
        <v>365257833</v>
      </c>
      <c r="M16" s="100">
        <f t="shared" si="3"/>
        <v>0.14279943134228365</v>
      </c>
      <c r="N16" s="111">
        <v>422707724</v>
      </c>
      <c r="O16" s="112">
        <v>21043910</v>
      </c>
      <c r="P16" s="113">
        <f t="shared" si="4"/>
        <v>443751634</v>
      </c>
      <c r="Q16" s="100">
        <f t="shared" si="5"/>
        <v>0.17348698718367853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795442366</v>
      </c>
      <c r="AA16" s="73">
        <f t="shared" si="11"/>
        <v>13567101</v>
      </c>
      <c r="AB16" s="73">
        <f t="shared" si="12"/>
        <v>809009467</v>
      </c>
      <c r="AC16" s="100">
        <f t="shared" si="13"/>
        <v>0.3162864185259622</v>
      </c>
      <c r="AD16" s="72">
        <v>799947771</v>
      </c>
      <c r="AE16" s="73">
        <v>54798059</v>
      </c>
      <c r="AF16" s="73">
        <f t="shared" si="14"/>
        <v>854745830</v>
      </c>
      <c r="AG16" s="73">
        <v>1833618708</v>
      </c>
      <c r="AH16" s="73">
        <v>1833618708</v>
      </c>
      <c r="AI16" s="73">
        <v>435496149</v>
      </c>
      <c r="AJ16" s="100">
        <f t="shared" si="15"/>
        <v>0.23750638401536203</v>
      </c>
      <c r="AK16" s="100">
        <f t="shared" si="16"/>
        <v>-0.48083790710040664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3888875772</v>
      </c>
      <c r="E17" s="73">
        <v>251087639</v>
      </c>
      <c r="F17" s="75">
        <f t="shared" si="0"/>
        <v>4139963411</v>
      </c>
      <c r="G17" s="72">
        <v>3888875772</v>
      </c>
      <c r="H17" s="73">
        <v>251087639</v>
      </c>
      <c r="I17" s="75">
        <f t="shared" si="1"/>
        <v>4139963411</v>
      </c>
      <c r="J17" s="72">
        <v>714344826</v>
      </c>
      <c r="K17" s="73">
        <v>29202463</v>
      </c>
      <c r="L17" s="73">
        <f t="shared" si="2"/>
        <v>743547289</v>
      </c>
      <c r="M17" s="100">
        <f t="shared" si="3"/>
        <v>0.1796023817564121</v>
      </c>
      <c r="N17" s="111">
        <v>808336228</v>
      </c>
      <c r="O17" s="112">
        <v>35061857</v>
      </c>
      <c r="P17" s="113">
        <f t="shared" si="4"/>
        <v>843398085</v>
      </c>
      <c r="Q17" s="100">
        <f t="shared" si="5"/>
        <v>0.20372114467462862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1522681054</v>
      </c>
      <c r="AA17" s="73">
        <f t="shared" si="11"/>
        <v>64264320</v>
      </c>
      <c r="AB17" s="73">
        <f t="shared" si="12"/>
        <v>1586945374</v>
      </c>
      <c r="AC17" s="100">
        <f t="shared" si="13"/>
        <v>0.38332352643104073</v>
      </c>
      <c r="AD17" s="72">
        <v>1119417479</v>
      </c>
      <c r="AE17" s="73">
        <v>83088536</v>
      </c>
      <c r="AF17" s="73">
        <f t="shared" si="14"/>
        <v>1202506015</v>
      </c>
      <c r="AG17" s="73">
        <v>3454751206</v>
      </c>
      <c r="AH17" s="73">
        <v>3454751206</v>
      </c>
      <c r="AI17" s="73">
        <v>612171006</v>
      </c>
      <c r="AJ17" s="100">
        <f t="shared" si="15"/>
        <v>0.17719684269501634</v>
      </c>
      <c r="AK17" s="100">
        <f t="shared" si="16"/>
        <v>-0.29863295943679746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1721631778</v>
      </c>
      <c r="E18" s="73">
        <v>462136912</v>
      </c>
      <c r="F18" s="75">
        <f t="shared" si="0"/>
        <v>2183768690</v>
      </c>
      <c r="G18" s="72">
        <v>1721631778</v>
      </c>
      <c r="H18" s="73">
        <v>472870304</v>
      </c>
      <c r="I18" s="75">
        <f t="shared" si="1"/>
        <v>2194502082</v>
      </c>
      <c r="J18" s="72">
        <v>373148080</v>
      </c>
      <c r="K18" s="73">
        <v>60227577</v>
      </c>
      <c r="L18" s="73">
        <f t="shared" si="2"/>
        <v>433375657</v>
      </c>
      <c r="M18" s="100">
        <f t="shared" si="3"/>
        <v>0.19845309578094555</v>
      </c>
      <c r="N18" s="111">
        <v>383357811</v>
      </c>
      <c r="O18" s="112">
        <v>106609328</v>
      </c>
      <c r="P18" s="113">
        <f t="shared" si="4"/>
        <v>489967139</v>
      </c>
      <c r="Q18" s="100">
        <f t="shared" si="5"/>
        <v>0.22436769115871882</v>
      </c>
      <c r="R18" s="111">
        <v>0</v>
      </c>
      <c r="S18" s="113">
        <v>0</v>
      </c>
      <c r="T18" s="113">
        <f t="shared" si="6"/>
        <v>0</v>
      </c>
      <c r="U18" s="100">
        <f t="shared" si="7"/>
        <v>0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f t="shared" si="10"/>
        <v>756505891</v>
      </c>
      <c r="AA18" s="73">
        <f t="shared" si="11"/>
        <v>166836905</v>
      </c>
      <c r="AB18" s="73">
        <f t="shared" si="12"/>
        <v>923342796</v>
      </c>
      <c r="AC18" s="100">
        <f t="shared" si="13"/>
        <v>0.4228207869396644</v>
      </c>
      <c r="AD18" s="72">
        <v>352485353</v>
      </c>
      <c r="AE18" s="73">
        <v>79234108</v>
      </c>
      <c r="AF18" s="73">
        <f t="shared" si="14"/>
        <v>431719461</v>
      </c>
      <c r="AG18" s="73">
        <v>1931126877</v>
      </c>
      <c r="AH18" s="73">
        <v>1931126877</v>
      </c>
      <c r="AI18" s="73">
        <v>431719461</v>
      </c>
      <c r="AJ18" s="100">
        <f t="shared" si="15"/>
        <v>0.22355830999083548</v>
      </c>
      <c r="AK18" s="100">
        <f t="shared" si="16"/>
        <v>0.13492020458165066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3249926438</v>
      </c>
      <c r="E19" s="73">
        <v>682362001</v>
      </c>
      <c r="F19" s="75">
        <f t="shared" si="0"/>
        <v>3932288439</v>
      </c>
      <c r="G19" s="72">
        <v>3249926438</v>
      </c>
      <c r="H19" s="73">
        <v>682362001</v>
      </c>
      <c r="I19" s="75">
        <f t="shared" si="1"/>
        <v>3932288439</v>
      </c>
      <c r="J19" s="72">
        <v>789333906</v>
      </c>
      <c r="K19" s="73">
        <v>99905941</v>
      </c>
      <c r="L19" s="73">
        <f t="shared" si="2"/>
        <v>889239847</v>
      </c>
      <c r="M19" s="100">
        <f t="shared" si="3"/>
        <v>0.22613800101249387</v>
      </c>
      <c r="N19" s="111">
        <v>800915803</v>
      </c>
      <c r="O19" s="112">
        <v>197916972</v>
      </c>
      <c r="P19" s="113">
        <f t="shared" si="4"/>
        <v>998832775</v>
      </c>
      <c r="Q19" s="100">
        <f t="shared" si="5"/>
        <v>0.25400801352558156</v>
      </c>
      <c r="R19" s="111">
        <v>0</v>
      </c>
      <c r="S19" s="113">
        <v>0</v>
      </c>
      <c r="T19" s="113">
        <f t="shared" si="6"/>
        <v>0</v>
      </c>
      <c r="U19" s="100">
        <f t="shared" si="7"/>
        <v>0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f t="shared" si="10"/>
        <v>1590249709</v>
      </c>
      <c r="AA19" s="73">
        <f t="shared" si="11"/>
        <v>297822913</v>
      </c>
      <c r="AB19" s="73">
        <f t="shared" si="12"/>
        <v>1888072622</v>
      </c>
      <c r="AC19" s="100">
        <f t="shared" si="13"/>
        <v>0.4801460145380754</v>
      </c>
      <c r="AD19" s="72">
        <v>1266278019</v>
      </c>
      <c r="AE19" s="73">
        <v>211973559</v>
      </c>
      <c r="AF19" s="73">
        <f t="shared" si="14"/>
        <v>1478251578</v>
      </c>
      <c r="AG19" s="73">
        <v>3840871791</v>
      </c>
      <c r="AH19" s="73">
        <v>3840871791</v>
      </c>
      <c r="AI19" s="73">
        <v>828006590</v>
      </c>
      <c r="AJ19" s="100">
        <f t="shared" si="15"/>
        <v>0.21557777375964488</v>
      </c>
      <c r="AK19" s="100">
        <f t="shared" si="16"/>
        <v>-0.32431475814734423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2194209813</v>
      </c>
      <c r="E20" s="73">
        <v>184285000</v>
      </c>
      <c r="F20" s="75">
        <f t="shared" si="0"/>
        <v>2378494813</v>
      </c>
      <c r="G20" s="72">
        <v>2194209813</v>
      </c>
      <c r="H20" s="73">
        <v>184285000</v>
      </c>
      <c r="I20" s="75">
        <f t="shared" si="1"/>
        <v>2378494813</v>
      </c>
      <c r="J20" s="72">
        <v>331152547</v>
      </c>
      <c r="K20" s="73">
        <v>25967281</v>
      </c>
      <c r="L20" s="73">
        <f t="shared" si="2"/>
        <v>357119828</v>
      </c>
      <c r="M20" s="100">
        <f t="shared" si="3"/>
        <v>0.15014530452120856</v>
      </c>
      <c r="N20" s="111">
        <v>498894086</v>
      </c>
      <c r="O20" s="112">
        <v>42420816</v>
      </c>
      <c r="P20" s="113">
        <f t="shared" si="4"/>
        <v>541314902</v>
      </c>
      <c r="Q20" s="100">
        <f t="shared" si="5"/>
        <v>0.22758716943226734</v>
      </c>
      <c r="R20" s="111">
        <v>0</v>
      </c>
      <c r="S20" s="113">
        <v>0</v>
      </c>
      <c r="T20" s="113">
        <f t="shared" si="6"/>
        <v>0</v>
      </c>
      <c r="U20" s="100">
        <f t="shared" si="7"/>
        <v>0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f t="shared" si="10"/>
        <v>830046633</v>
      </c>
      <c r="AA20" s="73">
        <f t="shared" si="11"/>
        <v>68388097</v>
      </c>
      <c r="AB20" s="73">
        <f t="shared" si="12"/>
        <v>898434730</v>
      </c>
      <c r="AC20" s="100">
        <f t="shared" si="13"/>
        <v>0.37773247395347587</v>
      </c>
      <c r="AD20" s="72">
        <v>1027961473</v>
      </c>
      <c r="AE20" s="73">
        <v>72369690</v>
      </c>
      <c r="AF20" s="73">
        <f t="shared" si="14"/>
        <v>1100331163</v>
      </c>
      <c r="AG20" s="73">
        <v>2380097445</v>
      </c>
      <c r="AH20" s="73">
        <v>2380097445</v>
      </c>
      <c r="AI20" s="73">
        <v>487072474</v>
      </c>
      <c r="AJ20" s="100">
        <f t="shared" si="15"/>
        <v>0.20464392120718403</v>
      </c>
      <c r="AK20" s="100">
        <f t="shared" si="16"/>
        <v>-0.5080436506731929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2423737981</v>
      </c>
      <c r="E21" s="73">
        <v>281797000</v>
      </c>
      <c r="F21" s="75">
        <f t="shared" si="0"/>
        <v>2705534981</v>
      </c>
      <c r="G21" s="72">
        <v>2325217981</v>
      </c>
      <c r="H21" s="73">
        <v>283992742</v>
      </c>
      <c r="I21" s="75">
        <f t="shared" si="1"/>
        <v>2609210723</v>
      </c>
      <c r="J21" s="72">
        <v>235896710</v>
      </c>
      <c r="K21" s="73">
        <v>4843934</v>
      </c>
      <c r="L21" s="73">
        <f t="shared" si="2"/>
        <v>240740644</v>
      </c>
      <c r="M21" s="100">
        <f t="shared" si="3"/>
        <v>0.08898079148509816</v>
      </c>
      <c r="N21" s="111">
        <v>400068940</v>
      </c>
      <c r="O21" s="112">
        <v>27333165</v>
      </c>
      <c r="P21" s="113">
        <f t="shared" si="4"/>
        <v>427402105</v>
      </c>
      <c r="Q21" s="100">
        <f t="shared" si="5"/>
        <v>0.15797323191216947</v>
      </c>
      <c r="R21" s="111">
        <v>0</v>
      </c>
      <c r="S21" s="113">
        <v>0</v>
      </c>
      <c r="T21" s="113">
        <f t="shared" si="6"/>
        <v>0</v>
      </c>
      <c r="U21" s="100">
        <f t="shared" si="7"/>
        <v>0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f t="shared" si="10"/>
        <v>635965650</v>
      </c>
      <c r="AA21" s="73">
        <f t="shared" si="11"/>
        <v>32177099</v>
      </c>
      <c r="AB21" s="73">
        <f t="shared" si="12"/>
        <v>668142749</v>
      </c>
      <c r="AC21" s="100">
        <f t="shared" si="13"/>
        <v>0.24695402339726763</v>
      </c>
      <c r="AD21" s="72">
        <v>682546463</v>
      </c>
      <c r="AE21" s="73">
        <v>100645166</v>
      </c>
      <c r="AF21" s="73">
        <f t="shared" si="14"/>
        <v>783191629</v>
      </c>
      <c r="AG21" s="73">
        <v>2670622402</v>
      </c>
      <c r="AH21" s="73">
        <v>2670622402</v>
      </c>
      <c r="AI21" s="73">
        <v>422267636</v>
      </c>
      <c r="AJ21" s="100">
        <f t="shared" si="15"/>
        <v>0.15811581438235836</v>
      </c>
      <c r="AK21" s="100">
        <f t="shared" si="16"/>
        <v>-0.4542815714900855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5041218328</v>
      </c>
      <c r="E22" s="73">
        <v>1146561929</v>
      </c>
      <c r="F22" s="75">
        <f t="shared" si="0"/>
        <v>6187780257</v>
      </c>
      <c r="G22" s="72">
        <v>5041218328</v>
      </c>
      <c r="H22" s="73">
        <v>1146561929</v>
      </c>
      <c r="I22" s="75">
        <f t="shared" si="1"/>
        <v>6187780257</v>
      </c>
      <c r="J22" s="72">
        <v>925758991</v>
      </c>
      <c r="K22" s="73">
        <v>98328674</v>
      </c>
      <c r="L22" s="73">
        <f t="shared" si="2"/>
        <v>1024087665</v>
      </c>
      <c r="M22" s="100">
        <f t="shared" si="3"/>
        <v>0.16550162133529042</v>
      </c>
      <c r="N22" s="111">
        <v>813300145</v>
      </c>
      <c r="O22" s="112">
        <v>89717582</v>
      </c>
      <c r="P22" s="113">
        <f t="shared" si="4"/>
        <v>903017727</v>
      </c>
      <c r="Q22" s="100">
        <f t="shared" si="5"/>
        <v>0.14593564889096547</v>
      </c>
      <c r="R22" s="111">
        <v>0</v>
      </c>
      <c r="S22" s="113">
        <v>0</v>
      </c>
      <c r="T22" s="113">
        <f t="shared" si="6"/>
        <v>0</v>
      </c>
      <c r="U22" s="100">
        <f t="shared" si="7"/>
        <v>0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f t="shared" si="10"/>
        <v>1739059136</v>
      </c>
      <c r="AA22" s="73">
        <f t="shared" si="11"/>
        <v>188046256</v>
      </c>
      <c r="AB22" s="73">
        <f t="shared" si="12"/>
        <v>1927105392</v>
      </c>
      <c r="AC22" s="100">
        <f t="shared" si="13"/>
        <v>0.3114372702262559</v>
      </c>
      <c r="AD22" s="72">
        <v>1803325286</v>
      </c>
      <c r="AE22" s="73">
        <v>198162462</v>
      </c>
      <c r="AF22" s="73">
        <f t="shared" si="14"/>
        <v>2001487748</v>
      </c>
      <c r="AG22" s="73">
        <v>6480755467</v>
      </c>
      <c r="AH22" s="73">
        <v>6480755467</v>
      </c>
      <c r="AI22" s="73">
        <v>855800077</v>
      </c>
      <c r="AJ22" s="100">
        <f t="shared" si="15"/>
        <v>0.1320525178519284</v>
      </c>
      <c r="AK22" s="100">
        <f t="shared" si="16"/>
        <v>-0.5488267525482748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3217211823</v>
      </c>
      <c r="E23" s="73">
        <v>164114549</v>
      </c>
      <c r="F23" s="75">
        <f t="shared" si="0"/>
        <v>3381326372</v>
      </c>
      <c r="G23" s="72">
        <v>3237629426</v>
      </c>
      <c r="H23" s="73">
        <v>168074549</v>
      </c>
      <c r="I23" s="75">
        <f t="shared" si="1"/>
        <v>3405703975</v>
      </c>
      <c r="J23" s="72">
        <v>397635410</v>
      </c>
      <c r="K23" s="73">
        <v>12689246</v>
      </c>
      <c r="L23" s="73">
        <f t="shared" si="2"/>
        <v>410324656</v>
      </c>
      <c r="M23" s="100">
        <f t="shared" si="3"/>
        <v>0.12135020724346689</v>
      </c>
      <c r="N23" s="111">
        <v>1168006129</v>
      </c>
      <c r="O23" s="112">
        <v>38891026</v>
      </c>
      <c r="P23" s="113">
        <f t="shared" si="4"/>
        <v>1206897155</v>
      </c>
      <c r="Q23" s="100">
        <f t="shared" si="5"/>
        <v>0.3569300984944969</v>
      </c>
      <c r="R23" s="111">
        <v>0</v>
      </c>
      <c r="S23" s="113">
        <v>0</v>
      </c>
      <c r="T23" s="113">
        <f t="shared" si="6"/>
        <v>0</v>
      </c>
      <c r="U23" s="100">
        <f t="shared" si="7"/>
        <v>0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f t="shared" si="10"/>
        <v>1565641539</v>
      </c>
      <c r="AA23" s="73">
        <f t="shared" si="11"/>
        <v>51580272</v>
      </c>
      <c r="AB23" s="73">
        <f t="shared" si="12"/>
        <v>1617221811</v>
      </c>
      <c r="AC23" s="100">
        <f t="shared" si="13"/>
        <v>0.4782803057379638</v>
      </c>
      <c r="AD23" s="72">
        <v>928422271</v>
      </c>
      <c r="AE23" s="73">
        <v>83023725</v>
      </c>
      <c r="AF23" s="73">
        <f t="shared" si="14"/>
        <v>1011445996</v>
      </c>
      <c r="AG23" s="73">
        <v>3339467873</v>
      </c>
      <c r="AH23" s="73">
        <v>3339467873</v>
      </c>
      <c r="AI23" s="73">
        <v>760251659</v>
      </c>
      <c r="AJ23" s="100">
        <f t="shared" si="15"/>
        <v>0.22765652730086916</v>
      </c>
      <c r="AK23" s="100">
        <f t="shared" si="16"/>
        <v>0.1932393422614329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1818848430</v>
      </c>
      <c r="E24" s="73">
        <v>42886957</v>
      </c>
      <c r="F24" s="75">
        <f t="shared" si="0"/>
        <v>1861735387</v>
      </c>
      <c r="G24" s="72">
        <v>1818848430</v>
      </c>
      <c r="H24" s="73">
        <v>42886957</v>
      </c>
      <c r="I24" s="75">
        <f t="shared" si="1"/>
        <v>1861735387</v>
      </c>
      <c r="J24" s="72">
        <v>215789152</v>
      </c>
      <c r="K24" s="73">
        <v>-363965547</v>
      </c>
      <c r="L24" s="73">
        <f t="shared" si="2"/>
        <v>-148176395</v>
      </c>
      <c r="M24" s="100">
        <f t="shared" si="3"/>
        <v>-0.0795904702863125</v>
      </c>
      <c r="N24" s="111">
        <v>224551005</v>
      </c>
      <c r="O24" s="112">
        <v>48002395</v>
      </c>
      <c r="P24" s="113">
        <f t="shared" si="4"/>
        <v>272553400</v>
      </c>
      <c r="Q24" s="100">
        <f t="shared" si="5"/>
        <v>0.14639749660621346</v>
      </c>
      <c r="R24" s="111">
        <v>0</v>
      </c>
      <c r="S24" s="113">
        <v>0</v>
      </c>
      <c r="T24" s="113">
        <f t="shared" si="6"/>
        <v>0</v>
      </c>
      <c r="U24" s="100">
        <f t="shared" si="7"/>
        <v>0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f t="shared" si="10"/>
        <v>440340157</v>
      </c>
      <c r="AA24" s="73">
        <f t="shared" si="11"/>
        <v>-315963152</v>
      </c>
      <c r="AB24" s="73">
        <f t="shared" si="12"/>
        <v>124377005</v>
      </c>
      <c r="AC24" s="100">
        <f t="shared" si="13"/>
        <v>0.06680702631990096</v>
      </c>
      <c r="AD24" s="72">
        <v>407187307</v>
      </c>
      <c r="AE24" s="73">
        <v>5913915</v>
      </c>
      <c r="AF24" s="73">
        <f t="shared" si="14"/>
        <v>413101222</v>
      </c>
      <c r="AG24" s="73">
        <v>1810179830</v>
      </c>
      <c r="AH24" s="73">
        <v>1810179830</v>
      </c>
      <c r="AI24" s="73">
        <v>225484802</v>
      </c>
      <c r="AJ24" s="100">
        <f t="shared" si="15"/>
        <v>0.12456486270759078</v>
      </c>
      <c r="AK24" s="100">
        <f t="shared" si="16"/>
        <v>-0.3402261104906632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2399626158</v>
      </c>
      <c r="E25" s="73">
        <v>378029950</v>
      </c>
      <c r="F25" s="75">
        <f t="shared" si="0"/>
        <v>2777656108</v>
      </c>
      <c r="G25" s="72">
        <v>2399626158</v>
      </c>
      <c r="H25" s="73">
        <v>309567339</v>
      </c>
      <c r="I25" s="75">
        <f t="shared" si="1"/>
        <v>2709193497</v>
      </c>
      <c r="J25" s="72">
        <v>517924618</v>
      </c>
      <c r="K25" s="73">
        <v>26943431</v>
      </c>
      <c r="L25" s="73">
        <f t="shared" si="2"/>
        <v>544868049</v>
      </c>
      <c r="M25" s="100">
        <f t="shared" si="3"/>
        <v>0.19616108971542995</v>
      </c>
      <c r="N25" s="111">
        <v>565179745</v>
      </c>
      <c r="O25" s="112">
        <v>66565708</v>
      </c>
      <c r="P25" s="113">
        <f t="shared" si="4"/>
        <v>631745453</v>
      </c>
      <c r="Q25" s="100">
        <f t="shared" si="5"/>
        <v>0.22743832513337175</v>
      </c>
      <c r="R25" s="111">
        <v>0</v>
      </c>
      <c r="S25" s="113">
        <v>0</v>
      </c>
      <c r="T25" s="113">
        <f t="shared" si="6"/>
        <v>0</v>
      </c>
      <c r="U25" s="100">
        <f t="shared" si="7"/>
        <v>0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f t="shared" si="10"/>
        <v>1083104363</v>
      </c>
      <c r="AA25" s="73">
        <f t="shared" si="11"/>
        <v>93509139</v>
      </c>
      <c r="AB25" s="73">
        <f t="shared" si="12"/>
        <v>1176613502</v>
      </c>
      <c r="AC25" s="100">
        <f t="shared" si="13"/>
        <v>0.4235994148488017</v>
      </c>
      <c r="AD25" s="72">
        <v>1019531695</v>
      </c>
      <c r="AE25" s="73">
        <v>226739020</v>
      </c>
      <c r="AF25" s="73">
        <f t="shared" si="14"/>
        <v>1246270715</v>
      </c>
      <c r="AG25" s="73">
        <v>2789482936</v>
      </c>
      <c r="AH25" s="73">
        <v>2789482936</v>
      </c>
      <c r="AI25" s="73">
        <v>713607568</v>
      </c>
      <c r="AJ25" s="100">
        <f t="shared" si="15"/>
        <v>0.25582073250581805</v>
      </c>
      <c r="AK25" s="100">
        <f t="shared" si="16"/>
        <v>-0.49309131202685763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1808246723</v>
      </c>
      <c r="E26" s="73">
        <v>558276528</v>
      </c>
      <c r="F26" s="75">
        <f t="shared" si="0"/>
        <v>2366523251</v>
      </c>
      <c r="G26" s="72">
        <v>1810339045</v>
      </c>
      <c r="H26" s="73">
        <v>613274958</v>
      </c>
      <c r="I26" s="75">
        <f t="shared" si="1"/>
        <v>2423614003</v>
      </c>
      <c r="J26" s="72">
        <v>284643991</v>
      </c>
      <c r="K26" s="73">
        <v>94074431</v>
      </c>
      <c r="L26" s="73">
        <f t="shared" si="2"/>
        <v>378718422</v>
      </c>
      <c r="M26" s="100">
        <f t="shared" si="3"/>
        <v>0.16003156607059257</v>
      </c>
      <c r="N26" s="111">
        <v>341154582</v>
      </c>
      <c r="O26" s="112">
        <v>108904171</v>
      </c>
      <c r="P26" s="113">
        <f t="shared" si="4"/>
        <v>450058753</v>
      </c>
      <c r="Q26" s="100">
        <f t="shared" si="5"/>
        <v>0.19017719467147548</v>
      </c>
      <c r="R26" s="111">
        <v>0</v>
      </c>
      <c r="S26" s="113">
        <v>0</v>
      </c>
      <c r="T26" s="113">
        <f t="shared" si="6"/>
        <v>0</v>
      </c>
      <c r="U26" s="100">
        <f t="shared" si="7"/>
        <v>0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f t="shared" si="10"/>
        <v>625798573</v>
      </c>
      <c r="AA26" s="73">
        <f t="shared" si="11"/>
        <v>202978602</v>
      </c>
      <c r="AB26" s="73">
        <f t="shared" si="12"/>
        <v>828777175</v>
      </c>
      <c r="AC26" s="100">
        <f t="shared" si="13"/>
        <v>0.350208760742068</v>
      </c>
      <c r="AD26" s="72">
        <v>445856944</v>
      </c>
      <c r="AE26" s="73">
        <v>147499948</v>
      </c>
      <c r="AF26" s="73">
        <f t="shared" si="14"/>
        <v>593356892</v>
      </c>
      <c r="AG26" s="73">
        <v>2191460897</v>
      </c>
      <c r="AH26" s="73">
        <v>2191460897</v>
      </c>
      <c r="AI26" s="73">
        <v>409148788</v>
      </c>
      <c r="AJ26" s="100">
        <f t="shared" si="15"/>
        <v>0.18670138653174426</v>
      </c>
      <c r="AK26" s="100">
        <f t="shared" si="16"/>
        <v>-0.2415041283450703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2270007094</v>
      </c>
      <c r="E27" s="73">
        <v>344772281</v>
      </c>
      <c r="F27" s="75">
        <f t="shared" si="0"/>
        <v>2614779375</v>
      </c>
      <c r="G27" s="72">
        <v>2270007094</v>
      </c>
      <c r="H27" s="73">
        <v>396473224</v>
      </c>
      <c r="I27" s="75">
        <f t="shared" si="1"/>
        <v>2666480318</v>
      </c>
      <c r="J27" s="72">
        <v>399017998</v>
      </c>
      <c r="K27" s="73">
        <v>34554921</v>
      </c>
      <c r="L27" s="73">
        <f t="shared" si="2"/>
        <v>433572919</v>
      </c>
      <c r="M27" s="100">
        <f t="shared" si="3"/>
        <v>0.16581625323551438</v>
      </c>
      <c r="N27" s="111">
        <v>487743581</v>
      </c>
      <c r="O27" s="112">
        <v>39494375</v>
      </c>
      <c r="P27" s="113">
        <f t="shared" si="4"/>
        <v>527237956</v>
      </c>
      <c r="Q27" s="100">
        <f t="shared" si="5"/>
        <v>0.20163764524110184</v>
      </c>
      <c r="R27" s="111">
        <v>0</v>
      </c>
      <c r="S27" s="113">
        <v>0</v>
      </c>
      <c r="T27" s="113">
        <f t="shared" si="6"/>
        <v>0</v>
      </c>
      <c r="U27" s="100">
        <f t="shared" si="7"/>
        <v>0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f t="shared" si="10"/>
        <v>886761579</v>
      </c>
      <c r="AA27" s="73">
        <f t="shared" si="11"/>
        <v>74049296</v>
      </c>
      <c r="AB27" s="73">
        <f t="shared" si="12"/>
        <v>960810875</v>
      </c>
      <c r="AC27" s="100">
        <f t="shared" si="13"/>
        <v>0.3674538984766162</v>
      </c>
      <c r="AD27" s="72">
        <v>786940067</v>
      </c>
      <c r="AE27" s="73">
        <v>80355215</v>
      </c>
      <c r="AF27" s="73">
        <f t="shared" si="14"/>
        <v>867295282</v>
      </c>
      <c r="AG27" s="73">
        <v>2385303033</v>
      </c>
      <c r="AH27" s="73">
        <v>2385303033</v>
      </c>
      <c r="AI27" s="73">
        <v>471933490</v>
      </c>
      <c r="AJ27" s="100">
        <f t="shared" si="15"/>
        <v>0.1978505386824786</v>
      </c>
      <c r="AK27" s="100">
        <f t="shared" si="16"/>
        <v>-0.39208944526461753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58934602814</v>
      </c>
      <c r="E28" s="77">
        <f>SUM(E9:E27)</f>
        <v>8915781069</v>
      </c>
      <c r="F28" s="78">
        <f t="shared" si="0"/>
        <v>67850383883</v>
      </c>
      <c r="G28" s="76">
        <f>SUM(G9:G27)</f>
        <v>58769264599</v>
      </c>
      <c r="H28" s="77">
        <f>SUM(H9:H27)</f>
        <v>9524743172</v>
      </c>
      <c r="I28" s="78">
        <f t="shared" si="1"/>
        <v>68294007771</v>
      </c>
      <c r="J28" s="76">
        <f>SUM(J9:J27)</f>
        <v>8883507269</v>
      </c>
      <c r="K28" s="77">
        <f>SUM(K9:K27)</f>
        <v>1291176063</v>
      </c>
      <c r="L28" s="77">
        <f t="shared" si="2"/>
        <v>10174683332</v>
      </c>
      <c r="M28" s="101">
        <f t="shared" si="3"/>
        <v>0.14995763840548115</v>
      </c>
      <c r="N28" s="114">
        <f>SUM(N9:N27)</f>
        <v>11788385382</v>
      </c>
      <c r="O28" s="115">
        <f>SUM(O9:O27)</f>
        <v>1212419076</v>
      </c>
      <c r="P28" s="116">
        <f t="shared" si="4"/>
        <v>13000804458</v>
      </c>
      <c r="Q28" s="101">
        <f t="shared" si="5"/>
        <v>0.19160988802094853</v>
      </c>
      <c r="R28" s="114">
        <f>SUM(R9:R27)</f>
        <v>0</v>
      </c>
      <c r="S28" s="116">
        <f>SUM(S9:S27)</f>
        <v>0</v>
      </c>
      <c r="T28" s="116">
        <f t="shared" si="6"/>
        <v>0</v>
      </c>
      <c r="U28" s="101">
        <f t="shared" si="7"/>
        <v>0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f t="shared" si="10"/>
        <v>20671892651</v>
      </c>
      <c r="AA28" s="77">
        <f t="shared" si="11"/>
        <v>2503595139</v>
      </c>
      <c r="AB28" s="77">
        <f t="shared" si="12"/>
        <v>23175487790</v>
      </c>
      <c r="AC28" s="101">
        <f t="shared" si="13"/>
        <v>0.3415675264264297</v>
      </c>
      <c r="AD28" s="76">
        <f>SUM(AD9:AD27)</f>
        <v>19954576543</v>
      </c>
      <c r="AE28" s="77">
        <f>SUM(AE9:AE27)</f>
        <v>2253264891</v>
      </c>
      <c r="AF28" s="77">
        <f t="shared" si="14"/>
        <v>22207841434</v>
      </c>
      <c r="AG28" s="77">
        <f>SUM(AG9:AG27)</f>
        <v>63087023076</v>
      </c>
      <c r="AH28" s="77">
        <f>SUM(AH9:AH27)</f>
        <v>63087023076</v>
      </c>
      <c r="AI28" s="77">
        <f>SUM(AI9:AI27)</f>
        <v>12615204441</v>
      </c>
      <c r="AJ28" s="101">
        <f t="shared" si="15"/>
        <v>0.19996512477380096</v>
      </c>
      <c r="AK28" s="101">
        <f t="shared" si="16"/>
        <v>-0.41458495655071237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7142097834</v>
      </c>
      <c r="E9" s="86">
        <v>1737412866</v>
      </c>
      <c r="F9" s="87">
        <f>$D9+$E9</f>
        <v>8879510700</v>
      </c>
      <c r="G9" s="85">
        <v>7135313914</v>
      </c>
      <c r="H9" s="86">
        <v>1955267073</v>
      </c>
      <c r="I9" s="87">
        <f>$G9+$H9</f>
        <v>9090580987</v>
      </c>
      <c r="J9" s="85">
        <v>1958212954</v>
      </c>
      <c r="K9" s="86">
        <v>135350551</v>
      </c>
      <c r="L9" s="88">
        <f>$J9+$K9</f>
        <v>2093563505</v>
      </c>
      <c r="M9" s="105">
        <f>IF($F9=0,0,$L9/$F9)</f>
        <v>0.23577464747015847</v>
      </c>
      <c r="N9" s="85">
        <v>1930810831</v>
      </c>
      <c r="O9" s="86">
        <v>415102757</v>
      </c>
      <c r="P9" s="88">
        <f>$N9+$O9</f>
        <v>2345913588</v>
      </c>
      <c r="Q9" s="105">
        <f>IF($F9=0,0,$P9/$F9)</f>
        <v>0.26419401555538413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3889023785</v>
      </c>
      <c r="AA9" s="88">
        <f>$K9+$O9</f>
        <v>550453308</v>
      </c>
      <c r="AB9" s="88">
        <f>$Z9+$AA9</f>
        <v>4439477093</v>
      </c>
      <c r="AC9" s="105">
        <f>IF($F9=0,0,$AB9/$F9)</f>
        <v>0.4999686630255426</v>
      </c>
      <c r="AD9" s="85">
        <v>3514345143</v>
      </c>
      <c r="AE9" s="86">
        <v>537441956</v>
      </c>
      <c r="AF9" s="88">
        <f>$AD9+$AE9</f>
        <v>4051787099</v>
      </c>
      <c r="AG9" s="86">
        <v>8324144989</v>
      </c>
      <c r="AH9" s="86">
        <v>8324144989</v>
      </c>
      <c r="AI9" s="126">
        <v>2066938179</v>
      </c>
      <c r="AJ9" s="127">
        <f>IF($AG9=0,0,$AI9/$AG9)</f>
        <v>0.24830636440515752</v>
      </c>
      <c r="AK9" s="128">
        <f>IF($AF9=0,0,(($P9/$AF9)-1))</f>
        <v>-0.4210175582574458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11518639483</v>
      </c>
      <c r="E10" s="86">
        <v>1832627984</v>
      </c>
      <c r="F10" s="87">
        <f aca="true" t="shared" si="0" ref="F10:F55">$D10+$E10</f>
        <v>13351267467</v>
      </c>
      <c r="G10" s="85">
        <v>11518639483</v>
      </c>
      <c r="H10" s="86">
        <v>1832627984</v>
      </c>
      <c r="I10" s="87">
        <f aca="true" t="shared" si="1" ref="I10:I55">$G10+$H10</f>
        <v>13351267467</v>
      </c>
      <c r="J10" s="85">
        <v>217081714</v>
      </c>
      <c r="K10" s="86">
        <v>3378373000</v>
      </c>
      <c r="L10" s="88">
        <f aca="true" t="shared" si="2" ref="L10:L55">$J10+$K10</f>
        <v>3595454714</v>
      </c>
      <c r="M10" s="105">
        <f aca="true" t="shared" si="3" ref="M10:M55">IF($F10=0,0,$L10/$F10)</f>
        <v>0.26929688307771504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f aca="true" t="shared" si="10" ref="Z10:Z55">$J10+$N10</f>
        <v>217081714</v>
      </c>
      <c r="AA10" s="88">
        <f aca="true" t="shared" si="11" ref="AA10:AA55">$K10+$O10</f>
        <v>3378373000</v>
      </c>
      <c r="AB10" s="88">
        <f aca="true" t="shared" si="12" ref="AB10:AB55">$Z10+$AA10</f>
        <v>3595454714</v>
      </c>
      <c r="AC10" s="105">
        <f aca="true" t="shared" si="13" ref="AC10:AC55">IF($F10=0,0,$AB10/$F10)</f>
        <v>0.26929688307771504</v>
      </c>
      <c r="AD10" s="85">
        <v>4339158145</v>
      </c>
      <c r="AE10" s="86">
        <v>2191764620</v>
      </c>
      <c r="AF10" s="88">
        <f aca="true" t="shared" si="14" ref="AF10:AF55">$AD10+$AE10</f>
        <v>6530922765</v>
      </c>
      <c r="AG10" s="86">
        <v>4725833471</v>
      </c>
      <c r="AH10" s="86">
        <v>4725833471</v>
      </c>
      <c r="AI10" s="126">
        <v>2589211992</v>
      </c>
      <c r="AJ10" s="127">
        <f aca="true" t="shared" si="15" ref="AJ10:AJ55">IF($AG10=0,0,$AI10/$AG10)</f>
        <v>0.5478847293051389</v>
      </c>
      <c r="AK10" s="128">
        <f aca="true" t="shared" si="16" ref="AK10:AK55">IF($AF10=0,0,(($P10/$AF10)-1))</f>
        <v>-1</v>
      </c>
    </row>
    <row r="11" spans="1:37" ht="16.5">
      <c r="A11" s="65"/>
      <c r="B11" s="66" t="s">
        <v>96</v>
      </c>
      <c r="C11" s="67"/>
      <c r="D11" s="89">
        <f>SUM(D9:D10)</f>
        <v>18660737317</v>
      </c>
      <c r="E11" s="90">
        <f>SUM(E9:E10)</f>
        <v>3570040850</v>
      </c>
      <c r="F11" s="91">
        <f t="shared" si="0"/>
        <v>22230778167</v>
      </c>
      <c r="G11" s="89">
        <f>SUM(G9:G10)</f>
        <v>18653953397</v>
      </c>
      <c r="H11" s="90">
        <f>SUM(H9:H10)</f>
        <v>3787895057</v>
      </c>
      <c r="I11" s="91">
        <f t="shared" si="1"/>
        <v>22441848454</v>
      </c>
      <c r="J11" s="89">
        <f>SUM(J9:J10)</f>
        <v>2175294668</v>
      </c>
      <c r="K11" s="90">
        <f>SUM(K9:K10)</f>
        <v>3513723551</v>
      </c>
      <c r="L11" s="90">
        <f t="shared" si="2"/>
        <v>5689018219</v>
      </c>
      <c r="M11" s="106">
        <f t="shared" si="3"/>
        <v>0.2559072910657235</v>
      </c>
      <c r="N11" s="89">
        <f>SUM(N9:N10)</f>
        <v>1930810831</v>
      </c>
      <c r="O11" s="90">
        <f>SUM(O9:O10)</f>
        <v>415102757</v>
      </c>
      <c r="P11" s="90">
        <f t="shared" si="4"/>
        <v>2345913588</v>
      </c>
      <c r="Q11" s="106">
        <f t="shared" si="5"/>
        <v>0.10552548230103528</v>
      </c>
      <c r="R11" s="89">
        <f>SUM(R9:R10)</f>
        <v>0</v>
      </c>
      <c r="S11" s="90">
        <f>SUM(S9:S10)</f>
        <v>0</v>
      </c>
      <c r="T11" s="90">
        <f t="shared" si="6"/>
        <v>0</v>
      </c>
      <c r="U11" s="106">
        <f t="shared" si="7"/>
        <v>0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f t="shared" si="10"/>
        <v>4106105499</v>
      </c>
      <c r="AA11" s="90">
        <f t="shared" si="11"/>
        <v>3928826308</v>
      </c>
      <c r="AB11" s="90">
        <f t="shared" si="12"/>
        <v>8034931807</v>
      </c>
      <c r="AC11" s="106">
        <f t="shared" si="13"/>
        <v>0.3614327733667588</v>
      </c>
      <c r="AD11" s="89">
        <f>SUM(AD9:AD10)</f>
        <v>7853503288</v>
      </c>
      <c r="AE11" s="90">
        <f>SUM(AE9:AE10)</f>
        <v>2729206576</v>
      </c>
      <c r="AF11" s="90">
        <f t="shared" si="14"/>
        <v>10582709864</v>
      </c>
      <c r="AG11" s="90">
        <f>SUM(AG9:AG10)</f>
        <v>13049978460</v>
      </c>
      <c r="AH11" s="90">
        <f>SUM(AH9:AH10)</f>
        <v>13049978460</v>
      </c>
      <c r="AI11" s="91">
        <f>SUM(AI9:AI10)</f>
        <v>4656150171</v>
      </c>
      <c r="AJ11" s="129">
        <f t="shared" si="15"/>
        <v>0.356793705466392</v>
      </c>
      <c r="AK11" s="130">
        <f t="shared" si="16"/>
        <v>-0.7783258146403247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392658856</v>
      </c>
      <c r="E12" s="86">
        <v>32447438</v>
      </c>
      <c r="F12" s="87">
        <f t="shared" si="0"/>
        <v>425106294</v>
      </c>
      <c r="G12" s="85">
        <v>406700203</v>
      </c>
      <c r="H12" s="86">
        <v>51484243</v>
      </c>
      <c r="I12" s="87">
        <f t="shared" si="1"/>
        <v>458184446</v>
      </c>
      <c r="J12" s="85">
        <v>80328813</v>
      </c>
      <c r="K12" s="86">
        <v>5172350</v>
      </c>
      <c r="L12" s="88">
        <f t="shared" si="2"/>
        <v>85501163</v>
      </c>
      <c r="M12" s="105">
        <f t="shared" si="3"/>
        <v>0.2011289040100639</v>
      </c>
      <c r="N12" s="85">
        <v>94358381</v>
      </c>
      <c r="O12" s="86">
        <v>16110753</v>
      </c>
      <c r="P12" s="88">
        <f t="shared" si="4"/>
        <v>110469134</v>
      </c>
      <c r="Q12" s="105">
        <f t="shared" si="5"/>
        <v>0.25986238161884284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174687194</v>
      </c>
      <c r="AA12" s="88">
        <f t="shared" si="11"/>
        <v>21283103</v>
      </c>
      <c r="AB12" s="88">
        <f t="shared" si="12"/>
        <v>195970297</v>
      </c>
      <c r="AC12" s="105">
        <f t="shared" si="13"/>
        <v>0.46099128562890673</v>
      </c>
      <c r="AD12" s="85">
        <v>174496008</v>
      </c>
      <c r="AE12" s="86">
        <v>8190824</v>
      </c>
      <c r="AF12" s="88">
        <f t="shared" si="14"/>
        <v>182686832</v>
      </c>
      <c r="AG12" s="86">
        <v>402717517</v>
      </c>
      <c r="AH12" s="86">
        <v>402717517</v>
      </c>
      <c r="AI12" s="126">
        <v>90201977</v>
      </c>
      <c r="AJ12" s="127">
        <f t="shared" si="15"/>
        <v>0.2239832467977796</v>
      </c>
      <c r="AK12" s="128">
        <f t="shared" si="16"/>
        <v>-0.3953087215393828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282832040</v>
      </c>
      <c r="E13" s="86">
        <v>27674000</v>
      </c>
      <c r="F13" s="87">
        <f t="shared" si="0"/>
        <v>310506040</v>
      </c>
      <c r="G13" s="85">
        <v>282832040</v>
      </c>
      <c r="H13" s="86">
        <v>27674000</v>
      </c>
      <c r="I13" s="87">
        <f t="shared" si="1"/>
        <v>310506040</v>
      </c>
      <c r="J13" s="85">
        <v>71589951</v>
      </c>
      <c r="K13" s="86">
        <v>4282339</v>
      </c>
      <c r="L13" s="88">
        <f t="shared" si="2"/>
        <v>75872290</v>
      </c>
      <c r="M13" s="105">
        <f t="shared" si="3"/>
        <v>0.24435044806213754</v>
      </c>
      <c r="N13" s="85">
        <v>68063377</v>
      </c>
      <c r="O13" s="86">
        <v>12381718</v>
      </c>
      <c r="P13" s="88">
        <f t="shared" si="4"/>
        <v>80445095</v>
      </c>
      <c r="Q13" s="105">
        <f t="shared" si="5"/>
        <v>0.2590773918600746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139653328</v>
      </c>
      <c r="AA13" s="88">
        <f t="shared" si="11"/>
        <v>16664057</v>
      </c>
      <c r="AB13" s="88">
        <f t="shared" si="12"/>
        <v>156317385</v>
      </c>
      <c r="AC13" s="105">
        <f t="shared" si="13"/>
        <v>0.5034278399222122</v>
      </c>
      <c r="AD13" s="85">
        <v>97010641</v>
      </c>
      <c r="AE13" s="86">
        <v>19497290</v>
      </c>
      <c r="AF13" s="88">
        <f t="shared" si="14"/>
        <v>116507931</v>
      </c>
      <c r="AG13" s="86">
        <v>325893030</v>
      </c>
      <c r="AH13" s="86">
        <v>325893030</v>
      </c>
      <c r="AI13" s="126">
        <v>70550969</v>
      </c>
      <c r="AJ13" s="127">
        <f t="shared" si="15"/>
        <v>0.2164850503246418</v>
      </c>
      <c r="AK13" s="128">
        <f t="shared" si="16"/>
        <v>-0.3095311683116233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484059470</v>
      </c>
      <c r="E14" s="86">
        <v>39068739</v>
      </c>
      <c r="F14" s="87">
        <f t="shared" si="0"/>
        <v>523128209</v>
      </c>
      <c r="G14" s="85">
        <v>484059470</v>
      </c>
      <c r="H14" s="86">
        <v>76881398</v>
      </c>
      <c r="I14" s="87">
        <f t="shared" si="1"/>
        <v>560940868</v>
      </c>
      <c r="J14" s="85">
        <v>89869079</v>
      </c>
      <c r="K14" s="86">
        <v>5529520</v>
      </c>
      <c r="L14" s="88">
        <f t="shared" si="2"/>
        <v>95398599</v>
      </c>
      <c r="M14" s="105">
        <f t="shared" si="3"/>
        <v>0.1823617946016748</v>
      </c>
      <c r="N14" s="85">
        <v>103737497</v>
      </c>
      <c r="O14" s="86">
        <v>17252327</v>
      </c>
      <c r="P14" s="88">
        <f t="shared" si="4"/>
        <v>120989824</v>
      </c>
      <c r="Q14" s="105">
        <f t="shared" si="5"/>
        <v>0.23128139893522737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193606576</v>
      </c>
      <c r="AA14" s="88">
        <f t="shared" si="11"/>
        <v>22781847</v>
      </c>
      <c r="AB14" s="88">
        <f t="shared" si="12"/>
        <v>216388423</v>
      </c>
      <c r="AC14" s="105">
        <f t="shared" si="13"/>
        <v>0.41364319353690215</v>
      </c>
      <c r="AD14" s="85">
        <v>171132289</v>
      </c>
      <c r="AE14" s="86">
        <v>11036960</v>
      </c>
      <c r="AF14" s="88">
        <f t="shared" si="14"/>
        <v>182169249</v>
      </c>
      <c r="AG14" s="86">
        <v>529260336</v>
      </c>
      <c r="AH14" s="86">
        <v>529260336</v>
      </c>
      <c r="AI14" s="126">
        <v>143696303</v>
      </c>
      <c r="AJ14" s="127">
        <f t="shared" si="15"/>
        <v>0.2715040089457979</v>
      </c>
      <c r="AK14" s="128">
        <f t="shared" si="16"/>
        <v>-0.33583837742011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379203484</v>
      </c>
      <c r="E15" s="86">
        <v>68572162</v>
      </c>
      <c r="F15" s="87">
        <f t="shared" si="0"/>
        <v>447775646</v>
      </c>
      <c r="G15" s="85">
        <v>379203484</v>
      </c>
      <c r="H15" s="86">
        <v>68572162</v>
      </c>
      <c r="I15" s="87">
        <f t="shared" si="1"/>
        <v>447775646</v>
      </c>
      <c r="J15" s="85">
        <v>83389501</v>
      </c>
      <c r="K15" s="86">
        <v>7002157</v>
      </c>
      <c r="L15" s="88">
        <f t="shared" si="2"/>
        <v>90391658</v>
      </c>
      <c r="M15" s="105">
        <f t="shared" si="3"/>
        <v>0.2018681873555937</v>
      </c>
      <c r="N15" s="85">
        <v>88504145</v>
      </c>
      <c r="O15" s="86">
        <v>7309115</v>
      </c>
      <c r="P15" s="88">
        <f t="shared" si="4"/>
        <v>95813260</v>
      </c>
      <c r="Q15" s="105">
        <f t="shared" si="5"/>
        <v>0.21397604102836804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171893646</v>
      </c>
      <c r="AA15" s="88">
        <f t="shared" si="11"/>
        <v>14311272</v>
      </c>
      <c r="AB15" s="88">
        <f t="shared" si="12"/>
        <v>186204918</v>
      </c>
      <c r="AC15" s="105">
        <f t="shared" si="13"/>
        <v>0.41584422838396173</v>
      </c>
      <c r="AD15" s="85">
        <v>148403882</v>
      </c>
      <c r="AE15" s="86">
        <v>15004514</v>
      </c>
      <c r="AF15" s="88">
        <f t="shared" si="14"/>
        <v>163408396</v>
      </c>
      <c r="AG15" s="86">
        <v>397181451</v>
      </c>
      <c r="AH15" s="86">
        <v>397181451</v>
      </c>
      <c r="AI15" s="126">
        <v>91515602</v>
      </c>
      <c r="AJ15" s="127">
        <f t="shared" si="15"/>
        <v>0.23041257785223207</v>
      </c>
      <c r="AK15" s="128">
        <f t="shared" si="16"/>
        <v>-0.41365766787160674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243790115</v>
      </c>
      <c r="E16" s="86">
        <v>85019529</v>
      </c>
      <c r="F16" s="87">
        <f t="shared" si="0"/>
        <v>328809644</v>
      </c>
      <c r="G16" s="85">
        <v>234872545</v>
      </c>
      <c r="H16" s="86">
        <v>81840979</v>
      </c>
      <c r="I16" s="87">
        <f t="shared" si="1"/>
        <v>316713524</v>
      </c>
      <c r="J16" s="85">
        <v>31403992</v>
      </c>
      <c r="K16" s="86">
        <v>19537526</v>
      </c>
      <c r="L16" s="88">
        <f t="shared" si="2"/>
        <v>50941518</v>
      </c>
      <c r="M16" s="105">
        <f t="shared" si="3"/>
        <v>0.15492707993686464</v>
      </c>
      <c r="N16" s="85">
        <v>39910615</v>
      </c>
      <c r="O16" s="86">
        <v>12612367</v>
      </c>
      <c r="P16" s="88">
        <f t="shared" si="4"/>
        <v>52522982</v>
      </c>
      <c r="Q16" s="105">
        <f t="shared" si="5"/>
        <v>0.15973674421787945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71314607</v>
      </c>
      <c r="AA16" s="88">
        <f t="shared" si="11"/>
        <v>32149893</v>
      </c>
      <c r="AB16" s="88">
        <f t="shared" si="12"/>
        <v>103464500</v>
      </c>
      <c r="AC16" s="105">
        <f t="shared" si="13"/>
        <v>0.3146638241547441</v>
      </c>
      <c r="AD16" s="85">
        <v>112521325</v>
      </c>
      <c r="AE16" s="86">
        <v>19127957</v>
      </c>
      <c r="AF16" s="88">
        <f t="shared" si="14"/>
        <v>131649282</v>
      </c>
      <c r="AG16" s="86">
        <v>346088796</v>
      </c>
      <c r="AH16" s="86">
        <v>346088796</v>
      </c>
      <c r="AI16" s="126">
        <v>91213902</v>
      </c>
      <c r="AJ16" s="127">
        <f t="shared" si="15"/>
        <v>0.26355635621327655</v>
      </c>
      <c r="AK16" s="128">
        <f t="shared" si="16"/>
        <v>-0.6010385989040183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897136666</v>
      </c>
      <c r="E17" s="86">
        <v>93110301</v>
      </c>
      <c r="F17" s="87">
        <f t="shared" si="0"/>
        <v>990246967</v>
      </c>
      <c r="G17" s="85">
        <v>897301051</v>
      </c>
      <c r="H17" s="86">
        <v>110380630</v>
      </c>
      <c r="I17" s="87">
        <f t="shared" si="1"/>
        <v>1007681681</v>
      </c>
      <c r="J17" s="85">
        <v>197585213</v>
      </c>
      <c r="K17" s="86">
        <v>9123586</v>
      </c>
      <c r="L17" s="88">
        <f t="shared" si="2"/>
        <v>206708799</v>
      </c>
      <c r="M17" s="105">
        <f t="shared" si="3"/>
        <v>0.20874469287821612</v>
      </c>
      <c r="N17" s="85">
        <v>217117598</v>
      </c>
      <c r="O17" s="86">
        <v>45129839</v>
      </c>
      <c r="P17" s="88">
        <f t="shared" si="4"/>
        <v>262247437</v>
      </c>
      <c r="Q17" s="105">
        <f t="shared" si="5"/>
        <v>0.2648303360064722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414702811</v>
      </c>
      <c r="AA17" s="88">
        <f t="shared" si="11"/>
        <v>54253425</v>
      </c>
      <c r="AB17" s="88">
        <f t="shared" si="12"/>
        <v>468956236</v>
      </c>
      <c r="AC17" s="105">
        <f t="shared" si="13"/>
        <v>0.47357502888468833</v>
      </c>
      <c r="AD17" s="85">
        <v>376952488</v>
      </c>
      <c r="AE17" s="86">
        <v>27337330</v>
      </c>
      <c r="AF17" s="88">
        <f t="shared" si="14"/>
        <v>404289818</v>
      </c>
      <c r="AG17" s="86">
        <v>864559509</v>
      </c>
      <c r="AH17" s="86">
        <v>864559509</v>
      </c>
      <c r="AI17" s="126">
        <v>214206825</v>
      </c>
      <c r="AJ17" s="127">
        <f t="shared" si="15"/>
        <v>0.24776411891850467</v>
      </c>
      <c r="AK17" s="128">
        <f t="shared" si="16"/>
        <v>-0.3513380121781845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176571014</v>
      </c>
      <c r="E18" s="86">
        <v>29398201</v>
      </c>
      <c r="F18" s="87">
        <f t="shared" si="0"/>
        <v>205969215</v>
      </c>
      <c r="G18" s="85">
        <v>179896215</v>
      </c>
      <c r="H18" s="86">
        <v>43812443</v>
      </c>
      <c r="I18" s="87">
        <f t="shared" si="1"/>
        <v>223708658</v>
      </c>
      <c r="J18" s="85">
        <v>21922171</v>
      </c>
      <c r="K18" s="86">
        <v>1038124</v>
      </c>
      <c r="L18" s="88">
        <f t="shared" si="2"/>
        <v>22960295</v>
      </c>
      <c r="M18" s="105">
        <f t="shared" si="3"/>
        <v>0.11147440164783849</v>
      </c>
      <c r="N18" s="85">
        <v>23733246</v>
      </c>
      <c r="O18" s="86">
        <v>6526863</v>
      </c>
      <c r="P18" s="88">
        <f t="shared" si="4"/>
        <v>30260109</v>
      </c>
      <c r="Q18" s="105">
        <f t="shared" si="5"/>
        <v>0.14691568834692117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45655417</v>
      </c>
      <c r="AA18" s="88">
        <f t="shared" si="11"/>
        <v>7564987</v>
      </c>
      <c r="AB18" s="88">
        <f t="shared" si="12"/>
        <v>53220404</v>
      </c>
      <c r="AC18" s="105">
        <f t="shared" si="13"/>
        <v>0.25839008999475965</v>
      </c>
      <c r="AD18" s="85">
        <v>14476434</v>
      </c>
      <c r="AE18" s="86">
        <v>4670122</v>
      </c>
      <c r="AF18" s="88">
        <f t="shared" si="14"/>
        <v>19146556</v>
      </c>
      <c r="AG18" s="86">
        <v>171953194</v>
      </c>
      <c r="AH18" s="86">
        <v>171953194</v>
      </c>
      <c r="AI18" s="126">
        <v>11172033</v>
      </c>
      <c r="AJ18" s="127">
        <f t="shared" si="15"/>
        <v>0.06497136075297327</v>
      </c>
      <c r="AK18" s="128">
        <f t="shared" si="16"/>
        <v>0.5804465826647884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148974793</v>
      </c>
      <c r="E19" s="86">
        <v>1418000</v>
      </c>
      <c r="F19" s="87">
        <f t="shared" si="0"/>
        <v>150392793</v>
      </c>
      <c r="G19" s="85">
        <v>185531793</v>
      </c>
      <c r="H19" s="86">
        <v>6415000</v>
      </c>
      <c r="I19" s="87">
        <f t="shared" si="1"/>
        <v>191946793</v>
      </c>
      <c r="J19" s="85">
        <v>41502639</v>
      </c>
      <c r="K19" s="86">
        <v>2030415</v>
      </c>
      <c r="L19" s="88">
        <f t="shared" si="2"/>
        <v>43533054</v>
      </c>
      <c r="M19" s="105">
        <f t="shared" si="3"/>
        <v>0.28946236805376707</v>
      </c>
      <c r="N19" s="85">
        <v>-797835</v>
      </c>
      <c r="O19" s="86">
        <v>-707497</v>
      </c>
      <c r="P19" s="88">
        <f t="shared" si="4"/>
        <v>-1505332</v>
      </c>
      <c r="Q19" s="105">
        <f t="shared" si="5"/>
        <v>-0.010009336019180122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40704804</v>
      </c>
      <c r="AA19" s="88">
        <f t="shared" si="11"/>
        <v>1322918</v>
      </c>
      <c r="AB19" s="88">
        <f t="shared" si="12"/>
        <v>42027722</v>
      </c>
      <c r="AC19" s="105">
        <f t="shared" si="13"/>
        <v>0.27945303203458693</v>
      </c>
      <c r="AD19" s="85">
        <v>422097425</v>
      </c>
      <c r="AE19" s="86">
        <v>1464940</v>
      </c>
      <c r="AF19" s="88">
        <f t="shared" si="14"/>
        <v>423562365</v>
      </c>
      <c r="AG19" s="86">
        <v>134294020</v>
      </c>
      <c r="AH19" s="86">
        <v>134294020</v>
      </c>
      <c r="AI19" s="126">
        <v>383601048</v>
      </c>
      <c r="AJ19" s="127">
        <f t="shared" si="15"/>
        <v>2.8564268758951443</v>
      </c>
      <c r="AK19" s="128">
        <f t="shared" si="16"/>
        <v>-1.0035539795892867</v>
      </c>
    </row>
    <row r="20" spans="1:37" ht="16.5">
      <c r="A20" s="65"/>
      <c r="B20" s="66" t="s">
        <v>115</v>
      </c>
      <c r="C20" s="67"/>
      <c r="D20" s="89">
        <f>SUM(D12:D19)</f>
        <v>3005226438</v>
      </c>
      <c r="E20" s="90">
        <f>SUM(E12:E19)</f>
        <v>376708370</v>
      </c>
      <c r="F20" s="91">
        <f t="shared" si="0"/>
        <v>3381934808</v>
      </c>
      <c r="G20" s="89">
        <f>SUM(G12:G19)</f>
        <v>3050396801</v>
      </c>
      <c r="H20" s="90">
        <f>SUM(H12:H19)</f>
        <v>467060855</v>
      </c>
      <c r="I20" s="91">
        <f t="shared" si="1"/>
        <v>3517457656</v>
      </c>
      <c r="J20" s="89">
        <f>SUM(J12:J19)</f>
        <v>617591359</v>
      </c>
      <c r="K20" s="90">
        <f>SUM(K12:K19)</f>
        <v>53716017</v>
      </c>
      <c r="L20" s="90">
        <f t="shared" si="2"/>
        <v>671307376</v>
      </c>
      <c r="M20" s="106">
        <f t="shared" si="3"/>
        <v>0.1984980237975066</v>
      </c>
      <c r="N20" s="89">
        <f>SUM(N12:N19)</f>
        <v>634627024</v>
      </c>
      <c r="O20" s="90">
        <f>SUM(O12:O19)</f>
        <v>116615485</v>
      </c>
      <c r="P20" s="90">
        <f t="shared" si="4"/>
        <v>751242509</v>
      </c>
      <c r="Q20" s="106">
        <f t="shared" si="5"/>
        <v>0.22213394155999946</v>
      </c>
      <c r="R20" s="89">
        <f>SUM(R12:R19)</f>
        <v>0</v>
      </c>
      <c r="S20" s="90">
        <f>SUM(S12:S19)</f>
        <v>0</v>
      </c>
      <c r="T20" s="90">
        <f t="shared" si="6"/>
        <v>0</v>
      </c>
      <c r="U20" s="106">
        <f t="shared" si="7"/>
        <v>0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f t="shared" si="10"/>
        <v>1252218383</v>
      </c>
      <c r="AA20" s="90">
        <f t="shared" si="11"/>
        <v>170331502</v>
      </c>
      <c r="AB20" s="90">
        <f t="shared" si="12"/>
        <v>1422549885</v>
      </c>
      <c r="AC20" s="106">
        <f t="shared" si="13"/>
        <v>0.4206319653575061</v>
      </c>
      <c r="AD20" s="89">
        <f>SUM(AD12:AD19)</f>
        <v>1517090492</v>
      </c>
      <c r="AE20" s="90">
        <f>SUM(AE12:AE19)</f>
        <v>106329937</v>
      </c>
      <c r="AF20" s="90">
        <f t="shared" si="14"/>
        <v>1623420429</v>
      </c>
      <c r="AG20" s="90">
        <f>SUM(AG12:AG19)</f>
        <v>3171947853</v>
      </c>
      <c r="AH20" s="90">
        <f>SUM(AH12:AH19)</f>
        <v>3171947853</v>
      </c>
      <c r="AI20" s="91">
        <f>SUM(AI12:AI19)</f>
        <v>1096158659</v>
      </c>
      <c r="AJ20" s="129">
        <f t="shared" si="15"/>
        <v>0.3455790289752913</v>
      </c>
      <c r="AK20" s="130">
        <f t="shared" si="16"/>
        <v>-0.5372471015023799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346240498</v>
      </c>
      <c r="E21" s="86">
        <v>74300662</v>
      </c>
      <c r="F21" s="87">
        <f t="shared" si="0"/>
        <v>420541160</v>
      </c>
      <c r="G21" s="85">
        <v>346240498</v>
      </c>
      <c r="H21" s="86">
        <v>74300662</v>
      </c>
      <c r="I21" s="87">
        <f t="shared" si="1"/>
        <v>420541160</v>
      </c>
      <c r="J21" s="85">
        <v>16043830</v>
      </c>
      <c r="K21" s="86">
        <v>19172348</v>
      </c>
      <c r="L21" s="88">
        <f t="shared" si="2"/>
        <v>35216178</v>
      </c>
      <c r="M21" s="105">
        <f t="shared" si="3"/>
        <v>0.08374014567325586</v>
      </c>
      <c r="N21" s="85">
        <v>52442099</v>
      </c>
      <c r="O21" s="86">
        <v>15196080</v>
      </c>
      <c r="P21" s="88">
        <f t="shared" si="4"/>
        <v>67638179</v>
      </c>
      <c r="Q21" s="105">
        <f t="shared" si="5"/>
        <v>0.1608360499124509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68485929</v>
      </c>
      <c r="AA21" s="88">
        <f t="shared" si="11"/>
        <v>34368428</v>
      </c>
      <c r="AB21" s="88">
        <f t="shared" si="12"/>
        <v>102854357</v>
      </c>
      <c r="AC21" s="105">
        <f t="shared" si="13"/>
        <v>0.24457619558570676</v>
      </c>
      <c r="AD21" s="85">
        <v>96637191</v>
      </c>
      <c r="AE21" s="86">
        <v>32232006</v>
      </c>
      <c r="AF21" s="88">
        <f t="shared" si="14"/>
        <v>128869197</v>
      </c>
      <c r="AG21" s="86">
        <v>416174345</v>
      </c>
      <c r="AH21" s="86">
        <v>416174345</v>
      </c>
      <c r="AI21" s="126">
        <v>73371449</v>
      </c>
      <c r="AJ21" s="127">
        <f t="shared" si="15"/>
        <v>0.17629978849369007</v>
      </c>
      <c r="AK21" s="128">
        <f t="shared" si="16"/>
        <v>-0.4751408360215048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443512849</v>
      </c>
      <c r="E22" s="86">
        <v>79406554</v>
      </c>
      <c r="F22" s="87">
        <f t="shared" si="0"/>
        <v>522919403</v>
      </c>
      <c r="G22" s="85">
        <v>443512849</v>
      </c>
      <c r="H22" s="86">
        <v>79406554</v>
      </c>
      <c r="I22" s="87">
        <f t="shared" si="1"/>
        <v>522919403</v>
      </c>
      <c r="J22" s="85">
        <v>25993357</v>
      </c>
      <c r="K22" s="86">
        <v>724434</v>
      </c>
      <c r="L22" s="88">
        <f t="shared" si="2"/>
        <v>26717791</v>
      </c>
      <c r="M22" s="105">
        <f t="shared" si="3"/>
        <v>0.05109351622204005</v>
      </c>
      <c r="N22" s="85">
        <v>99298850</v>
      </c>
      <c r="O22" s="86">
        <v>13424338</v>
      </c>
      <c r="P22" s="88">
        <f t="shared" si="4"/>
        <v>112723188</v>
      </c>
      <c r="Q22" s="105">
        <f t="shared" si="5"/>
        <v>0.21556512792087004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125292207</v>
      </c>
      <c r="AA22" s="88">
        <f t="shared" si="11"/>
        <v>14148772</v>
      </c>
      <c r="AB22" s="88">
        <f t="shared" si="12"/>
        <v>139440979</v>
      </c>
      <c r="AC22" s="105">
        <f t="shared" si="13"/>
        <v>0.26665864414291013</v>
      </c>
      <c r="AD22" s="85">
        <v>49724181</v>
      </c>
      <c r="AE22" s="86">
        <v>25353292</v>
      </c>
      <c r="AF22" s="88">
        <f t="shared" si="14"/>
        <v>75077473</v>
      </c>
      <c r="AG22" s="86">
        <v>496150650</v>
      </c>
      <c r="AH22" s="86">
        <v>496150650</v>
      </c>
      <c r="AI22" s="126">
        <v>65772170</v>
      </c>
      <c r="AJ22" s="127">
        <f t="shared" si="15"/>
        <v>0.13256491753059277</v>
      </c>
      <c r="AK22" s="128">
        <f t="shared" si="16"/>
        <v>0.5014249081079221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138201614</v>
      </c>
      <c r="E23" s="86">
        <v>16691125</v>
      </c>
      <c r="F23" s="87">
        <f t="shared" si="0"/>
        <v>154892739</v>
      </c>
      <c r="G23" s="85">
        <v>138201614</v>
      </c>
      <c r="H23" s="86">
        <v>16691125</v>
      </c>
      <c r="I23" s="87">
        <f t="shared" si="1"/>
        <v>154892739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0</v>
      </c>
      <c r="AA23" s="88">
        <f t="shared" si="11"/>
        <v>0</v>
      </c>
      <c r="AB23" s="88">
        <f t="shared" si="12"/>
        <v>0</v>
      </c>
      <c r="AC23" s="105">
        <f t="shared" si="13"/>
        <v>0</v>
      </c>
      <c r="AD23" s="85">
        <v>33661560</v>
      </c>
      <c r="AE23" s="86">
        <v>1442834</v>
      </c>
      <c r="AF23" s="88">
        <f t="shared" si="14"/>
        <v>35104394</v>
      </c>
      <c r="AG23" s="86">
        <v>155013981</v>
      </c>
      <c r="AH23" s="86">
        <v>155013981</v>
      </c>
      <c r="AI23" s="126">
        <v>21728657</v>
      </c>
      <c r="AJ23" s="127">
        <f t="shared" si="15"/>
        <v>0.14017224033488954</v>
      </c>
      <c r="AK23" s="128">
        <f t="shared" si="16"/>
        <v>-1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225725083</v>
      </c>
      <c r="E24" s="86">
        <v>43732050</v>
      </c>
      <c r="F24" s="87">
        <f t="shared" si="0"/>
        <v>269457133</v>
      </c>
      <c r="G24" s="85">
        <v>215247083</v>
      </c>
      <c r="H24" s="86">
        <v>43732050</v>
      </c>
      <c r="I24" s="87">
        <f t="shared" si="1"/>
        <v>258979133</v>
      </c>
      <c r="J24" s="85">
        <v>6174767</v>
      </c>
      <c r="K24" s="86">
        <v>0</v>
      </c>
      <c r="L24" s="88">
        <f t="shared" si="2"/>
        <v>6174767</v>
      </c>
      <c r="M24" s="105">
        <f t="shared" si="3"/>
        <v>0.02291558190073966</v>
      </c>
      <c r="N24" s="85">
        <v>2896514</v>
      </c>
      <c r="O24" s="86">
        <v>1067913</v>
      </c>
      <c r="P24" s="88">
        <f t="shared" si="4"/>
        <v>3964427</v>
      </c>
      <c r="Q24" s="105">
        <f t="shared" si="5"/>
        <v>0.014712644478407628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9071281</v>
      </c>
      <c r="AA24" s="88">
        <f t="shared" si="11"/>
        <v>1067913</v>
      </c>
      <c r="AB24" s="88">
        <f t="shared" si="12"/>
        <v>10139194</v>
      </c>
      <c r="AC24" s="105">
        <f t="shared" si="13"/>
        <v>0.03762822637914729</v>
      </c>
      <c r="AD24" s="85">
        <v>14081895</v>
      </c>
      <c r="AE24" s="86">
        <v>7063541</v>
      </c>
      <c r="AF24" s="88">
        <f t="shared" si="14"/>
        <v>21145436</v>
      </c>
      <c r="AG24" s="86">
        <v>269890806</v>
      </c>
      <c r="AH24" s="86">
        <v>269890806</v>
      </c>
      <c r="AI24" s="126">
        <v>941126</v>
      </c>
      <c r="AJ24" s="127">
        <f t="shared" si="15"/>
        <v>0.00348706209725425</v>
      </c>
      <c r="AK24" s="128">
        <f t="shared" si="16"/>
        <v>-0.8125161855258033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132086937</v>
      </c>
      <c r="E25" s="86">
        <v>30448800</v>
      </c>
      <c r="F25" s="87">
        <f t="shared" si="0"/>
        <v>162535737</v>
      </c>
      <c r="G25" s="85">
        <v>132086937</v>
      </c>
      <c r="H25" s="86">
        <v>30448800</v>
      </c>
      <c r="I25" s="87">
        <f t="shared" si="1"/>
        <v>162535737</v>
      </c>
      <c r="J25" s="85">
        <v>28813895</v>
      </c>
      <c r="K25" s="86">
        <v>4152366</v>
      </c>
      <c r="L25" s="88">
        <f t="shared" si="2"/>
        <v>32966261</v>
      </c>
      <c r="M25" s="105">
        <f t="shared" si="3"/>
        <v>0.20282469325499783</v>
      </c>
      <c r="N25" s="85">
        <v>43511956</v>
      </c>
      <c r="O25" s="86">
        <v>4523519</v>
      </c>
      <c r="P25" s="88">
        <f t="shared" si="4"/>
        <v>48035475</v>
      </c>
      <c r="Q25" s="105">
        <f t="shared" si="5"/>
        <v>0.2955379283757147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72325851</v>
      </c>
      <c r="AA25" s="88">
        <f t="shared" si="11"/>
        <v>8675885</v>
      </c>
      <c r="AB25" s="88">
        <f t="shared" si="12"/>
        <v>81001736</v>
      </c>
      <c r="AC25" s="105">
        <f t="shared" si="13"/>
        <v>0.4983626216307125</v>
      </c>
      <c r="AD25" s="85">
        <v>63046806</v>
      </c>
      <c r="AE25" s="86">
        <v>18942152</v>
      </c>
      <c r="AF25" s="88">
        <f t="shared" si="14"/>
        <v>81988958</v>
      </c>
      <c r="AG25" s="86">
        <v>170561262</v>
      </c>
      <c r="AH25" s="86">
        <v>170561262</v>
      </c>
      <c r="AI25" s="126">
        <v>48115537</v>
      </c>
      <c r="AJ25" s="127">
        <f t="shared" si="15"/>
        <v>0.2821012018543812</v>
      </c>
      <c r="AK25" s="128">
        <f t="shared" si="16"/>
        <v>-0.414122631001116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396113941</v>
      </c>
      <c r="E26" s="86">
        <v>71271350</v>
      </c>
      <c r="F26" s="87">
        <f t="shared" si="0"/>
        <v>467385291</v>
      </c>
      <c r="G26" s="85">
        <v>396113941</v>
      </c>
      <c r="H26" s="86">
        <v>71271350</v>
      </c>
      <c r="I26" s="87">
        <f t="shared" si="1"/>
        <v>467385291</v>
      </c>
      <c r="J26" s="85">
        <v>58066607</v>
      </c>
      <c r="K26" s="86">
        <v>14379811</v>
      </c>
      <c r="L26" s="88">
        <f t="shared" si="2"/>
        <v>72446418</v>
      </c>
      <c r="M26" s="105">
        <f t="shared" si="3"/>
        <v>0.15500363275231954</v>
      </c>
      <c r="N26" s="85">
        <v>61672283</v>
      </c>
      <c r="O26" s="86">
        <v>9891788</v>
      </c>
      <c r="P26" s="88">
        <f t="shared" si="4"/>
        <v>71564071</v>
      </c>
      <c r="Q26" s="105">
        <f t="shared" si="5"/>
        <v>0.15311579627780797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119738890</v>
      </c>
      <c r="AA26" s="88">
        <f t="shared" si="11"/>
        <v>24271599</v>
      </c>
      <c r="AB26" s="88">
        <f t="shared" si="12"/>
        <v>144010489</v>
      </c>
      <c r="AC26" s="105">
        <f t="shared" si="13"/>
        <v>0.3081194290301275</v>
      </c>
      <c r="AD26" s="85">
        <v>175192404</v>
      </c>
      <c r="AE26" s="86">
        <v>20359576</v>
      </c>
      <c r="AF26" s="88">
        <f t="shared" si="14"/>
        <v>195551980</v>
      </c>
      <c r="AG26" s="86">
        <v>399585676</v>
      </c>
      <c r="AH26" s="86">
        <v>399585676</v>
      </c>
      <c r="AI26" s="126">
        <v>98721176</v>
      </c>
      <c r="AJ26" s="127">
        <f t="shared" si="15"/>
        <v>0.2470588460232994</v>
      </c>
      <c r="AK26" s="128">
        <f t="shared" si="16"/>
        <v>-0.634040672970941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1551692640</v>
      </c>
      <c r="E27" s="86">
        <v>423177996</v>
      </c>
      <c r="F27" s="87">
        <f t="shared" si="0"/>
        <v>1974870636</v>
      </c>
      <c r="G27" s="85">
        <v>1551692640</v>
      </c>
      <c r="H27" s="86">
        <v>423177996</v>
      </c>
      <c r="I27" s="87">
        <f t="shared" si="1"/>
        <v>1974870636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0</v>
      </c>
      <c r="AA27" s="88">
        <f t="shared" si="11"/>
        <v>0</v>
      </c>
      <c r="AB27" s="88">
        <f t="shared" si="12"/>
        <v>0</v>
      </c>
      <c r="AC27" s="105">
        <f t="shared" si="13"/>
        <v>0</v>
      </c>
      <c r="AD27" s="85">
        <v>498976191</v>
      </c>
      <c r="AE27" s="86">
        <v>153713374</v>
      </c>
      <c r="AF27" s="88">
        <f t="shared" si="14"/>
        <v>652689565</v>
      </c>
      <c r="AG27" s="86">
        <v>2049273348</v>
      </c>
      <c r="AH27" s="86">
        <v>2049273348</v>
      </c>
      <c r="AI27" s="126">
        <v>345725009</v>
      </c>
      <c r="AJ27" s="127">
        <f t="shared" si="15"/>
        <v>0.16870614617489282</v>
      </c>
      <c r="AK27" s="128">
        <f t="shared" si="16"/>
        <v>-1</v>
      </c>
    </row>
    <row r="28" spans="1:37" ht="16.5">
      <c r="A28" s="65"/>
      <c r="B28" s="66" t="s">
        <v>130</v>
      </c>
      <c r="C28" s="67"/>
      <c r="D28" s="89">
        <f>SUM(D21:D27)</f>
        <v>3233573562</v>
      </c>
      <c r="E28" s="90">
        <f>SUM(E21:E27)</f>
        <v>739028537</v>
      </c>
      <c r="F28" s="91">
        <f t="shared" si="0"/>
        <v>3972602099</v>
      </c>
      <c r="G28" s="89">
        <f>SUM(G21:G27)</f>
        <v>3223095562</v>
      </c>
      <c r="H28" s="90">
        <f>SUM(H21:H27)</f>
        <v>739028537</v>
      </c>
      <c r="I28" s="91">
        <f t="shared" si="1"/>
        <v>3962124099</v>
      </c>
      <c r="J28" s="89">
        <f>SUM(J21:J27)</f>
        <v>135092456</v>
      </c>
      <c r="K28" s="90">
        <f>SUM(K21:K27)</f>
        <v>38428959</v>
      </c>
      <c r="L28" s="90">
        <f t="shared" si="2"/>
        <v>173521415</v>
      </c>
      <c r="M28" s="106">
        <f t="shared" si="3"/>
        <v>0.0436795356483549</v>
      </c>
      <c r="N28" s="89">
        <f>SUM(N21:N27)</f>
        <v>259821702</v>
      </c>
      <c r="O28" s="90">
        <f>SUM(O21:O27)</f>
        <v>44103638</v>
      </c>
      <c r="P28" s="90">
        <f t="shared" si="4"/>
        <v>303925340</v>
      </c>
      <c r="Q28" s="106">
        <f t="shared" si="5"/>
        <v>0.07650535654615531</v>
      </c>
      <c r="R28" s="89">
        <f>SUM(R21:R27)</f>
        <v>0</v>
      </c>
      <c r="S28" s="90">
        <f>SUM(S21:S27)</f>
        <v>0</v>
      </c>
      <c r="T28" s="90">
        <f t="shared" si="6"/>
        <v>0</v>
      </c>
      <c r="U28" s="106">
        <f t="shared" si="7"/>
        <v>0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f t="shared" si="10"/>
        <v>394914158</v>
      </c>
      <c r="AA28" s="90">
        <f t="shared" si="11"/>
        <v>82532597</v>
      </c>
      <c r="AB28" s="90">
        <f t="shared" si="12"/>
        <v>477446755</v>
      </c>
      <c r="AC28" s="106">
        <f t="shared" si="13"/>
        <v>0.12018489219451021</v>
      </c>
      <c r="AD28" s="89">
        <f>SUM(AD21:AD27)</f>
        <v>931320228</v>
      </c>
      <c r="AE28" s="90">
        <f>SUM(AE21:AE27)</f>
        <v>259106775</v>
      </c>
      <c r="AF28" s="90">
        <f t="shared" si="14"/>
        <v>1190427003</v>
      </c>
      <c r="AG28" s="90">
        <f>SUM(AG21:AG27)</f>
        <v>3956650068</v>
      </c>
      <c r="AH28" s="90">
        <f>SUM(AH21:AH27)</f>
        <v>3956650068</v>
      </c>
      <c r="AI28" s="91">
        <f>SUM(AI21:AI27)</f>
        <v>654375124</v>
      </c>
      <c r="AJ28" s="129">
        <f t="shared" si="15"/>
        <v>0.16538615059551431</v>
      </c>
      <c r="AK28" s="130">
        <f t="shared" si="16"/>
        <v>-0.7446921657236634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279032258</v>
      </c>
      <c r="E29" s="86">
        <v>26877000</v>
      </c>
      <c r="F29" s="87">
        <f t="shared" si="0"/>
        <v>305909258</v>
      </c>
      <c r="G29" s="85">
        <v>279032258</v>
      </c>
      <c r="H29" s="86">
        <v>26877000</v>
      </c>
      <c r="I29" s="87">
        <f t="shared" si="1"/>
        <v>305909258</v>
      </c>
      <c r="J29" s="85">
        <v>3244921</v>
      </c>
      <c r="K29" s="86">
        <v>177818</v>
      </c>
      <c r="L29" s="88">
        <f t="shared" si="2"/>
        <v>3422739</v>
      </c>
      <c r="M29" s="105">
        <f t="shared" si="3"/>
        <v>0.011188739505229358</v>
      </c>
      <c r="N29" s="85">
        <v>36035055</v>
      </c>
      <c r="O29" s="86">
        <v>239721</v>
      </c>
      <c r="P29" s="88">
        <f t="shared" si="4"/>
        <v>36274776</v>
      </c>
      <c r="Q29" s="105">
        <f t="shared" si="5"/>
        <v>0.11858018367002152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39279976</v>
      </c>
      <c r="AA29" s="88">
        <f t="shared" si="11"/>
        <v>417539</v>
      </c>
      <c r="AB29" s="88">
        <f t="shared" si="12"/>
        <v>39697515</v>
      </c>
      <c r="AC29" s="105">
        <f t="shared" si="13"/>
        <v>0.12976892317525088</v>
      </c>
      <c r="AD29" s="85">
        <v>60668756</v>
      </c>
      <c r="AE29" s="86">
        <v>10306973</v>
      </c>
      <c r="AF29" s="88">
        <f t="shared" si="14"/>
        <v>70975729</v>
      </c>
      <c r="AG29" s="86">
        <v>1732779331</v>
      </c>
      <c r="AH29" s="86">
        <v>1732779331</v>
      </c>
      <c r="AI29" s="126">
        <v>42375616</v>
      </c>
      <c r="AJ29" s="127">
        <f t="shared" si="15"/>
        <v>0.024455287088139904</v>
      </c>
      <c r="AK29" s="128">
        <f t="shared" si="16"/>
        <v>-0.48891294938302077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212210448</v>
      </c>
      <c r="E30" s="86">
        <v>53402000</v>
      </c>
      <c r="F30" s="87">
        <f t="shared" si="0"/>
        <v>265612448</v>
      </c>
      <c r="G30" s="85">
        <v>212210448</v>
      </c>
      <c r="H30" s="86">
        <v>53402000</v>
      </c>
      <c r="I30" s="87">
        <f t="shared" si="1"/>
        <v>265612448</v>
      </c>
      <c r="J30" s="85">
        <v>35342777</v>
      </c>
      <c r="K30" s="86">
        <v>9811152</v>
      </c>
      <c r="L30" s="88">
        <f t="shared" si="2"/>
        <v>45153929</v>
      </c>
      <c r="M30" s="105">
        <f t="shared" si="3"/>
        <v>0.1699992953643498</v>
      </c>
      <c r="N30" s="85">
        <v>46697563</v>
      </c>
      <c r="O30" s="86">
        <v>9433354</v>
      </c>
      <c r="P30" s="88">
        <f t="shared" si="4"/>
        <v>56130917</v>
      </c>
      <c r="Q30" s="105">
        <f t="shared" si="5"/>
        <v>0.21132637955281372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82040340</v>
      </c>
      <c r="AA30" s="88">
        <f t="shared" si="11"/>
        <v>19244506</v>
      </c>
      <c r="AB30" s="88">
        <f t="shared" si="12"/>
        <v>101284846</v>
      </c>
      <c r="AC30" s="105">
        <f t="shared" si="13"/>
        <v>0.3813256749171635</v>
      </c>
      <c r="AD30" s="85">
        <v>24230724</v>
      </c>
      <c r="AE30" s="86">
        <v>12614209</v>
      </c>
      <c r="AF30" s="88">
        <f t="shared" si="14"/>
        <v>36844933</v>
      </c>
      <c r="AG30" s="86">
        <v>264295887</v>
      </c>
      <c r="AH30" s="86">
        <v>264295887</v>
      </c>
      <c r="AI30" s="126">
        <v>26323861</v>
      </c>
      <c r="AJ30" s="127">
        <f t="shared" si="15"/>
        <v>0.09959996464114479</v>
      </c>
      <c r="AK30" s="128">
        <f t="shared" si="16"/>
        <v>0.523436533321963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187811403</v>
      </c>
      <c r="E31" s="86">
        <v>34882305</v>
      </c>
      <c r="F31" s="87">
        <f t="shared" si="0"/>
        <v>222693708</v>
      </c>
      <c r="G31" s="85">
        <v>192850257</v>
      </c>
      <c r="H31" s="86">
        <v>33899767</v>
      </c>
      <c r="I31" s="87">
        <f t="shared" si="1"/>
        <v>226750024</v>
      </c>
      <c r="J31" s="85">
        <v>68773247</v>
      </c>
      <c r="K31" s="86">
        <v>1224776</v>
      </c>
      <c r="L31" s="88">
        <f t="shared" si="2"/>
        <v>69998023</v>
      </c>
      <c r="M31" s="105">
        <f t="shared" si="3"/>
        <v>0.3143242062321761</v>
      </c>
      <c r="N31" s="85">
        <v>46118879</v>
      </c>
      <c r="O31" s="86">
        <v>11917264</v>
      </c>
      <c r="P31" s="88">
        <f t="shared" si="4"/>
        <v>58036143</v>
      </c>
      <c r="Q31" s="105">
        <f t="shared" si="5"/>
        <v>0.26060971152359635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114892126</v>
      </c>
      <c r="AA31" s="88">
        <f t="shared" si="11"/>
        <v>13142040</v>
      </c>
      <c r="AB31" s="88">
        <f t="shared" si="12"/>
        <v>128034166</v>
      </c>
      <c r="AC31" s="105">
        <f t="shared" si="13"/>
        <v>0.5749339177557724</v>
      </c>
      <c r="AD31" s="85">
        <v>72173317</v>
      </c>
      <c r="AE31" s="86">
        <v>18361786</v>
      </c>
      <c r="AF31" s="88">
        <f t="shared" si="14"/>
        <v>90535103</v>
      </c>
      <c r="AG31" s="86">
        <v>271197599</v>
      </c>
      <c r="AH31" s="86">
        <v>271197599</v>
      </c>
      <c r="AI31" s="126">
        <v>56252735</v>
      </c>
      <c r="AJ31" s="127">
        <f t="shared" si="15"/>
        <v>0.2074234256034103</v>
      </c>
      <c r="AK31" s="128">
        <f t="shared" si="16"/>
        <v>-0.35896529548323375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233842750</v>
      </c>
      <c r="E32" s="86">
        <v>70849004</v>
      </c>
      <c r="F32" s="87">
        <f t="shared" si="0"/>
        <v>304691754</v>
      </c>
      <c r="G32" s="85">
        <v>233842750</v>
      </c>
      <c r="H32" s="86">
        <v>70849004</v>
      </c>
      <c r="I32" s="87">
        <f t="shared" si="1"/>
        <v>304691754</v>
      </c>
      <c r="J32" s="85">
        <v>45451607</v>
      </c>
      <c r="K32" s="86">
        <v>7254231</v>
      </c>
      <c r="L32" s="88">
        <f t="shared" si="2"/>
        <v>52705838</v>
      </c>
      <c r="M32" s="105">
        <f t="shared" si="3"/>
        <v>0.1729808480474992</v>
      </c>
      <c r="N32" s="85">
        <v>41986554</v>
      </c>
      <c r="O32" s="86">
        <v>12560648</v>
      </c>
      <c r="P32" s="88">
        <f t="shared" si="4"/>
        <v>54547202</v>
      </c>
      <c r="Q32" s="105">
        <f t="shared" si="5"/>
        <v>0.17902421474786614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87438161</v>
      </c>
      <c r="AA32" s="88">
        <f t="shared" si="11"/>
        <v>19814879</v>
      </c>
      <c r="AB32" s="88">
        <f t="shared" si="12"/>
        <v>107253040</v>
      </c>
      <c r="AC32" s="105">
        <f t="shared" si="13"/>
        <v>0.3520050627953653</v>
      </c>
      <c r="AD32" s="85">
        <v>76983975</v>
      </c>
      <c r="AE32" s="86">
        <v>19498502</v>
      </c>
      <c r="AF32" s="88">
        <f t="shared" si="14"/>
        <v>96482477</v>
      </c>
      <c r="AG32" s="86">
        <v>273452901</v>
      </c>
      <c r="AH32" s="86">
        <v>273452901</v>
      </c>
      <c r="AI32" s="126">
        <v>51375829</v>
      </c>
      <c r="AJ32" s="127">
        <f t="shared" si="15"/>
        <v>0.18787816407184504</v>
      </c>
      <c r="AK32" s="128">
        <f t="shared" si="16"/>
        <v>-0.4346413597984222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99139329</v>
      </c>
      <c r="E33" s="86">
        <v>24239001</v>
      </c>
      <c r="F33" s="87">
        <f t="shared" si="0"/>
        <v>123378330</v>
      </c>
      <c r="G33" s="85">
        <v>93912060</v>
      </c>
      <c r="H33" s="86">
        <v>24239001</v>
      </c>
      <c r="I33" s="87">
        <f t="shared" si="1"/>
        <v>118151061</v>
      </c>
      <c r="J33" s="85">
        <v>12909189</v>
      </c>
      <c r="K33" s="86">
        <v>2540635</v>
      </c>
      <c r="L33" s="88">
        <f t="shared" si="2"/>
        <v>15449824</v>
      </c>
      <c r="M33" s="105">
        <f t="shared" si="3"/>
        <v>0.12522315709736062</v>
      </c>
      <c r="N33" s="85">
        <v>28748213</v>
      </c>
      <c r="O33" s="86">
        <v>6952023</v>
      </c>
      <c r="P33" s="88">
        <f t="shared" si="4"/>
        <v>35700236</v>
      </c>
      <c r="Q33" s="105">
        <f t="shared" si="5"/>
        <v>0.2893558050267012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41657402</v>
      </c>
      <c r="AA33" s="88">
        <f t="shared" si="11"/>
        <v>9492658</v>
      </c>
      <c r="AB33" s="88">
        <f t="shared" si="12"/>
        <v>51150060</v>
      </c>
      <c r="AC33" s="105">
        <f t="shared" si="13"/>
        <v>0.4145789621240618</v>
      </c>
      <c r="AD33" s="85">
        <v>35348440</v>
      </c>
      <c r="AE33" s="86">
        <v>10666172</v>
      </c>
      <c r="AF33" s="88">
        <f t="shared" si="14"/>
        <v>46014612</v>
      </c>
      <c r="AG33" s="86">
        <v>125714270</v>
      </c>
      <c r="AH33" s="86">
        <v>125714270</v>
      </c>
      <c r="AI33" s="126">
        <v>25523895</v>
      </c>
      <c r="AJ33" s="127">
        <f t="shared" si="15"/>
        <v>0.2030310083334215</v>
      </c>
      <c r="AK33" s="128">
        <f t="shared" si="16"/>
        <v>-0.22415436209697914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769630156</v>
      </c>
      <c r="E34" s="86">
        <v>60054400</v>
      </c>
      <c r="F34" s="87">
        <f t="shared" si="0"/>
        <v>829684556</v>
      </c>
      <c r="G34" s="85">
        <v>671753639</v>
      </c>
      <c r="H34" s="86">
        <v>63848618</v>
      </c>
      <c r="I34" s="87">
        <f t="shared" si="1"/>
        <v>735602257</v>
      </c>
      <c r="J34" s="85">
        <v>123785037</v>
      </c>
      <c r="K34" s="86">
        <v>58045</v>
      </c>
      <c r="L34" s="88">
        <f t="shared" si="2"/>
        <v>123843082</v>
      </c>
      <c r="M34" s="105">
        <f t="shared" si="3"/>
        <v>0.14926526124224976</v>
      </c>
      <c r="N34" s="85">
        <v>240617183</v>
      </c>
      <c r="O34" s="86">
        <v>22161146</v>
      </c>
      <c r="P34" s="88">
        <f t="shared" si="4"/>
        <v>262778329</v>
      </c>
      <c r="Q34" s="105">
        <f t="shared" si="5"/>
        <v>0.3167207670670442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364402220</v>
      </c>
      <c r="AA34" s="88">
        <f t="shared" si="11"/>
        <v>22219191</v>
      </c>
      <c r="AB34" s="88">
        <f t="shared" si="12"/>
        <v>386621411</v>
      </c>
      <c r="AC34" s="105">
        <f t="shared" si="13"/>
        <v>0.465986028309294</v>
      </c>
      <c r="AD34" s="85">
        <v>231949564</v>
      </c>
      <c r="AE34" s="86">
        <v>15878398</v>
      </c>
      <c r="AF34" s="88">
        <f t="shared" si="14"/>
        <v>247827962</v>
      </c>
      <c r="AG34" s="86">
        <v>778206680</v>
      </c>
      <c r="AH34" s="86">
        <v>778206680</v>
      </c>
      <c r="AI34" s="126">
        <v>155329592</v>
      </c>
      <c r="AJ34" s="127">
        <f t="shared" si="15"/>
        <v>0.19959940719090202</v>
      </c>
      <c r="AK34" s="128">
        <f t="shared" si="16"/>
        <v>0.060325585859435815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1351408458</v>
      </c>
      <c r="E35" s="86">
        <v>420411262</v>
      </c>
      <c r="F35" s="87">
        <f t="shared" si="0"/>
        <v>1771819720</v>
      </c>
      <c r="G35" s="85">
        <v>1241322946</v>
      </c>
      <c r="H35" s="86">
        <v>511267509</v>
      </c>
      <c r="I35" s="87">
        <f t="shared" si="1"/>
        <v>1752590455</v>
      </c>
      <c r="J35" s="85">
        <v>177269511</v>
      </c>
      <c r="K35" s="86">
        <v>25458997</v>
      </c>
      <c r="L35" s="88">
        <f t="shared" si="2"/>
        <v>202728508</v>
      </c>
      <c r="M35" s="105">
        <f t="shared" si="3"/>
        <v>0.11441824792423012</v>
      </c>
      <c r="N35" s="85">
        <v>265846052</v>
      </c>
      <c r="O35" s="86">
        <v>140861828</v>
      </c>
      <c r="P35" s="88">
        <f t="shared" si="4"/>
        <v>406707880</v>
      </c>
      <c r="Q35" s="105">
        <f t="shared" si="5"/>
        <v>0.22954247286512874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443115563</v>
      </c>
      <c r="AA35" s="88">
        <f t="shared" si="11"/>
        <v>166320825</v>
      </c>
      <c r="AB35" s="88">
        <f t="shared" si="12"/>
        <v>609436388</v>
      </c>
      <c r="AC35" s="105">
        <f t="shared" si="13"/>
        <v>0.34396072078935885</v>
      </c>
      <c r="AD35" s="85">
        <v>362776328</v>
      </c>
      <c r="AE35" s="86">
        <v>155032808</v>
      </c>
      <c r="AF35" s="88">
        <f t="shared" si="14"/>
        <v>517809136</v>
      </c>
      <c r="AG35" s="86">
        <v>1758176623</v>
      </c>
      <c r="AH35" s="86">
        <v>1758176623</v>
      </c>
      <c r="AI35" s="126">
        <v>357010594</v>
      </c>
      <c r="AJ35" s="127">
        <f t="shared" si="15"/>
        <v>0.203057297730889</v>
      </c>
      <c r="AK35" s="128">
        <f t="shared" si="16"/>
        <v>-0.2145602467701535</v>
      </c>
    </row>
    <row r="36" spans="1:37" ht="16.5">
      <c r="A36" s="65"/>
      <c r="B36" s="66" t="s">
        <v>145</v>
      </c>
      <c r="C36" s="67"/>
      <c r="D36" s="89">
        <f>SUM(D29:D35)</f>
        <v>3133074802</v>
      </c>
      <c r="E36" s="90">
        <f>SUM(E29:E35)</f>
        <v>690714972</v>
      </c>
      <c r="F36" s="91">
        <f t="shared" si="0"/>
        <v>3823789774</v>
      </c>
      <c r="G36" s="89">
        <f>SUM(G29:G35)</f>
        <v>2924924358</v>
      </c>
      <c r="H36" s="90">
        <f>SUM(H29:H35)</f>
        <v>784382899</v>
      </c>
      <c r="I36" s="91">
        <f t="shared" si="1"/>
        <v>3709307257</v>
      </c>
      <c r="J36" s="89">
        <f>SUM(J29:J35)</f>
        <v>466776289</v>
      </c>
      <c r="K36" s="90">
        <f>SUM(K29:K35)</f>
        <v>46525654</v>
      </c>
      <c r="L36" s="90">
        <f t="shared" si="2"/>
        <v>513301943</v>
      </c>
      <c r="M36" s="106">
        <f t="shared" si="3"/>
        <v>0.1342390595032749</v>
      </c>
      <c r="N36" s="89">
        <f>SUM(N29:N35)</f>
        <v>706049499</v>
      </c>
      <c r="O36" s="90">
        <f>SUM(O29:O35)</f>
        <v>204125984</v>
      </c>
      <c r="P36" s="90">
        <f t="shared" si="4"/>
        <v>910175483</v>
      </c>
      <c r="Q36" s="106">
        <f t="shared" si="5"/>
        <v>0.23802968698456486</v>
      </c>
      <c r="R36" s="89">
        <f>SUM(R29:R35)</f>
        <v>0</v>
      </c>
      <c r="S36" s="90">
        <f>SUM(S29:S35)</f>
        <v>0</v>
      </c>
      <c r="T36" s="90">
        <f t="shared" si="6"/>
        <v>0</v>
      </c>
      <c r="U36" s="106">
        <f t="shared" si="7"/>
        <v>0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f t="shared" si="10"/>
        <v>1172825788</v>
      </c>
      <c r="AA36" s="90">
        <f t="shared" si="11"/>
        <v>250651638</v>
      </c>
      <c r="AB36" s="90">
        <f t="shared" si="12"/>
        <v>1423477426</v>
      </c>
      <c r="AC36" s="106">
        <f t="shared" si="13"/>
        <v>0.37226874648783975</v>
      </c>
      <c r="AD36" s="89">
        <f>SUM(AD29:AD35)</f>
        <v>864131104</v>
      </c>
      <c r="AE36" s="90">
        <f>SUM(AE29:AE35)</f>
        <v>242358848</v>
      </c>
      <c r="AF36" s="90">
        <f t="shared" si="14"/>
        <v>1106489952</v>
      </c>
      <c r="AG36" s="90">
        <f>SUM(AG29:AG35)</f>
        <v>5203823291</v>
      </c>
      <c r="AH36" s="90">
        <f>SUM(AH29:AH35)</f>
        <v>5203823291</v>
      </c>
      <c r="AI36" s="91">
        <f>SUM(AI29:AI35)</f>
        <v>714192122</v>
      </c>
      <c r="AJ36" s="129">
        <f t="shared" si="15"/>
        <v>0.13724373063074483</v>
      </c>
      <c r="AK36" s="130">
        <f t="shared" si="16"/>
        <v>-0.17742092338494186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283562808</v>
      </c>
      <c r="E37" s="86">
        <v>102621912</v>
      </c>
      <c r="F37" s="87">
        <f t="shared" si="0"/>
        <v>386184720</v>
      </c>
      <c r="G37" s="85">
        <v>283562808</v>
      </c>
      <c r="H37" s="86">
        <v>102621912</v>
      </c>
      <c r="I37" s="87">
        <f t="shared" si="1"/>
        <v>386184720</v>
      </c>
      <c r="J37" s="85">
        <v>31737694</v>
      </c>
      <c r="K37" s="86">
        <v>23356452</v>
      </c>
      <c r="L37" s="88">
        <f t="shared" si="2"/>
        <v>55094146</v>
      </c>
      <c r="M37" s="105">
        <f t="shared" si="3"/>
        <v>0.1426626770732928</v>
      </c>
      <c r="N37" s="85">
        <v>90300580</v>
      </c>
      <c r="O37" s="86">
        <v>31073757</v>
      </c>
      <c r="P37" s="88">
        <f t="shared" si="4"/>
        <v>121374337</v>
      </c>
      <c r="Q37" s="105">
        <f t="shared" si="5"/>
        <v>0.31429088390654086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122038274</v>
      </c>
      <c r="AA37" s="88">
        <f t="shared" si="11"/>
        <v>54430209</v>
      </c>
      <c r="AB37" s="88">
        <f t="shared" si="12"/>
        <v>176468483</v>
      </c>
      <c r="AC37" s="105">
        <f t="shared" si="13"/>
        <v>0.4569535609798337</v>
      </c>
      <c r="AD37" s="85">
        <v>74278329</v>
      </c>
      <c r="AE37" s="86">
        <v>25494726</v>
      </c>
      <c r="AF37" s="88">
        <f t="shared" si="14"/>
        <v>99773055</v>
      </c>
      <c r="AG37" s="86">
        <v>420723062</v>
      </c>
      <c r="AH37" s="86">
        <v>420723062</v>
      </c>
      <c r="AI37" s="126">
        <v>68208085</v>
      </c>
      <c r="AJ37" s="127">
        <f t="shared" si="15"/>
        <v>0.1621210985577016</v>
      </c>
      <c r="AK37" s="128">
        <f t="shared" si="16"/>
        <v>0.21650416537811745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251593793</v>
      </c>
      <c r="E38" s="86">
        <v>85750407</v>
      </c>
      <c r="F38" s="87">
        <f t="shared" si="0"/>
        <v>337344200</v>
      </c>
      <c r="G38" s="85">
        <v>251593793</v>
      </c>
      <c r="H38" s="86">
        <v>85750407</v>
      </c>
      <c r="I38" s="87">
        <f t="shared" si="1"/>
        <v>337344200</v>
      </c>
      <c r="J38" s="85">
        <v>48674107</v>
      </c>
      <c r="K38" s="86">
        <v>18785417</v>
      </c>
      <c r="L38" s="88">
        <f t="shared" si="2"/>
        <v>67459524</v>
      </c>
      <c r="M38" s="105">
        <f t="shared" si="3"/>
        <v>0.1999723842888065</v>
      </c>
      <c r="N38" s="85">
        <v>57123436</v>
      </c>
      <c r="O38" s="86">
        <v>16953574</v>
      </c>
      <c r="P38" s="88">
        <f t="shared" si="4"/>
        <v>74077010</v>
      </c>
      <c r="Q38" s="105">
        <f t="shared" si="5"/>
        <v>0.21958880573609982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105797543</v>
      </c>
      <c r="AA38" s="88">
        <f t="shared" si="11"/>
        <v>35738991</v>
      </c>
      <c r="AB38" s="88">
        <f t="shared" si="12"/>
        <v>141536534</v>
      </c>
      <c r="AC38" s="105">
        <f t="shared" si="13"/>
        <v>0.4195611900249063</v>
      </c>
      <c r="AD38" s="85">
        <v>104835597</v>
      </c>
      <c r="AE38" s="86">
        <v>23713061</v>
      </c>
      <c r="AF38" s="88">
        <f t="shared" si="14"/>
        <v>128548658</v>
      </c>
      <c r="AG38" s="86">
        <v>313831491</v>
      </c>
      <c r="AH38" s="86">
        <v>313831491</v>
      </c>
      <c r="AI38" s="126">
        <v>76553015</v>
      </c>
      <c r="AJ38" s="127">
        <f t="shared" si="15"/>
        <v>0.24393031673166285</v>
      </c>
      <c r="AK38" s="128">
        <f t="shared" si="16"/>
        <v>-0.4237434201763507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257841639</v>
      </c>
      <c r="E39" s="86">
        <v>27386011</v>
      </c>
      <c r="F39" s="87">
        <f t="shared" si="0"/>
        <v>285227650</v>
      </c>
      <c r="G39" s="85">
        <v>257841639</v>
      </c>
      <c r="H39" s="86">
        <v>27386011</v>
      </c>
      <c r="I39" s="87">
        <f t="shared" si="1"/>
        <v>285227650</v>
      </c>
      <c r="J39" s="85">
        <v>20114036</v>
      </c>
      <c r="K39" s="86">
        <v>0</v>
      </c>
      <c r="L39" s="88">
        <f t="shared" si="2"/>
        <v>20114036</v>
      </c>
      <c r="M39" s="105">
        <f t="shared" si="3"/>
        <v>0.07051923612595062</v>
      </c>
      <c r="N39" s="85">
        <v>29031822</v>
      </c>
      <c r="O39" s="86">
        <v>311868</v>
      </c>
      <c r="P39" s="88">
        <f t="shared" si="4"/>
        <v>29343690</v>
      </c>
      <c r="Q39" s="105">
        <f t="shared" si="5"/>
        <v>0.10287813961935317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49145858</v>
      </c>
      <c r="AA39" s="88">
        <f t="shared" si="11"/>
        <v>311868</v>
      </c>
      <c r="AB39" s="88">
        <f t="shared" si="12"/>
        <v>49457726</v>
      </c>
      <c r="AC39" s="105">
        <f t="shared" si="13"/>
        <v>0.17339737574530378</v>
      </c>
      <c r="AD39" s="85">
        <v>95968587</v>
      </c>
      <c r="AE39" s="86">
        <v>8101170</v>
      </c>
      <c r="AF39" s="88">
        <f t="shared" si="14"/>
        <v>104069757</v>
      </c>
      <c r="AG39" s="86">
        <v>263893040</v>
      </c>
      <c r="AH39" s="86">
        <v>263893040</v>
      </c>
      <c r="AI39" s="126">
        <v>49427589</v>
      </c>
      <c r="AJ39" s="127">
        <f t="shared" si="15"/>
        <v>0.1873016014367033</v>
      </c>
      <c r="AK39" s="128">
        <f t="shared" si="16"/>
        <v>-0.718038257742833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608823769</v>
      </c>
      <c r="E40" s="86">
        <v>241934000</v>
      </c>
      <c r="F40" s="87">
        <f t="shared" si="0"/>
        <v>850757769</v>
      </c>
      <c r="G40" s="85">
        <v>608823769</v>
      </c>
      <c r="H40" s="86">
        <v>241934000</v>
      </c>
      <c r="I40" s="87">
        <f t="shared" si="1"/>
        <v>850757769</v>
      </c>
      <c r="J40" s="85">
        <v>92400777</v>
      </c>
      <c r="K40" s="86">
        <v>17313140</v>
      </c>
      <c r="L40" s="88">
        <f t="shared" si="2"/>
        <v>109713917</v>
      </c>
      <c r="M40" s="105">
        <f t="shared" si="3"/>
        <v>0.1289602293364423</v>
      </c>
      <c r="N40" s="85">
        <v>126741759</v>
      </c>
      <c r="O40" s="86">
        <v>20710878</v>
      </c>
      <c r="P40" s="88">
        <f t="shared" si="4"/>
        <v>147452637</v>
      </c>
      <c r="Q40" s="105">
        <f t="shared" si="5"/>
        <v>0.17331917776468755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219142536</v>
      </c>
      <c r="AA40" s="88">
        <f t="shared" si="11"/>
        <v>38024018</v>
      </c>
      <c r="AB40" s="88">
        <f t="shared" si="12"/>
        <v>257166554</v>
      </c>
      <c r="AC40" s="105">
        <f t="shared" si="13"/>
        <v>0.3022794071011299</v>
      </c>
      <c r="AD40" s="85">
        <v>260746405</v>
      </c>
      <c r="AE40" s="86">
        <v>47567555</v>
      </c>
      <c r="AF40" s="88">
        <f t="shared" si="14"/>
        <v>308313960</v>
      </c>
      <c r="AG40" s="86">
        <v>794346623</v>
      </c>
      <c r="AH40" s="86">
        <v>794346623</v>
      </c>
      <c r="AI40" s="126">
        <v>171641989</v>
      </c>
      <c r="AJ40" s="127">
        <f t="shared" si="15"/>
        <v>0.21607945955855093</v>
      </c>
      <c r="AK40" s="128">
        <f t="shared" si="16"/>
        <v>-0.5217451814377785</v>
      </c>
    </row>
    <row r="41" spans="1:37" ht="16.5">
      <c r="A41" s="65"/>
      <c r="B41" s="66" t="s">
        <v>154</v>
      </c>
      <c r="C41" s="67"/>
      <c r="D41" s="89">
        <f>SUM(D37:D40)</f>
        <v>1401822009</v>
      </c>
      <c r="E41" s="90">
        <f>SUM(E37:E40)</f>
        <v>457692330</v>
      </c>
      <c r="F41" s="91">
        <f t="shared" si="0"/>
        <v>1859514339</v>
      </c>
      <c r="G41" s="89">
        <f>SUM(G37:G40)</f>
        <v>1401822009</v>
      </c>
      <c r="H41" s="90">
        <f>SUM(H37:H40)</f>
        <v>457692330</v>
      </c>
      <c r="I41" s="91">
        <f t="shared" si="1"/>
        <v>1859514339</v>
      </c>
      <c r="J41" s="89">
        <f>SUM(J37:J40)</f>
        <v>192926614</v>
      </c>
      <c r="K41" s="90">
        <f>SUM(K37:K40)</f>
        <v>59455009</v>
      </c>
      <c r="L41" s="90">
        <f t="shared" si="2"/>
        <v>252381623</v>
      </c>
      <c r="M41" s="106">
        <f t="shared" si="3"/>
        <v>0.13572448338081894</v>
      </c>
      <c r="N41" s="89">
        <f>SUM(N37:N40)</f>
        <v>303197597</v>
      </c>
      <c r="O41" s="90">
        <f>SUM(O37:O40)</f>
        <v>69050077</v>
      </c>
      <c r="P41" s="90">
        <f t="shared" si="4"/>
        <v>372247674</v>
      </c>
      <c r="Q41" s="106">
        <f t="shared" si="5"/>
        <v>0.20018542809419013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496124211</v>
      </c>
      <c r="AA41" s="90">
        <f t="shared" si="11"/>
        <v>128505086</v>
      </c>
      <c r="AB41" s="90">
        <f t="shared" si="12"/>
        <v>624629297</v>
      </c>
      <c r="AC41" s="106">
        <f t="shared" si="13"/>
        <v>0.3359099114750091</v>
      </c>
      <c r="AD41" s="89">
        <f>SUM(AD37:AD40)</f>
        <v>535828918</v>
      </c>
      <c r="AE41" s="90">
        <f>SUM(AE37:AE40)</f>
        <v>104876512</v>
      </c>
      <c r="AF41" s="90">
        <f t="shared" si="14"/>
        <v>640705430</v>
      </c>
      <c r="AG41" s="90">
        <f>SUM(AG37:AG40)</f>
        <v>1792794216</v>
      </c>
      <c r="AH41" s="90">
        <f>SUM(AH37:AH40)</f>
        <v>1792794216</v>
      </c>
      <c r="AI41" s="91">
        <f>SUM(AI37:AI40)</f>
        <v>365830678</v>
      </c>
      <c r="AJ41" s="129">
        <f t="shared" si="15"/>
        <v>0.20405614583932816</v>
      </c>
      <c r="AK41" s="130">
        <f t="shared" si="16"/>
        <v>-0.41900340379509504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307920384</v>
      </c>
      <c r="E42" s="86">
        <v>159417636</v>
      </c>
      <c r="F42" s="87">
        <f t="shared" si="0"/>
        <v>467338020</v>
      </c>
      <c r="G42" s="85">
        <v>307920384</v>
      </c>
      <c r="H42" s="86">
        <v>159417636</v>
      </c>
      <c r="I42" s="87">
        <f t="shared" si="1"/>
        <v>467338020</v>
      </c>
      <c r="J42" s="85">
        <v>56646759</v>
      </c>
      <c r="K42" s="86">
        <v>6435553</v>
      </c>
      <c r="L42" s="88">
        <f t="shared" si="2"/>
        <v>63082312</v>
      </c>
      <c r="M42" s="105">
        <f t="shared" si="3"/>
        <v>0.1349821955423186</v>
      </c>
      <c r="N42" s="85">
        <v>56986900</v>
      </c>
      <c r="O42" s="86">
        <v>36091667</v>
      </c>
      <c r="P42" s="88">
        <f t="shared" si="4"/>
        <v>93078567</v>
      </c>
      <c r="Q42" s="105">
        <f t="shared" si="5"/>
        <v>0.19916754686468693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113633659</v>
      </c>
      <c r="AA42" s="88">
        <f t="shared" si="11"/>
        <v>42527220</v>
      </c>
      <c r="AB42" s="88">
        <f t="shared" si="12"/>
        <v>156160879</v>
      </c>
      <c r="AC42" s="105">
        <f t="shared" si="13"/>
        <v>0.3341497424070055</v>
      </c>
      <c r="AD42" s="85">
        <v>24651567</v>
      </c>
      <c r="AE42" s="86">
        <v>89577721</v>
      </c>
      <c r="AF42" s="88">
        <f t="shared" si="14"/>
        <v>114229288</v>
      </c>
      <c r="AG42" s="86">
        <v>393815155</v>
      </c>
      <c r="AH42" s="86">
        <v>393815155</v>
      </c>
      <c r="AI42" s="126">
        <v>42563032</v>
      </c>
      <c r="AJ42" s="127">
        <f t="shared" si="15"/>
        <v>0.10807870509706514</v>
      </c>
      <c r="AK42" s="128">
        <f t="shared" si="16"/>
        <v>-0.18516022790932563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223778063</v>
      </c>
      <c r="E43" s="86">
        <v>102459799</v>
      </c>
      <c r="F43" s="87">
        <f t="shared" si="0"/>
        <v>326237862</v>
      </c>
      <c r="G43" s="85">
        <v>223778063</v>
      </c>
      <c r="H43" s="86">
        <v>102459799</v>
      </c>
      <c r="I43" s="87">
        <f t="shared" si="1"/>
        <v>326237862</v>
      </c>
      <c r="J43" s="85">
        <v>26383434</v>
      </c>
      <c r="K43" s="86">
        <v>70703596</v>
      </c>
      <c r="L43" s="88">
        <f t="shared" si="2"/>
        <v>97087030</v>
      </c>
      <c r="M43" s="105">
        <f t="shared" si="3"/>
        <v>0.2975958382169633</v>
      </c>
      <c r="N43" s="85">
        <v>10758154</v>
      </c>
      <c r="O43" s="86">
        <v>28512120</v>
      </c>
      <c r="P43" s="88">
        <f t="shared" si="4"/>
        <v>39270274</v>
      </c>
      <c r="Q43" s="105">
        <f t="shared" si="5"/>
        <v>0.12037313437273568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37141588</v>
      </c>
      <c r="AA43" s="88">
        <f t="shared" si="11"/>
        <v>99215716</v>
      </c>
      <c r="AB43" s="88">
        <f t="shared" si="12"/>
        <v>136357304</v>
      </c>
      <c r="AC43" s="105">
        <f t="shared" si="13"/>
        <v>0.417968972589699</v>
      </c>
      <c r="AD43" s="85">
        <v>55726119</v>
      </c>
      <c r="AE43" s="86">
        <v>23432996</v>
      </c>
      <c r="AF43" s="88">
        <f t="shared" si="14"/>
        <v>79159115</v>
      </c>
      <c r="AG43" s="86">
        <v>311869077</v>
      </c>
      <c r="AH43" s="86">
        <v>311869077</v>
      </c>
      <c r="AI43" s="126">
        <v>40430667</v>
      </c>
      <c r="AJ43" s="127">
        <f t="shared" si="15"/>
        <v>0.12963987128483406</v>
      </c>
      <c r="AK43" s="128">
        <f t="shared" si="16"/>
        <v>-0.5039071116446918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372027021</v>
      </c>
      <c r="E44" s="86">
        <v>81182001</v>
      </c>
      <c r="F44" s="87">
        <f t="shared" si="0"/>
        <v>453209022</v>
      </c>
      <c r="G44" s="85">
        <v>372027021</v>
      </c>
      <c r="H44" s="86">
        <v>81182001</v>
      </c>
      <c r="I44" s="87">
        <f t="shared" si="1"/>
        <v>453209022</v>
      </c>
      <c r="J44" s="85">
        <v>64342937</v>
      </c>
      <c r="K44" s="86">
        <v>-73460007</v>
      </c>
      <c r="L44" s="88">
        <f t="shared" si="2"/>
        <v>-9117070</v>
      </c>
      <c r="M44" s="105">
        <f t="shared" si="3"/>
        <v>-0.020116700148127237</v>
      </c>
      <c r="N44" s="85">
        <v>72103696</v>
      </c>
      <c r="O44" s="86">
        <v>149128220</v>
      </c>
      <c r="P44" s="88">
        <f t="shared" si="4"/>
        <v>221231916</v>
      </c>
      <c r="Q44" s="105">
        <f t="shared" si="5"/>
        <v>0.488145436787002</v>
      </c>
      <c r="R44" s="85">
        <v>0</v>
      </c>
      <c r="S44" s="86">
        <v>0</v>
      </c>
      <c r="T44" s="88">
        <f t="shared" si="6"/>
        <v>0</v>
      </c>
      <c r="U44" s="105">
        <f t="shared" si="7"/>
        <v>0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f t="shared" si="10"/>
        <v>136446633</v>
      </c>
      <c r="AA44" s="88">
        <f t="shared" si="11"/>
        <v>75668213</v>
      </c>
      <c r="AB44" s="88">
        <f t="shared" si="12"/>
        <v>212114846</v>
      </c>
      <c r="AC44" s="105">
        <f t="shared" si="13"/>
        <v>0.4680287366388748</v>
      </c>
      <c r="AD44" s="85">
        <v>118355798</v>
      </c>
      <c r="AE44" s="86">
        <v>44064284</v>
      </c>
      <c r="AF44" s="88">
        <f t="shared" si="14"/>
        <v>162420082</v>
      </c>
      <c r="AG44" s="86">
        <v>436977551</v>
      </c>
      <c r="AH44" s="86">
        <v>436977551</v>
      </c>
      <c r="AI44" s="126">
        <v>79991333</v>
      </c>
      <c r="AJ44" s="127">
        <f t="shared" si="15"/>
        <v>0.18305593231721873</v>
      </c>
      <c r="AK44" s="128">
        <f t="shared" si="16"/>
        <v>0.3620970589092549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341393708</v>
      </c>
      <c r="E45" s="86">
        <v>68198489</v>
      </c>
      <c r="F45" s="87">
        <f t="shared" si="0"/>
        <v>409592197</v>
      </c>
      <c r="G45" s="85">
        <v>306209975</v>
      </c>
      <c r="H45" s="86">
        <v>90313093</v>
      </c>
      <c r="I45" s="87">
        <f t="shared" si="1"/>
        <v>396523068</v>
      </c>
      <c r="J45" s="85">
        <v>38436640</v>
      </c>
      <c r="K45" s="86">
        <v>13612545</v>
      </c>
      <c r="L45" s="88">
        <f t="shared" si="2"/>
        <v>52049185</v>
      </c>
      <c r="M45" s="105">
        <f t="shared" si="3"/>
        <v>0.12707562639431824</v>
      </c>
      <c r="N45" s="85">
        <v>52797628</v>
      </c>
      <c r="O45" s="86">
        <v>137078774</v>
      </c>
      <c r="P45" s="88">
        <f t="shared" si="4"/>
        <v>189876402</v>
      </c>
      <c r="Q45" s="105">
        <f t="shared" si="5"/>
        <v>0.4635742657958887</v>
      </c>
      <c r="R45" s="85">
        <v>0</v>
      </c>
      <c r="S45" s="86">
        <v>0</v>
      </c>
      <c r="T45" s="88">
        <f t="shared" si="6"/>
        <v>0</v>
      </c>
      <c r="U45" s="105">
        <f t="shared" si="7"/>
        <v>0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f t="shared" si="10"/>
        <v>91234268</v>
      </c>
      <c r="AA45" s="88">
        <f t="shared" si="11"/>
        <v>150691319</v>
      </c>
      <c r="AB45" s="88">
        <f t="shared" si="12"/>
        <v>241925587</v>
      </c>
      <c r="AC45" s="105">
        <f t="shared" si="13"/>
        <v>0.5906498921902069</v>
      </c>
      <c r="AD45" s="85">
        <v>85091285</v>
      </c>
      <c r="AE45" s="86">
        <v>23655992</v>
      </c>
      <c r="AF45" s="88">
        <f t="shared" si="14"/>
        <v>108747277</v>
      </c>
      <c r="AG45" s="86">
        <v>376290319</v>
      </c>
      <c r="AH45" s="86">
        <v>376290319</v>
      </c>
      <c r="AI45" s="126">
        <v>59596709</v>
      </c>
      <c r="AJ45" s="127">
        <f t="shared" si="15"/>
        <v>0.15837959679212477</v>
      </c>
      <c r="AK45" s="128">
        <f t="shared" si="16"/>
        <v>0.7460336225246358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1271220959</v>
      </c>
      <c r="E46" s="86">
        <v>228830700</v>
      </c>
      <c r="F46" s="87">
        <f t="shared" si="0"/>
        <v>1500051659</v>
      </c>
      <c r="G46" s="85">
        <v>1286469163</v>
      </c>
      <c r="H46" s="86">
        <v>228830700</v>
      </c>
      <c r="I46" s="87">
        <f t="shared" si="1"/>
        <v>1515299863</v>
      </c>
      <c r="J46" s="85">
        <v>302517600</v>
      </c>
      <c r="K46" s="86">
        <v>31313373</v>
      </c>
      <c r="L46" s="88">
        <f t="shared" si="2"/>
        <v>333830973</v>
      </c>
      <c r="M46" s="105">
        <f t="shared" si="3"/>
        <v>0.22254631765318422</v>
      </c>
      <c r="N46" s="85">
        <v>316880684</v>
      </c>
      <c r="O46" s="86">
        <v>47428864</v>
      </c>
      <c r="P46" s="88">
        <f t="shared" si="4"/>
        <v>364309548</v>
      </c>
      <c r="Q46" s="105">
        <f t="shared" si="5"/>
        <v>0.24286466790274722</v>
      </c>
      <c r="R46" s="85">
        <v>0</v>
      </c>
      <c r="S46" s="86">
        <v>0</v>
      </c>
      <c r="T46" s="88">
        <f t="shared" si="6"/>
        <v>0</v>
      </c>
      <c r="U46" s="105">
        <f t="shared" si="7"/>
        <v>0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f t="shared" si="10"/>
        <v>619398284</v>
      </c>
      <c r="AA46" s="88">
        <f t="shared" si="11"/>
        <v>78742237</v>
      </c>
      <c r="AB46" s="88">
        <f t="shared" si="12"/>
        <v>698140521</v>
      </c>
      <c r="AC46" s="105">
        <f t="shared" si="13"/>
        <v>0.46541098555593147</v>
      </c>
      <c r="AD46" s="85">
        <v>469417196</v>
      </c>
      <c r="AE46" s="86">
        <v>49695261</v>
      </c>
      <c r="AF46" s="88">
        <f t="shared" si="14"/>
        <v>519112457</v>
      </c>
      <c r="AG46" s="86">
        <v>1543645451</v>
      </c>
      <c r="AH46" s="86">
        <v>1543645451</v>
      </c>
      <c r="AI46" s="126">
        <v>235182317</v>
      </c>
      <c r="AJ46" s="127">
        <f t="shared" si="15"/>
        <v>0.1523551388355693</v>
      </c>
      <c r="AK46" s="128">
        <f t="shared" si="16"/>
        <v>-0.2982068854494856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1433243728</v>
      </c>
      <c r="E47" s="86">
        <v>1123227534</v>
      </c>
      <c r="F47" s="87">
        <f t="shared" si="0"/>
        <v>2556471262</v>
      </c>
      <c r="G47" s="85">
        <v>1433243728</v>
      </c>
      <c r="H47" s="86">
        <v>1123227534</v>
      </c>
      <c r="I47" s="87">
        <f t="shared" si="1"/>
        <v>2556471262</v>
      </c>
      <c r="J47" s="85">
        <v>258986291</v>
      </c>
      <c r="K47" s="86">
        <v>141974203</v>
      </c>
      <c r="L47" s="88">
        <f t="shared" si="2"/>
        <v>400960494</v>
      </c>
      <c r="M47" s="105">
        <f t="shared" si="3"/>
        <v>0.15684138521718302</v>
      </c>
      <c r="N47" s="85">
        <v>319973119</v>
      </c>
      <c r="O47" s="86">
        <v>241835063</v>
      </c>
      <c r="P47" s="88">
        <f t="shared" si="4"/>
        <v>561808182</v>
      </c>
      <c r="Q47" s="105">
        <f t="shared" si="5"/>
        <v>0.21975924014904885</v>
      </c>
      <c r="R47" s="85">
        <v>0</v>
      </c>
      <c r="S47" s="86">
        <v>0</v>
      </c>
      <c r="T47" s="88">
        <f t="shared" si="6"/>
        <v>0</v>
      </c>
      <c r="U47" s="105">
        <f t="shared" si="7"/>
        <v>0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f t="shared" si="10"/>
        <v>578959410</v>
      </c>
      <c r="AA47" s="88">
        <f t="shared" si="11"/>
        <v>383809266</v>
      </c>
      <c r="AB47" s="88">
        <f t="shared" si="12"/>
        <v>962768676</v>
      </c>
      <c r="AC47" s="105">
        <f t="shared" si="13"/>
        <v>0.37660062536623184</v>
      </c>
      <c r="AD47" s="85">
        <v>531049568</v>
      </c>
      <c r="AE47" s="86">
        <v>319531830</v>
      </c>
      <c r="AF47" s="88">
        <f t="shared" si="14"/>
        <v>850581398</v>
      </c>
      <c r="AG47" s="86">
        <v>2600138535</v>
      </c>
      <c r="AH47" s="86">
        <v>2600138535</v>
      </c>
      <c r="AI47" s="126">
        <v>555867352</v>
      </c>
      <c r="AJ47" s="127">
        <f t="shared" si="15"/>
        <v>0.21378374441114154</v>
      </c>
      <c r="AK47" s="128">
        <f t="shared" si="16"/>
        <v>-0.33950097742438523</v>
      </c>
    </row>
    <row r="48" spans="1:37" ht="16.5">
      <c r="A48" s="65"/>
      <c r="B48" s="66" t="s">
        <v>167</v>
      </c>
      <c r="C48" s="67"/>
      <c r="D48" s="89">
        <f>SUM(D42:D47)</f>
        <v>3949583863</v>
      </c>
      <c r="E48" s="90">
        <f>SUM(E42:E47)</f>
        <v>1763316159</v>
      </c>
      <c r="F48" s="91">
        <f t="shared" si="0"/>
        <v>5712900022</v>
      </c>
      <c r="G48" s="89">
        <f>SUM(G42:G47)</f>
        <v>3929648334</v>
      </c>
      <c r="H48" s="90">
        <f>SUM(H42:H47)</f>
        <v>1785430763</v>
      </c>
      <c r="I48" s="91">
        <f t="shared" si="1"/>
        <v>5715079097</v>
      </c>
      <c r="J48" s="89">
        <f>SUM(J42:J47)</f>
        <v>747313661</v>
      </c>
      <c r="K48" s="90">
        <f>SUM(K42:K47)</f>
        <v>190579263</v>
      </c>
      <c r="L48" s="90">
        <f t="shared" si="2"/>
        <v>937892924</v>
      </c>
      <c r="M48" s="106">
        <f t="shared" si="3"/>
        <v>0.16417107255303548</v>
      </c>
      <c r="N48" s="89">
        <f>SUM(N42:N47)</f>
        <v>829500181</v>
      </c>
      <c r="O48" s="90">
        <f>SUM(O42:O47)</f>
        <v>640074708</v>
      </c>
      <c r="P48" s="90">
        <f t="shared" si="4"/>
        <v>1469574889</v>
      </c>
      <c r="Q48" s="106">
        <f t="shared" si="5"/>
        <v>0.2572379847959468</v>
      </c>
      <c r="R48" s="89">
        <f>SUM(R42:R47)</f>
        <v>0</v>
      </c>
      <c r="S48" s="90">
        <f>SUM(S42:S47)</f>
        <v>0</v>
      </c>
      <c r="T48" s="90">
        <f t="shared" si="6"/>
        <v>0</v>
      </c>
      <c r="U48" s="106">
        <f t="shared" si="7"/>
        <v>0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f t="shared" si="10"/>
        <v>1576813842</v>
      </c>
      <c r="AA48" s="90">
        <f t="shared" si="11"/>
        <v>830653971</v>
      </c>
      <c r="AB48" s="90">
        <f t="shared" si="12"/>
        <v>2407467813</v>
      </c>
      <c r="AC48" s="106">
        <f t="shared" si="13"/>
        <v>0.42140905734898226</v>
      </c>
      <c r="AD48" s="89">
        <f>SUM(AD42:AD47)</f>
        <v>1284291533</v>
      </c>
      <c r="AE48" s="90">
        <f>SUM(AE42:AE47)</f>
        <v>549958084</v>
      </c>
      <c r="AF48" s="90">
        <f t="shared" si="14"/>
        <v>1834249617</v>
      </c>
      <c r="AG48" s="90">
        <f>SUM(AG42:AG47)</f>
        <v>5662736088</v>
      </c>
      <c r="AH48" s="90">
        <f>SUM(AH42:AH47)</f>
        <v>5662736088</v>
      </c>
      <c r="AI48" s="91">
        <f>SUM(AI42:AI47)</f>
        <v>1013631410</v>
      </c>
      <c r="AJ48" s="129">
        <f t="shared" si="15"/>
        <v>0.17900029142237503</v>
      </c>
      <c r="AK48" s="130">
        <f t="shared" si="16"/>
        <v>-0.19881412247284114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388292128</v>
      </c>
      <c r="E49" s="86">
        <v>178384250</v>
      </c>
      <c r="F49" s="87">
        <f t="shared" si="0"/>
        <v>566676378</v>
      </c>
      <c r="G49" s="85">
        <v>388292128</v>
      </c>
      <c r="H49" s="86">
        <v>178384250</v>
      </c>
      <c r="I49" s="87">
        <f t="shared" si="1"/>
        <v>566676378</v>
      </c>
      <c r="J49" s="85">
        <v>32868163</v>
      </c>
      <c r="K49" s="86">
        <v>37617917</v>
      </c>
      <c r="L49" s="88">
        <f t="shared" si="2"/>
        <v>70486080</v>
      </c>
      <c r="M49" s="105">
        <f t="shared" si="3"/>
        <v>0.12438506833259953</v>
      </c>
      <c r="N49" s="85">
        <v>103908661</v>
      </c>
      <c r="O49" s="86">
        <v>56011117</v>
      </c>
      <c r="P49" s="88">
        <f t="shared" si="4"/>
        <v>159919778</v>
      </c>
      <c r="Q49" s="105">
        <f t="shared" si="5"/>
        <v>0.28220653658515477</v>
      </c>
      <c r="R49" s="85">
        <v>0</v>
      </c>
      <c r="S49" s="86">
        <v>0</v>
      </c>
      <c r="T49" s="88">
        <f t="shared" si="6"/>
        <v>0</v>
      </c>
      <c r="U49" s="105">
        <f t="shared" si="7"/>
        <v>0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f t="shared" si="10"/>
        <v>136776824</v>
      </c>
      <c r="AA49" s="88">
        <f t="shared" si="11"/>
        <v>93629034</v>
      </c>
      <c r="AB49" s="88">
        <f t="shared" si="12"/>
        <v>230405858</v>
      </c>
      <c r="AC49" s="105">
        <f t="shared" si="13"/>
        <v>0.4065916049177543</v>
      </c>
      <c r="AD49" s="85">
        <v>136446186</v>
      </c>
      <c r="AE49" s="86">
        <v>120946253</v>
      </c>
      <c r="AF49" s="88">
        <f t="shared" si="14"/>
        <v>257392439</v>
      </c>
      <c r="AG49" s="86">
        <v>479694141</v>
      </c>
      <c r="AH49" s="86">
        <v>479694141</v>
      </c>
      <c r="AI49" s="126">
        <v>109087660</v>
      </c>
      <c r="AJ49" s="127">
        <f t="shared" si="15"/>
        <v>0.22741086595843996</v>
      </c>
      <c r="AK49" s="128">
        <f t="shared" si="16"/>
        <v>-0.37869279058348715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332967899</v>
      </c>
      <c r="E50" s="86">
        <v>143196104</v>
      </c>
      <c r="F50" s="87">
        <f t="shared" si="0"/>
        <v>476164003</v>
      </c>
      <c r="G50" s="85">
        <v>332967899</v>
      </c>
      <c r="H50" s="86">
        <v>143196104</v>
      </c>
      <c r="I50" s="87">
        <f t="shared" si="1"/>
        <v>476164003</v>
      </c>
      <c r="J50" s="85">
        <v>41636509</v>
      </c>
      <c r="K50" s="86">
        <v>17203231</v>
      </c>
      <c r="L50" s="88">
        <f t="shared" si="2"/>
        <v>58839740</v>
      </c>
      <c r="M50" s="105">
        <f t="shared" si="3"/>
        <v>0.12357032373150643</v>
      </c>
      <c r="N50" s="85">
        <v>55932176</v>
      </c>
      <c r="O50" s="86">
        <v>28157960</v>
      </c>
      <c r="P50" s="88">
        <f t="shared" si="4"/>
        <v>84090136</v>
      </c>
      <c r="Q50" s="105">
        <f t="shared" si="5"/>
        <v>0.17659910339757456</v>
      </c>
      <c r="R50" s="85">
        <v>0</v>
      </c>
      <c r="S50" s="86">
        <v>0</v>
      </c>
      <c r="T50" s="88">
        <f t="shared" si="6"/>
        <v>0</v>
      </c>
      <c r="U50" s="105">
        <f t="shared" si="7"/>
        <v>0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f t="shared" si="10"/>
        <v>97568685</v>
      </c>
      <c r="AA50" s="88">
        <f t="shared" si="11"/>
        <v>45361191</v>
      </c>
      <c r="AB50" s="88">
        <f t="shared" si="12"/>
        <v>142929876</v>
      </c>
      <c r="AC50" s="105">
        <f t="shared" si="13"/>
        <v>0.300169427129081</v>
      </c>
      <c r="AD50" s="85">
        <v>84308949</v>
      </c>
      <c r="AE50" s="86">
        <v>41203605</v>
      </c>
      <c r="AF50" s="88">
        <f t="shared" si="14"/>
        <v>125512554</v>
      </c>
      <c r="AG50" s="86">
        <v>392794767</v>
      </c>
      <c r="AH50" s="86">
        <v>392794767</v>
      </c>
      <c r="AI50" s="126">
        <v>115011817</v>
      </c>
      <c r="AJ50" s="127">
        <f t="shared" si="15"/>
        <v>0.2928038422670738</v>
      </c>
      <c r="AK50" s="128">
        <f t="shared" si="16"/>
        <v>-0.330026094441517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435560646</v>
      </c>
      <c r="E51" s="86">
        <v>77459861</v>
      </c>
      <c r="F51" s="87">
        <f t="shared" si="0"/>
        <v>513020507</v>
      </c>
      <c r="G51" s="85">
        <v>435560646</v>
      </c>
      <c r="H51" s="86">
        <v>77459861</v>
      </c>
      <c r="I51" s="87">
        <f t="shared" si="1"/>
        <v>513020507</v>
      </c>
      <c r="J51" s="85">
        <v>51361218</v>
      </c>
      <c r="K51" s="86">
        <v>10680550</v>
      </c>
      <c r="L51" s="88">
        <f t="shared" si="2"/>
        <v>62041768</v>
      </c>
      <c r="M51" s="105">
        <f t="shared" si="3"/>
        <v>0.1209342846016095</v>
      </c>
      <c r="N51" s="85">
        <v>108601042</v>
      </c>
      <c r="O51" s="86">
        <v>18947109</v>
      </c>
      <c r="P51" s="88">
        <f t="shared" si="4"/>
        <v>127548151</v>
      </c>
      <c r="Q51" s="105">
        <f t="shared" si="5"/>
        <v>0.2486219347173192</v>
      </c>
      <c r="R51" s="85">
        <v>0</v>
      </c>
      <c r="S51" s="86">
        <v>0</v>
      </c>
      <c r="T51" s="88">
        <f t="shared" si="6"/>
        <v>0</v>
      </c>
      <c r="U51" s="105">
        <f t="shared" si="7"/>
        <v>0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f t="shared" si="10"/>
        <v>159962260</v>
      </c>
      <c r="AA51" s="88">
        <f t="shared" si="11"/>
        <v>29627659</v>
      </c>
      <c r="AB51" s="88">
        <f t="shared" si="12"/>
        <v>189589919</v>
      </c>
      <c r="AC51" s="105">
        <f t="shared" si="13"/>
        <v>0.3695562193189287</v>
      </c>
      <c r="AD51" s="85">
        <v>143571861</v>
      </c>
      <c r="AE51" s="86">
        <v>14391016</v>
      </c>
      <c r="AF51" s="88">
        <f t="shared" si="14"/>
        <v>157962877</v>
      </c>
      <c r="AG51" s="86">
        <v>437660818</v>
      </c>
      <c r="AH51" s="86">
        <v>437660818</v>
      </c>
      <c r="AI51" s="126">
        <v>137485970</v>
      </c>
      <c r="AJ51" s="127">
        <f t="shared" si="15"/>
        <v>0.3141381735479003</v>
      </c>
      <c r="AK51" s="128">
        <f t="shared" si="16"/>
        <v>-0.1925435050160551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196137503</v>
      </c>
      <c r="E52" s="86">
        <v>62189771</v>
      </c>
      <c r="F52" s="87">
        <f t="shared" si="0"/>
        <v>258327274</v>
      </c>
      <c r="G52" s="85">
        <v>196137503</v>
      </c>
      <c r="H52" s="86">
        <v>62189771</v>
      </c>
      <c r="I52" s="87">
        <f t="shared" si="1"/>
        <v>258327274</v>
      </c>
      <c r="J52" s="85">
        <v>25130994</v>
      </c>
      <c r="K52" s="86">
        <v>13000597</v>
      </c>
      <c r="L52" s="88">
        <f t="shared" si="2"/>
        <v>38131591</v>
      </c>
      <c r="M52" s="105">
        <f t="shared" si="3"/>
        <v>0.14760962096476116</v>
      </c>
      <c r="N52" s="85">
        <v>30271683</v>
      </c>
      <c r="O52" s="86">
        <v>18202804</v>
      </c>
      <c r="P52" s="88">
        <f t="shared" si="4"/>
        <v>48474487</v>
      </c>
      <c r="Q52" s="105">
        <f t="shared" si="5"/>
        <v>0.18764757684858316</v>
      </c>
      <c r="R52" s="85">
        <v>0</v>
      </c>
      <c r="S52" s="86">
        <v>0</v>
      </c>
      <c r="T52" s="88">
        <f t="shared" si="6"/>
        <v>0</v>
      </c>
      <c r="U52" s="105">
        <f t="shared" si="7"/>
        <v>0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f t="shared" si="10"/>
        <v>55402677</v>
      </c>
      <c r="AA52" s="88">
        <f t="shared" si="11"/>
        <v>31203401</v>
      </c>
      <c r="AB52" s="88">
        <f t="shared" si="12"/>
        <v>86606078</v>
      </c>
      <c r="AC52" s="105">
        <f t="shared" si="13"/>
        <v>0.33525719781334434</v>
      </c>
      <c r="AD52" s="85">
        <v>57916856</v>
      </c>
      <c r="AE52" s="86">
        <v>53859888</v>
      </c>
      <c r="AF52" s="88">
        <f t="shared" si="14"/>
        <v>111776744</v>
      </c>
      <c r="AG52" s="86">
        <v>206365271</v>
      </c>
      <c r="AH52" s="86">
        <v>206365271</v>
      </c>
      <c r="AI52" s="126">
        <v>64008909</v>
      </c>
      <c r="AJ52" s="127">
        <f t="shared" si="15"/>
        <v>0.31017287303152863</v>
      </c>
      <c r="AK52" s="128">
        <f t="shared" si="16"/>
        <v>-0.5663276164136611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731419973</v>
      </c>
      <c r="E53" s="86">
        <v>579459350</v>
      </c>
      <c r="F53" s="87">
        <f t="shared" si="0"/>
        <v>1310879323</v>
      </c>
      <c r="G53" s="85">
        <v>731419973</v>
      </c>
      <c r="H53" s="86">
        <v>579459350</v>
      </c>
      <c r="I53" s="87">
        <f t="shared" si="1"/>
        <v>1310879323</v>
      </c>
      <c r="J53" s="85">
        <v>70838137</v>
      </c>
      <c r="K53" s="86">
        <v>90229840</v>
      </c>
      <c r="L53" s="88">
        <f t="shared" si="2"/>
        <v>161067977</v>
      </c>
      <c r="M53" s="105">
        <f t="shared" si="3"/>
        <v>0.12287017895086594</v>
      </c>
      <c r="N53" s="85">
        <v>162854714</v>
      </c>
      <c r="O53" s="86">
        <v>125498992</v>
      </c>
      <c r="P53" s="88">
        <f t="shared" si="4"/>
        <v>288353706</v>
      </c>
      <c r="Q53" s="105">
        <f t="shared" si="5"/>
        <v>0.2199696806110962</v>
      </c>
      <c r="R53" s="85">
        <v>0</v>
      </c>
      <c r="S53" s="86">
        <v>0</v>
      </c>
      <c r="T53" s="88">
        <f t="shared" si="6"/>
        <v>0</v>
      </c>
      <c r="U53" s="105">
        <f t="shared" si="7"/>
        <v>0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f t="shared" si="10"/>
        <v>233692851</v>
      </c>
      <c r="AA53" s="88">
        <f t="shared" si="11"/>
        <v>215728832</v>
      </c>
      <c r="AB53" s="88">
        <f t="shared" si="12"/>
        <v>449421683</v>
      </c>
      <c r="AC53" s="105">
        <f t="shared" si="13"/>
        <v>0.3428398595619621</v>
      </c>
      <c r="AD53" s="85">
        <v>200883248</v>
      </c>
      <c r="AE53" s="86">
        <v>226420422</v>
      </c>
      <c r="AF53" s="88">
        <f t="shared" si="14"/>
        <v>427303670</v>
      </c>
      <c r="AG53" s="86">
        <v>1199286528</v>
      </c>
      <c r="AH53" s="86">
        <v>1199286528</v>
      </c>
      <c r="AI53" s="126">
        <v>249417590</v>
      </c>
      <c r="AJ53" s="127">
        <f t="shared" si="15"/>
        <v>0.20797164328689932</v>
      </c>
      <c r="AK53" s="128">
        <f t="shared" si="16"/>
        <v>-0.3251784942544491</v>
      </c>
    </row>
    <row r="54" spans="1:37" ht="16.5">
      <c r="A54" s="65"/>
      <c r="B54" s="66" t="s">
        <v>178</v>
      </c>
      <c r="C54" s="67"/>
      <c r="D54" s="89">
        <f>SUM(D49:D53)</f>
        <v>2084378149</v>
      </c>
      <c r="E54" s="90">
        <f>SUM(E49:E53)</f>
        <v>1040689336</v>
      </c>
      <c r="F54" s="91">
        <f t="shared" si="0"/>
        <v>3125067485</v>
      </c>
      <c r="G54" s="89">
        <f>SUM(G49:G53)</f>
        <v>2084378149</v>
      </c>
      <c r="H54" s="90">
        <f>SUM(H49:H53)</f>
        <v>1040689336</v>
      </c>
      <c r="I54" s="91">
        <f t="shared" si="1"/>
        <v>3125067485</v>
      </c>
      <c r="J54" s="89">
        <f>SUM(J49:J53)</f>
        <v>221835021</v>
      </c>
      <c r="K54" s="90">
        <f>SUM(K49:K53)</f>
        <v>168732135</v>
      </c>
      <c r="L54" s="90">
        <f t="shared" si="2"/>
        <v>390567156</v>
      </c>
      <c r="M54" s="106">
        <f t="shared" si="3"/>
        <v>0.12497879097801307</v>
      </c>
      <c r="N54" s="89">
        <f>SUM(N49:N53)</f>
        <v>461568276</v>
      </c>
      <c r="O54" s="90">
        <f>SUM(O49:O53)</f>
        <v>246817982</v>
      </c>
      <c r="P54" s="90">
        <f t="shared" si="4"/>
        <v>708386258</v>
      </c>
      <c r="Q54" s="106">
        <f t="shared" si="5"/>
        <v>0.2266787073879782</v>
      </c>
      <c r="R54" s="89">
        <f>SUM(R49:R53)</f>
        <v>0</v>
      </c>
      <c r="S54" s="90">
        <f>SUM(S49:S53)</f>
        <v>0</v>
      </c>
      <c r="T54" s="90">
        <f t="shared" si="6"/>
        <v>0</v>
      </c>
      <c r="U54" s="106">
        <f t="shared" si="7"/>
        <v>0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f t="shared" si="10"/>
        <v>683403297</v>
      </c>
      <c r="AA54" s="90">
        <f t="shared" si="11"/>
        <v>415550117</v>
      </c>
      <c r="AB54" s="90">
        <f t="shared" si="12"/>
        <v>1098953414</v>
      </c>
      <c r="AC54" s="106">
        <f t="shared" si="13"/>
        <v>0.3516574983659913</v>
      </c>
      <c r="AD54" s="89">
        <f>SUM(AD49:AD53)</f>
        <v>623127100</v>
      </c>
      <c r="AE54" s="90">
        <f>SUM(AE49:AE53)</f>
        <v>456821184</v>
      </c>
      <c r="AF54" s="90">
        <f t="shared" si="14"/>
        <v>1079948284</v>
      </c>
      <c r="AG54" s="90">
        <f>SUM(AG49:AG53)</f>
        <v>2715801525</v>
      </c>
      <c r="AH54" s="90">
        <f>SUM(AH49:AH53)</f>
        <v>2715801525</v>
      </c>
      <c r="AI54" s="91">
        <f>SUM(AI49:AI53)</f>
        <v>675011946</v>
      </c>
      <c r="AJ54" s="129">
        <f t="shared" si="15"/>
        <v>0.24854980740906682</v>
      </c>
      <c r="AK54" s="130">
        <f t="shared" si="16"/>
        <v>-0.344055388118937</v>
      </c>
    </row>
    <row r="55" spans="1:37" ht="16.5">
      <c r="A55" s="68"/>
      <c r="B55" s="69" t="s">
        <v>179</v>
      </c>
      <c r="C55" s="70"/>
      <c r="D55" s="92">
        <f>SUM(D9:D10,D12:D19,D21:D27,D29:D35,D37:D40,D42:D47,D49:D53)</f>
        <v>35468396140</v>
      </c>
      <c r="E55" s="93">
        <f>SUM(E9:E10,E12:E19,E21:E27,E29:E35,E37:E40,E42:E47,E49:E53)</f>
        <v>8638190554</v>
      </c>
      <c r="F55" s="94">
        <f t="shared" si="0"/>
        <v>44106586694</v>
      </c>
      <c r="G55" s="92">
        <f>SUM(G9:G10,G12:G19,G21:G27,G29:G35,G37:G40,G42:G47,G49:G53)</f>
        <v>35268218610</v>
      </c>
      <c r="H55" s="93">
        <f>SUM(H9:H10,H12:H19,H21:H27,H29:H35,H37:H40,H42:H47,H49:H53)</f>
        <v>9062179777</v>
      </c>
      <c r="I55" s="94">
        <f t="shared" si="1"/>
        <v>44330398387</v>
      </c>
      <c r="J55" s="92">
        <f>SUM(J9:J10,J12:J19,J21:J27,J29:J35,J37:J40,J42:J47,J49:J53)</f>
        <v>4556830068</v>
      </c>
      <c r="K55" s="93">
        <f>SUM(K9:K10,K12:K19,K21:K27,K29:K35,K37:K40,K42:K47,K49:K53)</f>
        <v>4071160588</v>
      </c>
      <c r="L55" s="93">
        <f t="shared" si="2"/>
        <v>8627990656</v>
      </c>
      <c r="M55" s="107">
        <f t="shared" si="3"/>
        <v>0.19561682965536983</v>
      </c>
      <c r="N55" s="92">
        <f>SUM(N9:N10,N12:N19,N21:N27,N29:N35,N37:N40,N42:N47,N49:N53)</f>
        <v>5125575110</v>
      </c>
      <c r="O55" s="93">
        <f>SUM(O9:O10,O12:O19,O21:O27,O29:O35,O37:O40,O42:O47,O49:O53)</f>
        <v>1735890631</v>
      </c>
      <c r="P55" s="93">
        <f t="shared" si="4"/>
        <v>6861465741</v>
      </c>
      <c r="Q55" s="107">
        <f t="shared" si="5"/>
        <v>0.1555655573305425</v>
      </c>
      <c r="R55" s="92">
        <f>SUM(R9:R10,R12:R19,R21:R27,R29:R35,R37:R40,R42:R47,R49:R53)</f>
        <v>0</v>
      </c>
      <c r="S55" s="93">
        <f>SUM(S9:S10,S12:S19,S21:S27,S29:S35,S37:S40,S42:S47,S49:S53)</f>
        <v>0</v>
      </c>
      <c r="T55" s="93">
        <f t="shared" si="6"/>
        <v>0</v>
      </c>
      <c r="U55" s="107">
        <f t="shared" si="7"/>
        <v>0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f t="shared" si="10"/>
        <v>9682405178</v>
      </c>
      <c r="AA55" s="93">
        <f t="shared" si="11"/>
        <v>5807051219</v>
      </c>
      <c r="AB55" s="93">
        <f t="shared" si="12"/>
        <v>15489456397</v>
      </c>
      <c r="AC55" s="107">
        <f t="shared" si="13"/>
        <v>0.35118238698591236</v>
      </c>
      <c r="AD55" s="92">
        <f>SUM(AD9:AD10,AD12:AD19,AD21:AD27,AD29:AD35,AD37:AD40,AD42:AD47,AD49:AD53)</f>
        <v>13609292663</v>
      </c>
      <c r="AE55" s="93">
        <f>SUM(AE9:AE10,AE12:AE19,AE21:AE27,AE29:AE35,AE37:AE40,AE42:AE47,AE49:AE53)</f>
        <v>4448657916</v>
      </c>
      <c r="AF55" s="93">
        <f t="shared" si="14"/>
        <v>18057950579</v>
      </c>
      <c r="AG55" s="93">
        <f>SUM(AG9:AG10,AG12:AG19,AG21:AG27,AG29:AG35,AG37:AG40,AG42:AG47,AG49:AG53)</f>
        <v>35553731501</v>
      </c>
      <c r="AH55" s="93">
        <f>SUM(AH9:AH10,AH12:AH19,AH21:AH27,AH29:AH35,AH37:AH40,AH42:AH47,AH49:AH53)</f>
        <v>35553731501</v>
      </c>
      <c r="AI55" s="94">
        <f>SUM(AI9:AI10,AI12:AI19,AI21:AI27,AI29:AI35,AI37:AI40,AI42:AI47,AI49:AI53)</f>
        <v>9175350110</v>
      </c>
      <c r="AJ55" s="131">
        <f t="shared" si="15"/>
        <v>0.25806996122873715</v>
      </c>
      <c r="AK55" s="132">
        <f t="shared" si="16"/>
        <v>-0.6200307609115203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6819794764</v>
      </c>
      <c r="E9" s="86">
        <v>1266260876</v>
      </c>
      <c r="F9" s="87">
        <f>$D9+$E9</f>
        <v>8086055640</v>
      </c>
      <c r="G9" s="85">
        <v>6959794764</v>
      </c>
      <c r="H9" s="86">
        <v>1216810876</v>
      </c>
      <c r="I9" s="87">
        <f>$G9+$H9</f>
        <v>8176605640</v>
      </c>
      <c r="J9" s="85">
        <v>2387382195</v>
      </c>
      <c r="K9" s="86">
        <v>48283747</v>
      </c>
      <c r="L9" s="88">
        <f>$J9+$K9</f>
        <v>2435665942</v>
      </c>
      <c r="M9" s="105">
        <f>IF($F9=0,0,$L9/$F9)</f>
        <v>0.3012180537011492</v>
      </c>
      <c r="N9" s="85">
        <v>1457354311</v>
      </c>
      <c r="O9" s="86">
        <v>130577318</v>
      </c>
      <c r="P9" s="88">
        <f>$N9+$O9</f>
        <v>1587931629</v>
      </c>
      <c r="Q9" s="105">
        <f>IF($F9=0,0,$P9/$F9)</f>
        <v>0.1963790134147531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3844736506</v>
      </c>
      <c r="AA9" s="88">
        <f>$K9+$O9</f>
        <v>178861065</v>
      </c>
      <c r="AB9" s="88">
        <f>$Z9+$AA9</f>
        <v>4023597571</v>
      </c>
      <c r="AC9" s="105">
        <f>IF($F9=0,0,$AB9/$F9)</f>
        <v>0.49759706711590224</v>
      </c>
      <c r="AD9" s="85">
        <v>3075264336</v>
      </c>
      <c r="AE9" s="86">
        <v>288142615</v>
      </c>
      <c r="AF9" s="88">
        <f>$AD9+$AE9</f>
        <v>3363406951</v>
      </c>
      <c r="AG9" s="86">
        <v>7434296998</v>
      </c>
      <c r="AH9" s="86">
        <v>7434296998</v>
      </c>
      <c r="AI9" s="126">
        <v>1866382605</v>
      </c>
      <c r="AJ9" s="127">
        <f>IF($AG9=0,0,$AI9/$AG9)</f>
        <v>0.251050315248651</v>
      </c>
      <c r="AK9" s="128">
        <f>IF($AF9=0,0,(($P9/$AF9)-1))</f>
        <v>-0.5278800180489964</v>
      </c>
    </row>
    <row r="10" spans="1:37" ht="16.5">
      <c r="A10" s="65"/>
      <c r="B10" s="66" t="s">
        <v>96</v>
      </c>
      <c r="C10" s="67"/>
      <c r="D10" s="89">
        <f>D9</f>
        <v>6819794764</v>
      </c>
      <c r="E10" s="90">
        <f>E9</f>
        <v>1266260876</v>
      </c>
      <c r="F10" s="91">
        <f aca="true" t="shared" si="0" ref="F10:F37">$D10+$E10</f>
        <v>8086055640</v>
      </c>
      <c r="G10" s="89">
        <f>G9</f>
        <v>6959794764</v>
      </c>
      <c r="H10" s="90">
        <f>H9</f>
        <v>1216810876</v>
      </c>
      <c r="I10" s="91">
        <f aca="true" t="shared" si="1" ref="I10:I37">$G10+$H10</f>
        <v>8176605640</v>
      </c>
      <c r="J10" s="89">
        <f>J9</f>
        <v>2387382195</v>
      </c>
      <c r="K10" s="90">
        <f>K9</f>
        <v>48283747</v>
      </c>
      <c r="L10" s="90">
        <f aca="true" t="shared" si="2" ref="L10:L37">$J10+$K10</f>
        <v>2435665942</v>
      </c>
      <c r="M10" s="106">
        <f aca="true" t="shared" si="3" ref="M10:M37">IF($F10=0,0,$L10/$F10)</f>
        <v>0.3012180537011492</v>
      </c>
      <c r="N10" s="89">
        <f>N9</f>
        <v>1457354311</v>
      </c>
      <c r="O10" s="90">
        <f>O9</f>
        <v>130577318</v>
      </c>
      <c r="P10" s="90">
        <f aca="true" t="shared" si="4" ref="P10:P37">$N10+$O10</f>
        <v>1587931629</v>
      </c>
      <c r="Q10" s="106">
        <f aca="true" t="shared" si="5" ref="Q10:Q37">IF($F10=0,0,$P10/$F10)</f>
        <v>0.1963790134147531</v>
      </c>
      <c r="R10" s="89">
        <f>R9</f>
        <v>0</v>
      </c>
      <c r="S10" s="90">
        <f>S9</f>
        <v>0</v>
      </c>
      <c r="T10" s="90">
        <f aca="true" t="shared" si="6" ref="T10:T37">$R10+$S10</f>
        <v>0</v>
      </c>
      <c r="U10" s="106">
        <f aca="true" t="shared" si="7" ref="U10:U37">IF($I10=0,0,$T10/$I10)</f>
        <v>0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f aca="true" t="shared" si="10" ref="Z10:Z37">$J10+$N10</f>
        <v>3844736506</v>
      </c>
      <c r="AA10" s="90">
        <f aca="true" t="shared" si="11" ref="AA10:AA37">$K10+$O10</f>
        <v>178861065</v>
      </c>
      <c r="AB10" s="90">
        <f aca="true" t="shared" si="12" ref="AB10:AB37">$Z10+$AA10</f>
        <v>4023597571</v>
      </c>
      <c r="AC10" s="106">
        <f aca="true" t="shared" si="13" ref="AC10:AC37">IF($F10=0,0,$AB10/$F10)</f>
        <v>0.49759706711590224</v>
      </c>
      <c r="AD10" s="89">
        <f>AD9</f>
        <v>3075264336</v>
      </c>
      <c r="AE10" s="90">
        <f>AE9</f>
        <v>288142615</v>
      </c>
      <c r="AF10" s="90">
        <f aca="true" t="shared" si="14" ref="AF10:AF37">$AD10+$AE10</f>
        <v>3363406951</v>
      </c>
      <c r="AG10" s="90">
        <f>AG9</f>
        <v>7434296998</v>
      </c>
      <c r="AH10" s="90">
        <f>AH9</f>
        <v>7434296998</v>
      </c>
      <c r="AI10" s="91">
        <f>AI9</f>
        <v>1866382605</v>
      </c>
      <c r="AJ10" s="129">
        <f aca="true" t="shared" si="15" ref="AJ10:AJ37">IF($AG10=0,0,$AI10/$AG10)</f>
        <v>0.251050315248651</v>
      </c>
      <c r="AK10" s="130">
        <f aca="true" t="shared" si="16" ref="AK10:AK37">IF($AF10=0,0,(($P10/$AF10)-1))</f>
        <v>-0.5278800180489964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182317722</v>
      </c>
      <c r="E11" s="86">
        <v>285809646</v>
      </c>
      <c r="F11" s="87">
        <f t="shared" si="0"/>
        <v>468127368</v>
      </c>
      <c r="G11" s="85">
        <v>182317722</v>
      </c>
      <c r="H11" s="86">
        <v>285809646</v>
      </c>
      <c r="I11" s="87">
        <f t="shared" si="1"/>
        <v>468127368</v>
      </c>
      <c r="J11" s="85">
        <v>11567723</v>
      </c>
      <c r="K11" s="86">
        <v>6892961</v>
      </c>
      <c r="L11" s="88">
        <f t="shared" si="2"/>
        <v>18460684</v>
      </c>
      <c r="M11" s="105">
        <f t="shared" si="3"/>
        <v>0.039435173548750944</v>
      </c>
      <c r="N11" s="85">
        <v>15144153</v>
      </c>
      <c r="O11" s="86">
        <v>54490</v>
      </c>
      <c r="P11" s="88">
        <f t="shared" si="4"/>
        <v>15198643</v>
      </c>
      <c r="Q11" s="105">
        <f t="shared" si="5"/>
        <v>0.03246689691511478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26711876</v>
      </c>
      <c r="AA11" s="88">
        <f t="shared" si="11"/>
        <v>6947451</v>
      </c>
      <c r="AB11" s="88">
        <f t="shared" si="12"/>
        <v>33659327</v>
      </c>
      <c r="AC11" s="105">
        <f t="shared" si="13"/>
        <v>0.07190207046386572</v>
      </c>
      <c r="AD11" s="85">
        <v>41267706</v>
      </c>
      <c r="AE11" s="86">
        <v>10520468</v>
      </c>
      <c r="AF11" s="88">
        <f t="shared" si="14"/>
        <v>51788174</v>
      </c>
      <c r="AG11" s="86">
        <v>264987251</v>
      </c>
      <c r="AH11" s="86">
        <v>264987251</v>
      </c>
      <c r="AI11" s="126">
        <v>16892153</v>
      </c>
      <c r="AJ11" s="127">
        <f t="shared" si="15"/>
        <v>0.06374704041893699</v>
      </c>
      <c r="AK11" s="128">
        <f t="shared" si="16"/>
        <v>-0.7065229023135668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1193877420</v>
      </c>
      <c r="E12" s="86">
        <v>94780006</v>
      </c>
      <c r="F12" s="87">
        <f t="shared" si="0"/>
        <v>1288657426</v>
      </c>
      <c r="G12" s="85">
        <v>1193877420</v>
      </c>
      <c r="H12" s="86">
        <v>94780006</v>
      </c>
      <c r="I12" s="87">
        <f t="shared" si="1"/>
        <v>1288657426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0</v>
      </c>
      <c r="AA12" s="88">
        <f t="shared" si="11"/>
        <v>0</v>
      </c>
      <c r="AB12" s="88">
        <f t="shared" si="12"/>
        <v>0</v>
      </c>
      <c r="AC12" s="105">
        <f t="shared" si="13"/>
        <v>0</v>
      </c>
      <c r="AD12" s="85">
        <v>129325212</v>
      </c>
      <c r="AE12" s="86">
        <v>1168939</v>
      </c>
      <c r="AF12" s="88">
        <f t="shared" si="14"/>
        <v>130494151</v>
      </c>
      <c r="AG12" s="86">
        <v>429968457</v>
      </c>
      <c r="AH12" s="86">
        <v>429968457</v>
      </c>
      <c r="AI12" s="126">
        <v>37639441</v>
      </c>
      <c r="AJ12" s="127">
        <f t="shared" si="15"/>
        <v>0.08754000528927172</v>
      </c>
      <c r="AK12" s="128">
        <f t="shared" si="16"/>
        <v>-1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215089848</v>
      </c>
      <c r="E13" s="86">
        <v>79302450</v>
      </c>
      <c r="F13" s="87">
        <f t="shared" si="0"/>
        <v>294392298</v>
      </c>
      <c r="G13" s="85">
        <v>215089848</v>
      </c>
      <c r="H13" s="86">
        <v>79302450</v>
      </c>
      <c r="I13" s="87">
        <f t="shared" si="1"/>
        <v>294392298</v>
      </c>
      <c r="J13" s="85">
        <v>10106838</v>
      </c>
      <c r="K13" s="86">
        <v>2496751</v>
      </c>
      <c r="L13" s="88">
        <f t="shared" si="2"/>
        <v>12603589</v>
      </c>
      <c r="M13" s="105">
        <f t="shared" si="3"/>
        <v>0.042812223980126005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10106838</v>
      </c>
      <c r="AA13" s="88">
        <f t="shared" si="11"/>
        <v>2496751</v>
      </c>
      <c r="AB13" s="88">
        <f t="shared" si="12"/>
        <v>12603589</v>
      </c>
      <c r="AC13" s="105">
        <f t="shared" si="13"/>
        <v>0.042812223980126005</v>
      </c>
      <c r="AD13" s="85">
        <v>43832848</v>
      </c>
      <c r="AE13" s="86">
        <v>15459942</v>
      </c>
      <c r="AF13" s="88">
        <f t="shared" si="14"/>
        <v>59292790</v>
      </c>
      <c r="AG13" s="86">
        <v>298884179</v>
      </c>
      <c r="AH13" s="86">
        <v>298884179</v>
      </c>
      <c r="AI13" s="126">
        <v>22190160</v>
      </c>
      <c r="AJ13" s="127">
        <f t="shared" si="15"/>
        <v>0.07424334092973185</v>
      </c>
      <c r="AK13" s="128">
        <f t="shared" si="16"/>
        <v>-1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69055088</v>
      </c>
      <c r="E14" s="86">
        <v>270537</v>
      </c>
      <c r="F14" s="87">
        <f t="shared" si="0"/>
        <v>69325625</v>
      </c>
      <c r="G14" s="85">
        <v>69055088</v>
      </c>
      <c r="H14" s="86">
        <v>270537</v>
      </c>
      <c r="I14" s="87">
        <f t="shared" si="1"/>
        <v>69325625</v>
      </c>
      <c r="J14" s="85">
        <v>13487269</v>
      </c>
      <c r="K14" s="86">
        <v>57371</v>
      </c>
      <c r="L14" s="88">
        <f t="shared" si="2"/>
        <v>13544640</v>
      </c>
      <c r="M14" s="105">
        <f t="shared" si="3"/>
        <v>0.1953771062287574</v>
      </c>
      <c r="N14" s="85">
        <v>8797092</v>
      </c>
      <c r="O14" s="86">
        <v>36885</v>
      </c>
      <c r="P14" s="88">
        <f t="shared" si="4"/>
        <v>8833977</v>
      </c>
      <c r="Q14" s="105">
        <f t="shared" si="5"/>
        <v>0.12742729690500446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22284361</v>
      </c>
      <c r="AA14" s="88">
        <f t="shared" si="11"/>
        <v>94256</v>
      </c>
      <c r="AB14" s="88">
        <f t="shared" si="12"/>
        <v>22378617</v>
      </c>
      <c r="AC14" s="105">
        <f t="shared" si="13"/>
        <v>0.32280440313376185</v>
      </c>
      <c r="AD14" s="85">
        <v>28630913</v>
      </c>
      <c r="AE14" s="86">
        <v>7563</v>
      </c>
      <c r="AF14" s="88">
        <f t="shared" si="14"/>
        <v>28638476</v>
      </c>
      <c r="AG14" s="86">
        <v>62081826</v>
      </c>
      <c r="AH14" s="86">
        <v>62081826</v>
      </c>
      <c r="AI14" s="126">
        <v>13588224</v>
      </c>
      <c r="AJ14" s="127">
        <f t="shared" si="15"/>
        <v>0.21887603628153593</v>
      </c>
      <c r="AK14" s="128">
        <f t="shared" si="16"/>
        <v>-0.6915346682553918</v>
      </c>
    </row>
    <row r="15" spans="1:37" ht="16.5">
      <c r="A15" s="65"/>
      <c r="B15" s="66" t="s">
        <v>188</v>
      </c>
      <c r="C15" s="67"/>
      <c r="D15" s="89">
        <f>SUM(D11:D14)</f>
        <v>1660340078</v>
      </c>
      <c r="E15" s="90">
        <f>SUM(E11:E14)</f>
        <v>460162639</v>
      </c>
      <c r="F15" s="91">
        <f t="shared" si="0"/>
        <v>2120502717</v>
      </c>
      <c r="G15" s="89">
        <f>SUM(G11:G14)</f>
        <v>1660340078</v>
      </c>
      <c r="H15" s="90">
        <f>SUM(H11:H14)</f>
        <v>460162639</v>
      </c>
      <c r="I15" s="91">
        <f t="shared" si="1"/>
        <v>2120502717</v>
      </c>
      <c r="J15" s="89">
        <f>SUM(J11:J14)</f>
        <v>35161830</v>
      </c>
      <c r="K15" s="90">
        <f>SUM(K11:K14)</f>
        <v>9447083</v>
      </c>
      <c r="L15" s="90">
        <f t="shared" si="2"/>
        <v>44608913</v>
      </c>
      <c r="M15" s="106">
        <f t="shared" si="3"/>
        <v>0.021036951588117206</v>
      </c>
      <c r="N15" s="89">
        <f>SUM(N11:N14)</f>
        <v>23941245</v>
      </c>
      <c r="O15" s="90">
        <f>SUM(O11:O14)</f>
        <v>91375</v>
      </c>
      <c r="P15" s="90">
        <f t="shared" si="4"/>
        <v>24032620</v>
      </c>
      <c r="Q15" s="106">
        <f t="shared" si="5"/>
        <v>0.011333454000002584</v>
      </c>
      <c r="R15" s="89">
        <f>SUM(R11:R14)</f>
        <v>0</v>
      </c>
      <c r="S15" s="90">
        <f>SUM(S11:S14)</f>
        <v>0</v>
      </c>
      <c r="T15" s="90">
        <f t="shared" si="6"/>
        <v>0</v>
      </c>
      <c r="U15" s="106">
        <f t="shared" si="7"/>
        <v>0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f t="shared" si="10"/>
        <v>59103075</v>
      </c>
      <c r="AA15" s="90">
        <f t="shared" si="11"/>
        <v>9538458</v>
      </c>
      <c r="AB15" s="90">
        <f t="shared" si="12"/>
        <v>68641533</v>
      </c>
      <c r="AC15" s="106">
        <f t="shared" si="13"/>
        <v>0.032370405588119794</v>
      </c>
      <c r="AD15" s="89">
        <f>SUM(AD11:AD14)</f>
        <v>243056679</v>
      </c>
      <c r="AE15" s="90">
        <f>SUM(AE11:AE14)</f>
        <v>27156912</v>
      </c>
      <c r="AF15" s="90">
        <f t="shared" si="14"/>
        <v>270213591</v>
      </c>
      <c r="AG15" s="90">
        <f>SUM(AG11:AG14)</f>
        <v>1055921713</v>
      </c>
      <c r="AH15" s="90">
        <f>SUM(AH11:AH14)</f>
        <v>1055921713</v>
      </c>
      <c r="AI15" s="91">
        <f>SUM(AI11:AI14)</f>
        <v>90309978</v>
      </c>
      <c r="AJ15" s="129">
        <f t="shared" si="15"/>
        <v>0.08552715309113072</v>
      </c>
      <c r="AK15" s="130">
        <f t="shared" si="16"/>
        <v>-0.9110606542363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359197854</v>
      </c>
      <c r="E16" s="86">
        <v>43999951</v>
      </c>
      <c r="F16" s="87">
        <f t="shared" si="0"/>
        <v>403197805</v>
      </c>
      <c r="G16" s="85">
        <v>359197854</v>
      </c>
      <c r="H16" s="86">
        <v>43999951</v>
      </c>
      <c r="I16" s="87">
        <f t="shared" si="1"/>
        <v>403197805</v>
      </c>
      <c r="J16" s="85">
        <v>106495</v>
      </c>
      <c r="K16" s="86">
        <v>2338120313</v>
      </c>
      <c r="L16" s="88">
        <f t="shared" si="2"/>
        <v>2338226808</v>
      </c>
      <c r="M16" s="105">
        <f t="shared" si="3"/>
        <v>5.799205201526333</v>
      </c>
      <c r="N16" s="85">
        <v>588360</v>
      </c>
      <c r="O16" s="86">
        <v>0</v>
      </c>
      <c r="P16" s="88">
        <f t="shared" si="4"/>
        <v>588360</v>
      </c>
      <c r="Q16" s="105">
        <f t="shared" si="5"/>
        <v>0.0014592341344715407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694855</v>
      </c>
      <c r="AA16" s="88">
        <f t="shared" si="11"/>
        <v>2338120313</v>
      </c>
      <c r="AB16" s="88">
        <f t="shared" si="12"/>
        <v>2338815168</v>
      </c>
      <c r="AC16" s="105">
        <f t="shared" si="13"/>
        <v>5.800664435660805</v>
      </c>
      <c r="AD16" s="85">
        <v>2027715</v>
      </c>
      <c r="AE16" s="86">
        <v>345738</v>
      </c>
      <c r="AF16" s="88">
        <f t="shared" si="14"/>
        <v>2373453</v>
      </c>
      <c r="AG16" s="86">
        <v>974256610</v>
      </c>
      <c r="AH16" s="86">
        <v>974256610</v>
      </c>
      <c r="AI16" s="126">
        <v>459861</v>
      </c>
      <c r="AJ16" s="127">
        <f t="shared" si="15"/>
        <v>0.00047201219399476286</v>
      </c>
      <c r="AK16" s="128">
        <f t="shared" si="16"/>
        <v>-0.7521080046666186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122165048</v>
      </c>
      <c r="E17" s="86">
        <v>217925350</v>
      </c>
      <c r="F17" s="87">
        <f t="shared" si="0"/>
        <v>340090398</v>
      </c>
      <c r="G17" s="85">
        <v>122165048</v>
      </c>
      <c r="H17" s="86">
        <v>217925350</v>
      </c>
      <c r="I17" s="87">
        <f t="shared" si="1"/>
        <v>340090398</v>
      </c>
      <c r="J17" s="85">
        <v>21640923</v>
      </c>
      <c r="K17" s="86">
        <v>0</v>
      </c>
      <c r="L17" s="88">
        <f t="shared" si="2"/>
        <v>21640923</v>
      </c>
      <c r="M17" s="105">
        <f t="shared" si="3"/>
        <v>0.06363285505049748</v>
      </c>
      <c r="N17" s="85">
        <v>25311149</v>
      </c>
      <c r="O17" s="86">
        <v>3243731</v>
      </c>
      <c r="P17" s="88">
        <f t="shared" si="4"/>
        <v>28554880</v>
      </c>
      <c r="Q17" s="105">
        <f t="shared" si="5"/>
        <v>0.08396261749207044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46952072</v>
      </c>
      <c r="AA17" s="88">
        <f t="shared" si="11"/>
        <v>3243731</v>
      </c>
      <c r="AB17" s="88">
        <f t="shared" si="12"/>
        <v>50195803</v>
      </c>
      <c r="AC17" s="105">
        <f t="shared" si="13"/>
        <v>0.14759547254256794</v>
      </c>
      <c r="AD17" s="85">
        <v>56949281</v>
      </c>
      <c r="AE17" s="86">
        <v>43186574</v>
      </c>
      <c r="AF17" s="88">
        <f t="shared" si="14"/>
        <v>100135855</v>
      </c>
      <c r="AG17" s="86">
        <v>232375247</v>
      </c>
      <c r="AH17" s="86">
        <v>232375247</v>
      </c>
      <c r="AI17" s="126">
        <v>46974142</v>
      </c>
      <c r="AJ17" s="127">
        <f t="shared" si="15"/>
        <v>0.20214778728131916</v>
      </c>
      <c r="AK17" s="128">
        <f t="shared" si="16"/>
        <v>-0.7148386060118026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90068992</v>
      </c>
      <c r="E18" s="86">
        <v>370000</v>
      </c>
      <c r="F18" s="87">
        <f t="shared" si="0"/>
        <v>90438992</v>
      </c>
      <c r="G18" s="85">
        <v>90068992</v>
      </c>
      <c r="H18" s="86">
        <v>370000</v>
      </c>
      <c r="I18" s="87">
        <f t="shared" si="1"/>
        <v>90438992</v>
      </c>
      <c r="J18" s="85">
        <v>7018328</v>
      </c>
      <c r="K18" s="86">
        <v>121132</v>
      </c>
      <c r="L18" s="88">
        <f t="shared" si="2"/>
        <v>7139460</v>
      </c>
      <c r="M18" s="105">
        <f t="shared" si="3"/>
        <v>0.07894227746368514</v>
      </c>
      <c r="N18" s="85">
        <v>24960828</v>
      </c>
      <c r="O18" s="86">
        <v>26437</v>
      </c>
      <c r="P18" s="88">
        <f t="shared" si="4"/>
        <v>24987265</v>
      </c>
      <c r="Q18" s="105">
        <f t="shared" si="5"/>
        <v>0.27628862780779334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31979156</v>
      </c>
      <c r="AA18" s="88">
        <f t="shared" si="11"/>
        <v>147569</v>
      </c>
      <c r="AB18" s="88">
        <f t="shared" si="12"/>
        <v>32126725</v>
      </c>
      <c r="AC18" s="105">
        <f t="shared" si="13"/>
        <v>0.3552309052714785</v>
      </c>
      <c r="AD18" s="85">
        <v>15880755</v>
      </c>
      <c r="AE18" s="86">
        <v>60242</v>
      </c>
      <c r="AF18" s="88">
        <f t="shared" si="14"/>
        <v>15940997</v>
      </c>
      <c r="AG18" s="86">
        <v>247251726</v>
      </c>
      <c r="AH18" s="86">
        <v>247251726</v>
      </c>
      <c r="AI18" s="126">
        <v>10264189</v>
      </c>
      <c r="AJ18" s="127">
        <f t="shared" si="15"/>
        <v>0.04151311364354237</v>
      </c>
      <c r="AK18" s="128">
        <f t="shared" si="16"/>
        <v>0.5674844553323735</v>
      </c>
    </row>
    <row r="19" spans="1:37" ht="12.75">
      <c r="A19" s="62" t="s">
        <v>97</v>
      </c>
      <c r="B19" s="63" t="s">
        <v>57</v>
      </c>
      <c r="C19" s="64" t="s">
        <v>58</v>
      </c>
      <c r="D19" s="85">
        <v>3246216513</v>
      </c>
      <c r="E19" s="86">
        <v>220615001</v>
      </c>
      <c r="F19" s="87">
        <f t="shared" si="0"/>
        <v>3466831514</v>
      </c>
      <c r="G19" s="85">
        <v>3153793449</v>
      </c>
      <c r="H19" s="86">
        <v>220615001</v>
      </c>
      <c r="I19" s="87">
        <f t="shared" si="1"/>
        <v>3374408450</v>
      </c>
      <c r="J19" s="85">
        <v>304657527</v>
      </c>
      <c r="K19" s="86">
        <v>20350697</v>
      </c>
      <c r="L19" s="88">
        <f t="shared" si="2"/>
        <v>325008224</v>
      </c>
      <c r="M19" s="105">
        <f t="shared" si="3"/>
        <v>0.09374791439604988</v>
      </c>
      <c r="N19" s="85">
        <v>440001266</v>
      </c>
      <c r="O19" s="86">
        <v>37025316</v>
      </c>
      <c r="P19" s="88">
        <f t="shared" si="4"/>
        <v>477026582</v>
      </c>
      <c r="Q19" s="105">
        <f t="shared" si="5"/>
        <v>0.1375972786890964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744658793</v>
      </c>
      <c r="AA19" s="88">
        <f t="shared" si="11"/>
        <v>57376013</v>
      </c>
      <c r="AB19" s="88">
        <f t="shared" si="12"/>
        <v>802034806</v>
      </c>
      <c r="AC19" s="105">
        <f t="shared" si="13"/>
        <v>0.23134519308514628</v>
      </c>
      <c r="AD19" s="85">
        <v>725823246</v>
      </c>
      <c r="AE19" s="86">
        <v>41254779</v>
      </c>
      <c r="AF19" s="88">
        <f t="shared" si="14"/>
        <v>767078025</v>
      </c>
      <c r="AG19" s="86">
        <v>2578842294</v>
      </c>
      <c r="AH19" s="86">
        <v>2578842294</v>
      </c>
      <c r="AI19" s="126">
        <v>407516301</v>
      </c>
      <c r="AJ19" s="127">
        <f t="shared" si="15"/>
        <v>0.1580229632297166</v>
      </c>
      <c r="AK19" s="128">
        <f t="shared" si="16"/>
        <v>-0.37812508447233906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484244381</v>
      </c>
      <c r="E20" s="86">
        <v>34053000</v>
      </c>
      <c r="F20" s="87">
        <f t="shared" si="0"/>
        <v>518297381</v>
      </c>
      <c r="G20" s="85">
        <v>484244381</v>
      </c>
      <c r="H20" s="86">
        <v>34053000</v>
      </c>
      <c r="I20" s="87">
        <f t="shared" si="1"/>
        <v>518297381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16221041</v>
      </c>
      <c r="O20" s="86">
        <v>0</v>
      </c>
      <c r="P20" s="88">
        <f t="shared" si="4"/>
        <v>16221041</v>
      </c>
      <c r="Q20" s="105">
        <f t="shared" si="5"/>
        <v>0.03129678365092877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16221041</v>
      </c>
      <c r="AA20" s="88">
        <f t="shared" si="11"/>
        <v>0</v>
      </c>
      <c r="AB20" s="88">
        <f t="shared" si="12"/>
        <v>16221041</v>
      </c>
      <c r="AC20" s="105">
        <f t="shared" si="13"/>
        <v>0.03129678365092877</v>
      </c>
      <c r="AD20" s="85">
        <v>143393156</v>
      </c>
      <c r="AE20" s="86">
        <v>0</v>
      </c>
      <c r="AF20" s="88">
        <f t="shared" si="14"/>
        <v>143393156</v>
      </c>
      <c r="AG20" s="86">
        <v>478651312</v>
      </c>
      <c r="AH20" s="86">
        <v>478651312</v>
      </c>
      <c r="AI20" s="126">
        <v>71997573</v>
      </c>
      <c r="AJ20" s="127">
        <f t="shared" si="15"/>
        <v>0.1504175820581476</v>
      </c>
      <c r="AK20" s="128">
        <f t="shared" si="16"/>
        <v>-0.8868771603018487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143114364</v>
      </c>
      <c r="E21" s="86">
        <v>16300000</v>
      </c>
      <c r="F21" s="87">
        <f t="shared" si="0"/>
        <v>159414364</v>
      </c>
      <c r="G21" s="85">
        <v>161514266</v>
      </c>
      <c r="H21" s="86">
        <v>16300000</v>
      </c>
      <c r="I21" s="87">
        <f t="shared" si="1"/>
        <v>177814266</v>
      </c>
      <c r="J21" s="85">
        <v>33667969</v>
      </c>
      <c r="K21" s="86">
        <v>21500</v>
      </c>
      <c r="L21" s="88">
        <f t="shared" si="2"/>
        <v>33689469</v>
      </c>
      <c r="M21" s="105">
        <f t="shared" si="3"/>
        <v>0.2113327065056697</v>
      </c>
      <c r="N21" s="85">
        <v>33419259</v>
      </c>
      <c r="O21" s="86">
        <v>202379</v>
      </c>
      <c r="P21" s="88">
        <f t="shared" si="4"/>
        <v>33621638</v>
      </c>
      <c r="Q21" s="105">
        <f t="shared" si="5"/>
        <v>0.21090720532561294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67087228</v>
      </c>
      <c r="AA21" s="88">
        <f t="shared" si="11"/>
        <v>223879</v>
      </c>
      <c r="AB21" s="88">
        <f t="shared" si="12"/>
        <v>67311107</v>
      </c>
      <c r="AC21" s="105">
        <f t="shared" si="13"/>
        <v>0.4222399118312827</v>
      </c>
      <c r="AD21" s="85">
        <v>59215436</v>
      </c>
      <c r="AE21" s="86">
        <v>998125</v>
      </c>
      <c r="AF21" s="88">
        <f t="shared" si="14"/>
        <v>60213561</v>
      </c>
      <c r="AG21" s="86">
        <v>141524871</v>
      </c>
      <c r="AH21" s="86">
        <v>141524871</v>
      </c>
      <c r="AI21" s="126">
        <v>28631665</v>
      </c>
      <c r="AJ21" s="127">
        <f t="shared" si="15"/>
        <v>0.20230836317102172</v>
      </c>
      <c r="AK21" s="128">
        <f t="shared" si="16"/>
        <v>-0.44162681227240486</v>
      </c>
    </row>
    <row r="22" spans="1:37" ht="16.5">
      <c r="A22" s="65"/>
      <c r="B22" s="66" t="s">
        <v>199</v>
      </c>
      <c r="C22" s="67"/>
      <c r="D22" s="89">
        <f>SUM(D16:D21)</f>
        <v>4445007152</v>
      </c>
      <c r="E22" s="90">
        <f>SUM(E16:E21)</f>
        <v>533263302</v>
      </c>
      <c r="F22" s="91">
        <f t="shared" si="0"/>
        <v>4978270454</v>
      </c>
      <c r="G22" s="89">
        <f>SUM(G16:G21)</f>
        <v>4370983990</v>
      </c>
      <c r="H22" s="90">
        <f>SUM(H16:H21)</f>
        <v>533263302</v>
      </c>
      <c r="I22" s="91">
        <f t="shared" si="1"/>
        <v>4904247292</v>
      </c>
      <c r="J22" s="89">
        <f>SUM(J16:J21)</f>
        <v>367091242</v>
      </c>
      <c r="K22" s="90">
        <f>SUM(K16:K21)</f>
        <v>2358613642</v>
      </c>
      <c r="L22" s="90">
        <f t="shared" si="2"/>
        <v>2725704884</v>
      </c>
      <c r="M22" s="106">
        <f t="shared" si="3"/>
        <v>0.5475204509650371</v>
      </c>
      <c r="N22" s="89">
        <f>SUM(N16:N21)</f>
        <v>540501903</v>
      </c>
      <c r="O22" s="90">
        <f>SUM(O16:O21)</f>
        <v>40497863</v>
      </c>
      <c r="P22" s="90">
        <f t="shared" si="4"/>
        <v>580999766</v>
      </c>
      <c r="Q22" s="106">
        <f t="shared" si="5"/>
        <v>0.11670715188508318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907593145</v>
      </c>
      <c r="AA22" s="90">
        <f t="shared" si="11"/>
        <v>2399111505</v>
      </c>
      <c r="AB22" s="90">
        <f t="shared" si="12"/>
        <v>3306704650</v>
      </c>
      <c r="AC22" s="106">
        <f t="shared" si="13"/>
        <v>0.6642276028501203</v>
      </c>
      <c r="AD22" s="89">
        <f>SUM(AD16:AD21)</f>
        <v>1003289589</v>
      </c>
      <c r="AE22" s="90">
        <f>SUM(AE16:AE21)</f>
        <v>85845458</v>
      </c>
      <c r="AF22" s="90">
        <f t="shared" si="14"/>
        <v>1089135047</v>
      </c>
      <c r="AG22" s="90">
        <f>SUM(AG16:AG21)</f>
        <v>4652902060</v>
      </c>
      <c r="AH22" s="90">
        <f>SUM(AH16:AH21)</f>
        <v>4652902060</v>
      </c>
      <c r="AI22" s="91">
        <f>SUM(AI16:AI21)</f>
        <v>565843731</v>
      </c>
      <c r="AJ22" s="129">
        <f t="shared" si="15"/>
        <v>0.12161092662242712</v>
      </c>
      <c r="AK22" s="130">
        <f t="shared" si="16"/>
        <v>-0.4665493800788507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598683996</v>
      </c>
      <c r="E23" s="86">
        <v>171181836</v>
      </c>
      <c r="F23" s="87">
        <f t="shared" si="0"/>
        <v>769865832</v>
      </c>
      <c r="G23" s="85">
        <v>598683996</v>
      </c>
      <c r="H23" s="86">
        <v>171181836</v>
      </c>
      <c r="I23" s="87">
        <f t="shared" si="1"/>
        <v>769865832</v>
      </c>
      <c r="J23" s="85">
        <v>108711733</v>
      </c>
      <c r="K23" s="86">
        <v>8475411</v>
      </c>
      <c r="L23" s="88">
        <f t="shared" si="2"/>
        <v>117187144</v>
      </c>
      <c r="M23" s="105">
        <f t="shared" si="3"/>
        <v>0.15221761913444679</v>
      </c>
      <c r="N23" s="85">
        <v>128292041</v>
      </c>
      <c r="O23" s="86">
        <v>27801312</v>
      </c>
      <c r="P23" s="88">
        <f t="shared" si="4"/>
        <v>156093353</v>
      </c>
      <c r="Q23" s="105">
        <f t="shared" si="5"/>
        <v>0.20275396895390468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237003774</v>
      </c>
      <c r="AA23" s="88">
        <f t="shared" si="11"/>
        <v>36276723</v>
      </c>
      <c r="AB23" s="88">
        <f t="shared" si="12"/>
        <v>273280497</v>
      </c>
      <c r="AC23" s="105">
        <f t="shared" si="13"/>
        <v>0.3549715880883515</v>
      </c>
      <c r="AD23" s="85">
        <v>179607095</v>
      </c>
      <c r="AE23" s="86">
        <v>245069199</v>
      </c>
      <c r="AF23" s="88">
        <f t="shared" si="14"/>
        <v>424676294</v>
      </c>
      <c r="AG23" s="86">
        <v>830370182</v>
      </c>
      <c r="AH23" s="86">
        <v>830370182</v>
      </c>
      <c r="AI23" s="126">
        <v>103750731</v>
      </c>
      <c r="AJ23" s="127">
        <f t="shared" si="15"/>
        <v>0.1249451548827412</v>
      </c>
      <c r="AK23" s="128">
        <f t="shared" si="16"/>
        <v>-0.6324415673647186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770722172</v>
      </c>
      <c r="E24" s="86">
        <v>67388000</v>
      </c>
      <c r="F24" s="87">
        <f t="shared" si="0"/>
        <v>838110172</v>
      </c>
      <c r="G24" s="85">
        <v>770722172</v>
      </c>
      <c r="H24" s="86">
        <v>67388000</v>
      </c>
      <c r="I24" s="87">
        <f t="shared" si="1"/>
        <v>838110172</v>
      </c>
      <c r="J24" s="85">
        <v>189677662</v>
      </c>
      <c r="K24" s="86">
        <v>14146895</v>
      </c>
      <c r="L24" s="88">
        <f t="shared" si="2"/>
        <v>203824557</v>
      </c>
      <c r="M24" s="105">
        <f t="shared" si="3"/>
        <v>0.24319542204530123</v>
      </c>
      <c r="N24" s="85">
        <v>169683810</v>
      </c>
      <c r="O24" s="86">
        <v>21693325</v>
      </c>
      <c r="P24" s="88">
        <f t="shared" si="4"/>
        <v>191377135</v>
      </c>
      <c r="Q24" s="105">
        <f t="shared" si="5"/>
        <v>0.2283436490733822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359361472</v>
      </c>
      <c r="AA24" s="88">
        <f t="shared" si="11"/>
        <v>35840220</v>
      </c>
      <c r="AB24" s="88">
        <f t="shared" si="12"/>
        <v>395201692</v>
      </c>
      <c r="AC24" s="105">
        <f t="shared" si="13"/>
        <v>0.47153907111868343</v>
      </c>
      <c r="AD24" s="85">
        <v>356692050</v>
      </c>
      <c r="AE24" s="86">
        <v>30286919</v>
      </c>
      <c r="AF24" s="88">
        <f t="shared" si="14"/>
        <v>386978969</v>
      </c>
      <c r="AG24" s="86">
        <v>925324985</v>
      </c>
      <c r="AH24" s="86">
        <v>925324985</v>
      </c>
      <c r="AI24" s="126">
        <v>237053871</v>
      </c>
      <c r="AJ24" s="127">
        <f t="shared" si="15"/>
        <v>0.2561844485372888</v>
      </c>
      <c r="AK24" s="128">
        <f t="shared" si="16"/>
        <v>-0.5054585640802614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332585772</v>
      </c>
      <c r="E25" s="86">
        <v>91313412</v>
      </c>
      <c r="F25" s="87">
        <f t="shared" si="0"/>
        <v>423899184</v>
      </c>
      <c r="G25" s="85">
        <v>362592676</v>
      </c>
      <c r="H25" s="86">
        <v>91313412</v>
      </c>
      <c r="I25" s="87">
        <f t="shared" si="1"/>
        <v>453906088</v>
      </c>
      <c r="J25" s="85">
        <v>81812607</v>
      </c>
      <c r="K25" s="86">
        <v>7533776</v>
      </c>
      <c r="L25" s="88">
        <f t="shared" si="2"/>
        <v>89346383</v>
      </c>
      <c r="M25" s="105">
        <f t="shared" si="3"/>
        <v>0.21077271759975835</v>
      </c>
      <c r="N25" s="85">
        <v>71491670</v>
      </c>
      <c r="O25" s="86">
        <v>10748325</v>
      </c>
      <c r="P25" s="88">
        <f t="shared" si="4"/>
        <v>82239995</v>
      </c>
      <c r="Q25" s="105">
        <f t="shared" si="5"/>
        <v>0.194008382427082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153304277</v>
      </c>
      <c r="AA25" s="88">
        <f t="shared" si="11"/>
        <v>18282101</v>
      </c>
      <c r="AB25" s="88">
        <f t="shared" si="12"/>
        <v>171586378</v>
      </c>
      <c r="AC25" s="105">
        <f t="shared" si="13"/>
        <v>0.40478110002684037</v>
      </c>
      <c r="AD25" s="85">
        <v>122573196</v>
      </c>
      <c r="AE25" s="86">
        <v>1985872</v>
      </c>
      <c r="AF25" s="88">
        <f t="shared" si="14"/>
        <v>124559068</v>
      </c>
      <c r="AG25" s="86">
        <v>425371380</v>
      </c>
      <c r="AH25" s="86">
        <v>425371380</v>
      </c>
      <c r="AI25" s="126">
        <v>90639843</v>
      </c>
      <c r="AJ25" s="127">
        <f t="shared" si="15"/>
        <v>0.21308401848756256</v>
      </c>
      <c r="AK25" s="128">
        <f t="shared" si="16"/>
        <v>-0.33975104084754393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3488458213</v>
      </c>
      <c r="E26" s="86">
        <v>229981465</v>
      </c>
      <c r="F26" s="87">
        <f t="shared" si="0"/>
        <v>3718439678</v>
      </c>
      <c r="G26" s="85">
        <v>2570617129</v>
      </c>
      <c r="H26" s="86">
        <v>239545047</v>
      </c>
      <c r="I26" s="87">
        <f t="shared" si="1"/>
        <v>2810162176</v>
      </c>
      <c r="J26" s="85">
        <v>156430289</v>
      </c>
      <c r="K26" s="86">
        <v>13380011</v>
      </c>
      <c r="L26" s="88">
        <f t="shared" si="2"/>
        <v>169810300</v>
      </c>
      <c r="M26" s="105">
        <f t="shared" si="3"/>
        <v>0.045667084773399945</v>
      </c>
      <c r="N26" s="85">
        <v>747008771</v>
      </c>
      <c r="O26" s="86">
        <v>71080896</v>
      </c>
      <c r="P26" s="88">
        <f t="shared" si="4"/>
        <v>818089667</v>
      </c>
      <c r="Q26" s="105">
        <f t="shared" si="5"/>
        <v>0.22000885797346528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903439060</v>
      </c>
      <c r="AA26" s="88">
        <f t="shared" si="11"/>
        <v>84460907</v>
      </c>
      <c r="AB26" s="88">
        <f t="shared" si="12"/>
        <v>987899967</v>
      </c>
      <c r="AC26" s="105">
        <f t="shared" si="13"/>
        <v>0.26567594274686523</v>
      </c>
      <c r="AD26" s="85">
        <v>314330585</v>
      </c>
      <c r="AE26" s="86">
        <v>71359803</v>
      </c>
      <c r="AF26" s="88">
        <f t="shared" si="14"/>
        <v>385690388</v>
      </c>
      <c r="AG26" s="86">
        <v>2355767349</v>
      </c>
      <c r="AH26" s="86">
        <v>2355767349</v>
      </c>
      <c r="AI26" s="126">
        <v>210443641</v>
      </c>
      <c r="AJ26" s="127">
        <f t="shared" si="15"/>
        <v>0.08933124957748109</v>
      </c>
      <c r="AK26" s="128">
        <f t="shared" si="16"/>
        <v>1.1211046280987431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154525424</v>
      </c>
      <c r="E27" s="86">
        <v>0</v>
      </c>
      <c r="F27" s="87">
        <f t="shared" si="0"/>
        <v>154525424</v>
      </c>
      <c r="G27" s="85">
        <v>154525424</v>
      </c>
      <c r="H27" s="86">
        <v>0</v>
      </c>
      <c r="I27" s="87">
        <f t="shared" si="1"/>
        <v>154525424</v>
      </c>
      <c r="J27" s="85">
        <v>4400848</v>
      </c>
      <c r="K27" s="86">
        <v>0</v>
      </c>
      <c r="L27" s="88">
        <f t="shared" si="2"/>
        <v>4400848</v>
      </c>
      <c r="M27" s="105">
        <f t="shared" si="3"/>
        <v>0.028479766539906082</v>
      </c>
      <c r="N27" s="85">
        <v>22830401</v>
      </c>
      <c r="O27" s="86">
        <v>6083770</v>
      </c>
      <c r="P27" s="88">
        <f t="shared" si="4"/>
        <v>28914171</v>
      </c>
      <c r="Q27" s="105">
        <f t="shared" si="5"/>
        <v>0.1871159466936651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27231249</v>
      </c>
      <c r="AA27" s="88">
        <f t="shared" si="11"/>
        <v>6083770</v>
      </c>
      <c r="AB27" s="88">
        <f t="shared" si="12"/>
        <v>33315019</v>
      </c>
      <c r="AC27" s="105">
        <f t="shared" si="13"/>
        <v>0.21559571323357118</v>
      </c>
      <c r="AD27" s="85">
        <v>20086454</v>
      </c>
      <c r="AE27" s="86">
        <v>0</v>
      </c>
      <c r="AF27" s="88">
        <f t="shared" si="14"/>
        <v>20086454</v>
      </c>
      <c r="AG27" s="86">
        <v>190386211</v>
      </c>
      <c r="AH27" s="86">
        <v>190386211</v>
      </c>
      <c r="AI27" s="126">
        <v>10523670</v>
      </c>
      <c r="AJ27" s="127">
        <f t="shared" si="15"/>
        <v>0.055275379160731344</v>
      </c>
      <c r="AK27" s="128">
        <f t="shared" si="16"/>
        <v>0.43948608350682505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273315323</v>
      </c>
      <c r="E28" s="86">
        <v>36588239</v>
      </c>
      <c r="F28" s="87">
        <f t="shared" si="0"/>
        <v>309903562</v>
      </c>
      <c r="G28" s="85">
        <v>271991269</v>
      </c>
      <c r="H28" s="86">
        <v>36588239</v>
      </c>
      <c r="I28" s="87">
        <f t="shared" si="1"/>
        <v>308579508</v>
      </c>
      <c r="J28" s="85">
        <v>4039334</v>
      </c>
      <c r="K28" s="86">
        <v>694253</v>
      </c>
      <c r="L28" s="88">
        <f t="shared" si="2"/>
        <v>4733587</v>
      </c>
      <c r="M28" s="105">
        <f t="shared" si="3"/>
        <v>0.015274387197911589</v>
      </c>
      <c r="N28" s="85">
        <v>45637889</v>
      </c>
      <c r="O28" s="86">
        <v>2823741</v>
      </c>
      <c r="P28" s="88">
        <f t="shared" si="4"/>
        <v>48461630</v>
      </c>
      <c r="Q28" s="105">
        <f t="shared" si="5"/>
        <v>0.15637648592112666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49677223</v>
      </c>
      <c r="AA28" s="88">
        <f t="shared" si="11"/>
        <v>3517994</v>
      </c>
      <c r="AB28" s="88">
        <f t="shared" si="12"/>
        <v>53195217</v>
      </c>
      <c r="AC28" s="105">
        <f t="shared" si="13"/>
        <v>0.17165087311903823</v>
      </c>
      <c r="AD28" s="85">
        <v>24608166</v>
      </c>
      <c r="AE28" s="86">
        <v>1661036</v>
      </c>
      <c r="AF28" s="88">
        <f t="shared" si="14"/>
        <v>26269202</v>
      </c>
      <c r="AG28" s="86">
        <v>293635905</v>
      </c>
      <c r="AH28" s="86">
        <v>293635905</v>
      </c>
      <c r="AI28" s="126">
        <v>21057330</v>
      </c>
      <c r="AJ28" s="127">
        <f t="shared" si="15"/>
        <v>0.07171238135881237</v>
      </c>
      <c r="AK28" s="128">
        <f t="shared" si="16"/>
        <v>0.8448078476080088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167556527</v>
      </c>
      <c r="E29" s="86">
        <v>1790000</v>
      </c>
      <c r="F29" s="87">
        <f t="shared" si="0"/>
        <v>169346527</v>
      </c>
      <c r="G29" s="85">
        <v>167556527</v>
      </c>
      <c r="H29" s="86">
        <v>1790000</v>
      </c>
      <c r="I29" s="87">
        <f t="shared" si="1"/>
        <v>169346527</v>
      </c>
      <c r="J29" s="85">
        <v>48079874</v>
      </c>
      <c r="K29" s="86">
        <v>79208</v>
      </c>
      <c r="L29" s="88">
        <f t="shared" si="2"/>
        <v>48159082</v>
      </c>
      <c r="M29" s="105">
        <f t="shared" si="3"/>
        <v>0.28438186984490094</v>
      </c>
      <c r="N29" s="85">
        <v>22819099</v>
      </c>
      <c r="O29" s="86">
        <v>505149</v>
      </c>
      <c r="P29" s="88">
        <f t="shared" si="4"/>
        <v>23324248</v>
      </c>
      <c r="Q29" s="105">
        <f t="shared" si="5"/>
        <v>0.13773089069609323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70898973</v>
      </c>
      <c r="AA29" s="88">
        <f t="shared" si="11"/>
        <v>584357</v>
      </c>
      <c r="AB29" s="88">
        <f t="shared" si="12"/>
        <v>71483330</v>
      </c>
      <c r="AC29" s="105">
        <f t="shared" si="13"/>
        <v>0.42211276054099417</v>
      </c>
      <c r="AD29" s="85">
        <v>68353586</v>
      </c>
      <c r="AE29" s="86">
        <v>108538</v>
      </c>
      <c r="AF29" s="88">
        <f t="shared" si="14"/>
        <v>68462124</v>
      </c>
      <c r="AG29" s="86">
        <v>120738713</v>
      </c>
      <c r="AH29" s="86">
        <v>120738713</v>
      </c>
      <c r="AI29" s="126">
        <v>37933601</v>
      </c>
      <c r="AJ29" s="127">
        <f t="shared" si="15"/>
        <v>0.31417927239293997</v>
      </c>
      <c r="AK29" s="128">
        <f t="shared" si="16"/>
        <v>-0.6593116509210261</v>
      </c>
    </row>
    <row r="30" spans="1:37" ht="16.5">
      <c r="A30" s="65"/>
      <c r="B30" s="66" t="s">
        <v>214</v>
      </c>
      <c r="C30" s="67"/>
      <c r="D30" s="89">
        <f>SUM(D23:D29)</f>
        <v>5785847427</v>
      </c>
      <c r="E30" s="90">
        <f>SUM(E23:E29)</f>
        <v>598242952</v>
      </c>
      <c r="F30" s="91">
        <f t="shared" si="0"/>
        <v>6384090379</v>
      </c>
      <c r="G30" s="89">
        <f>SUM(G23:G29)</f>
        <v>4896689193</v>
      </c>
      <c r="H30" s="90">
        <f>SUM(H23:H29)</f>
        <v>607806534</v>
      </c>
      <c r="I30" s="91">
        <f t="shared" si="1"/>
        <v>5504495727</v>
      </c>
      <c r="J30" s="89">
        <f>SUM(J23:J29)</f>
        <v>593152347</v>
      </c>
      <c r="K30" s="90">
        <f>SUM(K23:K29)</f>
        <v>44309554</v>
      </c>
      <c r="L30" s="90">
        <f t="shared" si="2"/>
        <v>637461901</v>
      </c>
      <c r="M30" s="106">
        <f t="shared" si="3"/>
        <v>0.09985164105710102</v>
      </c>
      <c r="N30" s="89">
        <f>SUM(N23:N29)</f>
        <v>1207763681</v>
      </c>
      <c r="O30" s="90">
        <f>SUM(O23:O29)</f>
        <v>140736518</v>
      </c>
      <c r="P30" s="90">
        <f t="shared" si="4"/>
        <v>1348500199</v>
      </c>
      <c r="Q30" s="106">
        <f t="shared" si="5"/>
        <v>0.21122824379739252</v>
      </c>
      <c r="R30" s="89">
        <f>SUM(R23:R29)</f>
        <v>0</v>
      </c>
      <c r="S30" s="90">
        <f>SUM(S23:S29)</f>
        <v>0</v>
      </c>
      <c r="T30" s="90">
        <f t="shared" si="6"/>
        <v>0</v>
      </c>
      <c r="U30" s="106">
        <f t="shared" si="7"/>
        <v>0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f t="shared" si="10"/>
        <v>1800916028</v>
      </c>
      <c r="AA30" s="90">
        <f t="shared" si="11"/>
        <v>185046072</v>
      </c>
      <c r="AB30" s="90">
        <f t="shared" si="12"/>
        <v>1985962100</v>
      </c>
      <c r="AC30" s="106">
        <f t="shared" si="13"/>
        <v>0.31107988485449356</v>
      </c>
      <c r="AD30" s="89">
        <f>SUM(AD23:AD29)</f>
        <v>1086251132</v>
      </c>
      <c r="AE30" s="90">
        <f>SUM(AE23:AE29)</f>
        <v>350471367</v>
      </c>
      <c r="AF30" s="90">
        <f t="shared" si="14"/>
        <v>1436722499</v>
      </c>
      <c r="AG30" s="90">
        <f>SUM(AG23:AG29)</f>
        <v>5141594725</v>
      </c>
      <c r="AH30" s="90">
        <f>SUM(AH23:AH29)</f>
        <v>5141594725</v>
      </c>
      <c r="AI30" s="91">
        <f>SUM(AI23:AI29)</f>
        <v>711402687</v>
      </c>
      <c r="AJ30" s="129">
        <f t="shared" si="15"/>
        <v>0.13836226405417437</v>
      </c>
      <c r="AK30" s="130">
        <f t="shared" si="16"/>
        <v>-0.06140524705460193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884866908</v>
      </c>
      <c r="E31" s="86">
        <v>80142945</v>
      </c>
      <c r="F31" s="87">
        <f t="shared" si="0"/>
        <v>965009853</v>
      </c>
      <c r="G31" s="85">
        <v>837932017</v>
      </c>
      <c r="H31" s="86">
        <v>79142945</v>
      </c>
      <c r="I31" s="87">
        <f t="shared" si="1"/>
        <v>917074962</v>
      </c>
      <c r="J31" s="85">
        <v>172306145</v>
      </c>
      <c r="K31" s="86">
        <v>14984747</v>
      </c>
      <c r="L31" s="88">
        <f t="shared" si="2"/>
        <v>187290892</v>
      </c>
      <c r="M31" s="105">
        <f t="shared" si="3"/>
        <v>0.19408184426071348</v>
      </c>
      <c r="N31" s="85">
        <v>160293965</v>
      </c>
      <c r="O31" s="86">
        <v>10648272</v>
      </c>
      <c r="P31" s="88">
        <f t="shared" si="4"/>
        <v>170942237</v>
      </c>
      <c r="Q31" s="105">
        <f t="shared" si="5"/>
        <v>0.17714040583998059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332600110</v>
      </c>
      <c r="AA31" s="88">
        <f t="shared" si="11"/>
        <v>25633019</v>
      </c>
      <c r="AB31" s="88">
        <f t="shared" si="12"/>
        <v>358233129</v>
      </c>
      <c r="AC31" s="105">
        <f t="shared" si="13"/>
        <v>0.37122225010069404</v>
      </c>
      <c r="AD31" s="85">
        <v>267237407</v>
      </c>
      <c r="AE31" s="86">
        <v>29769351</v>
      </c>
      <c r="AF31" s="88">
        <f t="shared" si="14"/>
        <v>297006758</v>
      </c>
      <c r="AG31" s="86">
        <v>856856416</v>
      </c>
      <c r="AH31" s="86">
        <v>856856416</v>
      </c>
      <c r="AI31" s="126">
        <v>198837775</v>
      </c>
      <c r="AJ31" s="127">
        <f t="shared" si="15"/>
        <v>0.23205495260013317</v>
      </c>
      <c r="AK31" s="128">
        <f t="shared" si="16"/>
        <v>-0.4244500086425643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832506714</v>
      </c>
      <c r="E32" s="86">
        <v>143590449</v>
      </c>
      <c r="F32" s="87">
        <f t="shared" si="0"/>
        <v>976097163</v>
      </c>
      <c r="G32" s="85">
        <v>809581413</v>
      </c>
      <c r="H32" s="86">
        <v>110693049</v>
      </c>
      <c r="I32" s="87">
        <f t="shared" si="1"/>
        <v>920274462</v>
      </c>
      <c r="J32" s="85">
        <v>122644188</v>
      </c>
      <c r="K32" s="86">
        <v>12540948</v>
      </c>
      <c r="L32" s="88">
        <f t="shared" si="2"/>
        <v>135185136</v>
      </c>
      <c r="M32" s="105">
        <f t="shared" si="3"/>
        <v>0.13849557310925203</v>
      </c>
      <c r="N32" s="85">
        <v>123412370</v>
      </c>
      <c r="O32" s="86">
        <v>19272751</v>
      </c>
      <c r="P32" s="88">
        <f t="shared" si="4"/>
        <v>142685121</v>
      </c>
      <c r="Q32" s="105">
        <f t="shared" si="5"/>
        <v>0.1461792190456351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246056558</v>
      </c>
      <c r="AA32" s="88">
        <f t="shared" si="11"/>
        <v>31813699</v>
      </c>
      <c r="AB32" s="88">
        <f t="shared" si="12"/>
        <v>277870257</v>
      </c>
      <c r="AC32" s="105">
        <f t="shared" si="13"/>
        <v>0.28467479215488717</v>
      </c>
      <c r="AD32" s="85">
        <v>284231494</v>
      </c>
      <c r="AE32" s="86">
        <v>36597181</v>
      </c>
      <c r="AF32" s="88">
        <f t="shared" si="14"/>
        <v>320828675</v>
      </c>
      <c r="AG32" s="86">
        <v>938122473</v>
      </c>
      <c r="AH32" s="86">
        <v>938122473</v>
      </c>
      <c r="AI32" s="126">
        <v>156149944</v>
      </c>
      <c r="AJ32" s="127">
        <f t="shared" si="15"/>
        <v>0.16644942264377457</v>
      </c>
      <c r="AK32" s="128">
        <f t="shared" si="16"/>
        <v>-0.5552606979410428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1310387555</v>
      </c>
      <c r="E33" s="86">
        <v>294517100</v>
      </c>
      <c r="F33" s="87">
        <f t="shared" si="0"/>
        <v>1604904655</v>
      </c>
      <c r="G33" s="85">
        <v>1310387555</v>
      </c>
      <c r="H33" s="86">
        <v>294517100</v>
      </c>
      <c r="I33" s="87">
        <f t="shared" si="1"/>
        <v>1604904655</v>
      </c>
      <c r="J33" s="85">
        <v>232387278</v>
      </c>
      <c r="K33" s="86">
        <v>8154281</v>
      </c>
      <c r="L33" s="88">
        <f t="shared" si="2"/>
        <v>240541559</v>
      </c>
      <c r="M33" s="105">
        <f t="shared" si="3"/>
        <v>0.14987903377973566</v>
      </c>
      <c r="N33" s="85">
        <v>339814267</v>
      </c>
      <c r="O33" s="86">
        <v>20421773</v>
      </c>
      <c r="P33" s="88">
        <f t="shared" si="4"/>
        <v>360236040</v>
      </c>
      <c r="Q33" s="105">
        <f t="shared" si="5"/>
        <v>0.22445946485213478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572201545</v>
      </c>
      <c r="AA33" s="88">
        <f t="shared" si="11"/>
        <v>28576054</v>
      </c>
      <c r="AB33" s="88">
        <f t="shared" si="12"/>
        <v>600777599</v>
      </c>
      <c r="AC33" s="105">
        <f t="shared" si="13"/>
        <v>0.37433849863187046</v>
      </c>
      <c r="AD33" s="85">
        <v>508484601</v>
      </c>
      <c r="AE33" s="86">
        <v>40418765</v>
      </c>
      <c r="AF33" s="88">
        <f t="shared" si="14"/>
        <v>548903366</v>
      </c>
      <c r="AG33" s="86">
        <v>1870697680</v>
      </c>
      <c r="AH33" s="86">
        <v>1870697680</v>
      </c>
      <c r="AI33" s="126">
        <v>287393115</v>
      </c>
      <c r="AJ33" s="127">
        <f t="shared" si="15"/>
        <v>0.15362884023034656</v>
      </c>
      <c r="AK33" s="128">
        <f t="shared" si="16"/>
        <v>-0.34371683193504043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222885705</v>
      </c>
      <c r="E34" s="86">
        <v>44671800</v>
      </c>
      <c r="F34" s="87">
        <f t="shared" si="0"/>
        <v>267557505</v>
      </c>
      <c r="G34" s="85">
        <v>222885705</v>
      </c>
      <c r="H34" s="86">
        <v>44671800</v>
      </c>
      <c r="I34" s="87">
        <f t="shared" si="1"/>
        <v>267557505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1228094</v>
      </c>
      <c r="O34" s="86">
        <v>0</v>
      </c>
      <c r="P34" s="88">
        <f t="shared" si="4"/>
        <v>1228094</v>
      </c>
      <c r="Q34" s="105">
        <f t="shared" si="5"/>
        <v>0.004590018882109101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1228094</v>
      </c>
      <c r="AA34" s="88">
        <f t="shared" si="11"/>
        <v>0</v>
      </c>
      <c r="AB34" s="88">
        <f t="shared" si="12"/>
        <v>1228094</v>
      </c>
      <c r="AC34" s="105">
        <f t="shared" si="13"/>
        <v>0.004590018882109101</v>
      </c>
      <c r="AD34" s="85">
        <v>15005778</v>
      </c>
      <c r="AE34" s="86">
        <v>4090098</v>
      </c>
      <c r="AF34" s="88">
        <f t="shared" si="14"/>
        <v>19095876</v>
      </c>
      <c r="AG34" s="86">
        <v>217908747</v>
      </c>
      <c r="AH34" s="86">
        <v>217908747</v>
      </c>
      <c r="AI34" s="126">
        <v>12293451</v>
      </c>
      <c r="AJ34" s="127">
        <f t="shared" si="15"/>
        <v>0.05641559216528375</v>
      </c>
      <c r="AK34" s="128">
        <f t="shared" si="16"/>
        <v>-0.93568799881189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167412000</v>
      </c>
      <c r="E35" s="86">
        <v>3000000</v>
      </c>
      <c r="F35" s="87">
        <f t="shared" si="0"/>
        <v>170412000</v>
      </c>
      <c r="G35" s="85">
        <v>167412000</v>
      </c>
      <c r="H35" s="86">
        <v>3000000</v>
      </c>
      <c r="I35" s="87">
        <f t="shared" si="1"/>
        <v>170412000</v>
      </c>
      <c r="J35" s="85">
        <v>39542783</v>
      </c>
      <c r="K35" s="86">
        <v>24168</v>
      </c>
      <c r="L35" s="88">
        <f t="shared" si="2"/>
        <v>39566951</v>
      </c>
      <c r="M35" s="105">
        <f t="shared" si="3"/>
        <v>0.2321840656761261</v>
      </c>
      <c r="N35" s="85">
        <v>45101033</v>
      </c>
      <c r="O35" s="86">
        <v>214477</v>
      </c>
      <c r="P35" s="88">
        <f t="shared" si="4"/>
        <v>45315510</v>
      </c>
      <c r="Q35" s="105">
        <f t="shared" si="5"/>
        <v>0.2659173649742976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84643816</v>
      </c>
      <c r="AA35" s="88">
        <f t="shared" si="11"/>
        <v>238645</v>
      </c>
      <c r="AB35" s="88">
        <f t="shared" si="12"/>
        <v>84882461</v>
      </c>
      <c r="AC35" s="105">
        <f t="shared" si="13"/>
        <v>0.49810143065042367</v>
      </c>
      <c r="AD35" s="85">
        <v>68500514</v>
      </c>
      <c r="AE35" s="86">
        <v>1545396</v>
      </c>
      <c r="AF35" s="88">
        <f t="shared" si="14"/>
        <v>70045910</v>
      </c>
      <c r="AG35" s="86">
        <v>161225160</v>
      </c>
      <c r="AH35" s="86">
        <v>161225160</v>
      </c>
      <c r="AI35" s="126">
        <v>39615774</v>
      </c>
      <c r="AJ35" s="127">
        <f t="shared" si="15"/>
        <v>0.24571707046220329</v>
      </c>
      <c r="AK35" s="128">
        <f t="shared" si="16"/>
        <v>-0.3530598717326965</v>
      </c>
    </row>
    <row r="36" spans="1:37" ht="16.5">
      <c r="A36" s="65"/>
      <c r="B36" s="66" t="s">
        <v>225</v>
      </c>
      <c r="C36" s="67"/>
      <c r="D36" s="89">
        <f>SUM(D31:D35)</f>
        <v>3418058882</v>
      </c>
      <c r="E36" s="90">
        <f>SUM(E31:E35)</f>
        <v>565922294</v>
      </c>
      <c r="F36" s="91">
        <f t="shared" si="0"/>
        <v>3983981176</v>
      </c>
      <c r="G36" s="89">
        <f>SUM(G31:G35)</f>
        <v>3348198690</v>
      </c>
      <c r="H36" s="90">
        <f>SUM(H31:H35)</f>
        <v>532024894</v>
      </c>
      <c r="I36" s="91">
        <f t="shared" si="1"/>
        <v>3880223584</v>
      </c>
      <c r="J36" s="89">
        <f>SUM(J31:J35)</f>
        <v>566880394</v>
      </c>
      <c r="K36" s="90">
        <f>SUM(K31:K35)</f>
        <v>35704144</v>
      </c>
      <c r="L36" s="90">
        <f t="shared" si="2"/>
        <v>602584538</v>
      </c>
      <c r="M36" s="106">
        <f t="shared" si="3"/>
        <v>0.15125185370604774</v>
      </c>
      <c r="N36" s="89">
        <f>SUM(N31:N35)</f>
        <v>669849729</v>
      </c>
      <c r="O36" s="90">
        <f>SUM(O31:O35)</f>
        <v>50557273</v>
      </c>
      <c r="P36" s="90">
        <f t="shared" si="4"/>
        <v>720407002</v>
      </c>
      <c r="Q36" s="106">
        <f t="shared" si="5"/>
        <v>0.18082590508705756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1236730123</v>
      </c>
      <c r="AA36" s="90">
        <f t="shared" si="11"/>
        <v>86261417</v>
      </c>
      <c r="AB36" s="90">
        <f t="shared" si="12"/>
        <v>1322991540</v>
      </c>
      <c r="AC36" s="106">
        <f t="shared" si="13"/>
        <v>0.3320777587931053</v>
      </c>
      <c r="AD36" s="89">
        <f>SUM(AD31:AD35)</f>
        <v>1143459794</v>
      </c>
      <c r="AE36" s="90">
        <f>SUM(AE31:AE35)</f>
        <v>112420791</v>
      </c>
      <c r="AF36" s="90">
        <f t="shared" si="14"/>
        <v>1255880585</v>
      </c>
      <c r="AG36" s="90">
        <f>SUM(AG31:AG35)</f>
        <v>4044810476</v>
      </c>
      <c r="AH36" s="90">
        <f>SUM(AH31:AH35)</f>
        <v>4044810476</v>
      </c>
      <c r="AI36" s="91">
        <f>SUM(AI31:AI35)</f>
        <v>694290059</v>
      </c>
      <c r="AJ36" s="129">
        <f t="shared" si="15"/>
        <v>0.1716495897940312</v>
      </c>
      <c r="AK36" s="130">
        <f t="shared" si="16"/>
        <v>-0.42637300822673363</v>
      </c>
    </row>
    <row r="37" spans="1:37" ht="16.5">
      <c r="A37" s="68"/>
      <c r="B37" s="69" t="s">
        <v>226</v>
      </c>
      <c r="C37" s="70"/>
      <c r="D37" s="92">
        <f>SUM(D9,D11:D14,D16:D21,D23:D29,D31:D35)</f>
        <v>22129048303</v>
      </c>
      <c r="E37" s="93">
        <f>SUM(E9,E11:E14,E16:E21,E23:E29,E31:E35)</f>
        <v>3423852063</v>
      </c>
      <c r="F37" s="94">
        <f t="shared" si="0"/>
        <v>25552900366</v>
      </c>
      <c r="G37" s="92">
        <f>SUM(G9,G11:G14,G16:G21,G23:G29,G31:G35)</f>
        <v>21236006715</v>
      </c>
      <c r="H37" s="93">
        <f>SUM(H9,H11:H14,H16:H21,H23:H29,H31:H35)</f>
        <v>3350068245</v>
      </c>
      <c r="I37" s="94">
        <f t="shared" si="1"/>
        <v>24586074960</v>
      </c>
      <c r="J37" s="92">
        <f>SUM(J9,J11:J14,J16:J21,J23:J29,J31:J35)</f>
        <v>3949668008</v>
      </c>
      <c r="K37" s="93">
        <f>SUM(K9,K11:K14,K16:K21,K23:K29,K31:K35)</f>
        <v>2496358170</v>
      </c>
      <c r="L37" s="93">
        <f t="shared" si="2"/>
        <v>6446026178</v>
      </c>
      <c r="M37" s="107">
        <f t="shared" si="3"/>
        <v>0.25226201666629233</v>
      </c>
      <c r="N37" s="92">
        <f>SUM(N9,N11:N14,N16:N21,N23:N29,N31:N35)</f>
        <v>3899410869</v>
      </c>
      <c r="O37" s="93">
        <f>SUM(O9,O11:O14,O16:O21,O23:O29,O31:O35)</f>
        <v>362460347</v>
      </c>
      <c r="P37" s="93">
        <f t="shared" si="4"/>
        <v>4261871216</v>
      </c>
      <c r="Q37" s="107">
        <f t="shared" si="5"/>
        <v>0.16678620254281315</v>
      </c>
      <c r="R37" s="92">
        <f>SUM(R9,R11:R14,R16:R21,R23:R29,R31:R35)</f>
        <v>0</v>
      </c>
      <c r="S37" s="93">
        <f>SUM(S9,S11:S14,S16:S21,S23:S29,S31:S35)</f>
        <v>0</v>
      </c>
      <c r="T37" s="93">
        <f t="shared" si="6"/>
        <v>0</v>
      </c>
      <c r="U37" s="107">
        <f t="shared" si="7"/>
        <v>0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f t="shared" si="10"/>
        <v>7849078877</v>
      </c>
      <c r="AA37" s="93">
        <f t="shared" si="11"/>
        <v>2858818517</v>
      </c>
      <c r="AB37" s="93">
        <f t="shared" si="12"/>
        <v>10707897394</v>
      </c>
      <c r="AC37" s="107">
        <f t="shared" si="13"/>
        <v>0.4190482192091055</v>
      </c>
      <c r="AD37" s="92">
        <f>SUM(AD9,AD11:AD14,AD16:AD21,AD23:AD29,AD31:AD35)</f>
        <v>6551321530</v>
      </c>
      <c r="AE37" s="93">
        <f>SUM(AE9,AE11:AE14,AE16:AE21,AE23:AE29,AE31:AE35)</f>
        <v>864037143</v>
      </c>
      <c r="AF37" s="93">
        <f t="shared" si="14"/>
        <v>7415358673</v>
      </c>
      <c r="AG37" s="93">
        <f>SUM(AG9,AG11:AG14,AG16:AG21,AG23:AG29,AG31:AG35)</f>
        <v>22329525972</v>
      </c>
      <c r="AH37" s="93">
        <f>SUM(AH9,AH11:AH14,AH16:AH21,AH23:AH29,AH31:AH35)</f>
        <v>22329525972</v>
      </c>
      <c r="AI37" s="94">
        <f>SUM(AI9,AI11:AI14,AI16:AI21,AI23:AI29,AI31:AI35)</f>
        <v>3928229060</v>
      </c>
      <c r="AJ37" s="131">
        <f t="shared" si="15"/>
        <v>0.17592084421880624</v>
      </c>
      <c r="AK37" s="132">
        <f t="shared" si="16"/>
        <v>-0.4252643191059843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38806031211</v>
      </c>
      <c r="E9" s="86">
        <v>7417206981</v>
      </c>
      <c r="F9" s="87">
        <f>$D9+$E9</f>
        <v>46223238192</v>
      </c>
      <c r="G9" s="85">
        <v>38806031211</v>
      </c>
      <c r="H9" s="86">
        <v>7417206981</v>
      </c>
      <c r="I9" s="87">
        <f>$G9+$H9</f>
        <v>46223238192</v>
      </c>
      <c r="J9" s="85">
        <v>9550224951</v>
      </c>
      <c r="K9" s="86">
        <v>306093040</v>
      </c>
      <c r="L9" s="88">
        <f>$J9+$K9</f>
        <v>9856317991</v>
      </c>
      <c r="M9" s="105">
        <f>IF($F9=0,0,$L9/$F9)</f>
        <v>0.21323296195864236</v>
      </c>
      <c r="N9" s="85">
        <v>9145279238</v>
      </c>
      <c r="O9" s="86">
        <v>1454723436</v>
      </c>
      <c r="P9" s="88">
        <f>$N9+$O9</f>
        <v>10600002674</v>
      </c>
      <c r="Q9" s="105">
        <f>IF($F9=0,0,$P9/$F9)</f>
        <v>0.22932194040517428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18695504189</v>
      </c>
      <c r="AA9" s="88">
        <f>$K9+$O9</f>
        <v>1760816476</v>
      </c>
      <c r="AB9" s="88">
        <f>$Z9+$AA9</f>
        <v>20456320665</v>
      </c>
      <c r="AC9" s="105">
        <f>IF($F9=0,0,$AB9/$F9)</f>
        <v>0.4425549023638166</v>
      </c>
      <c r="AD9" s="85">
        <v>16540055656</v>
      </c>
      <c r="AE9" s="86">
        <v>989202881</v>
      </c>
      <c r="AF9" s="88">
        <f>$AD9+$AE9</f>
        <v>17529258537</v>
      </c>
      <c r="AG9" s="86">
        <v>42220708906</v>
      </c>
      <c r="AH9" s="86">
        <v>42220708906</v>
      </c>
      <c r="AI9" s="126">
        <v>9254386108</v>
      </c>
      <c r="AJ9" s="127">
        <f>IF($AG9=0,0,$AI9/$AG9)</f>
        <v>0.21919068504046021</v>
      </c>
      <c r="AK9" s="128">
        <f>IF($AF9=0,0,(($P9/$AF9)-1))</f>
        <v>-0.3952965750590093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56775409764</v>
      </c>
      <c r="E10" s="86">
        <v>7754429658</v>
      </c>
      <c r="F10" s="87">
        <f aca="true" t="shared" si="0" ref="F10:F23">$D10+$E10</f>
        <v>64529839422</v>
      </c>
      <c r="G10" s="85">
        <v>56775409764</v>
      </c>
      <c r="H10" s="86">
        <v>7754429658</v>
      </c>
      <c r="I10" s="87">
        <f aca="true" t="shared" si="1" ref="I10:I23">$G10+$H10</f>
        <v>64529839422</v>
      </c>
      <c r="J10" s="85">
        <v>15721165361</v>
      </c>
      <c r="K10" s="86">
        <v>1213179140</v>
      </c>
      <c r="L10" s="88">
        <f aca="true" t="shared" si="2" ref="L10:L23">$J10+$K10</f>
        <v>16934344501</v>
      </c>
      <c r="M10" s="105">
        <f aca="true" t="shared" si="3" ref="M10:M23">IF($F10=0,0,$L10/$F10)</f>
        <v>0.26242657122166363</v>
      </c>
      <c r="N10" s="85">
        <v>15034305507</v>
      </c>
      <c r="O10" s="86">
        <v>1521460971</v>
      </c>
      <c r="P10" s="88">
        <f aca="true" t="shared" si="4" ref="P10:P23">$N10+$O10</f>
        <v>16555766478</v>
      </c>
      <c r="Q10" s="105">
        <f aca="true" t="shared" si="5" ref="Q10:Q23">IF($F10=0,0,$P10/$F10)</f>
        <v>0.25655985860636876</v>
      </c>
      <c r="R10" s="85">
        <v>0</v>
      </c>
      <c r="S10" s="86">
        <v>0</v>
      </c>
      <c r="T10" s="88">
        <f aca="true" t="shared" si="6" ref="T10:T23">$R10+$S10</f>
        <v>0</v>
      </c>
      <c r="U10" s="105">
        <f aca="true" t="shared" si="7" ref="U10:U23">IF($I10=0,0,$T10/$I10)</f>
        <v>0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f aca="true" t="shared" si="10" ref="Z10:Z23">$J10+$N10</f>
        <v>30755470868</v>
      </c>
      <c r="AA10" s="88">
        <f aca="true" t="shared" si="11" ref="AA10:AA23">$K10+$O10</f>
        <v>2734640111</v>
      </c>
      <c r="AB10" s="88">
        <f aca="true" t="shared" si="12" ref="AB10:AB23">$Z10+$AA10</f>
        <v>33490110979</v>
      </c>
      <c r="AC10" s="105">
        <f aca="true" t="shared" si="13" ref="AC10:AC23">IF($F10=0,0,$AB10/$F10)</f>
        <v>0.5189864298280323</v>
      </c>
      <c r="AD10" s="85">
        <v>25108173592</v>
      </c>
      <c r="AE10" s="86">
        <v>1756093823</v>
      </c>
      <c r="AF10" s="88">
        <f aca="true" t="shared" si="14" ref="AF10:AF23">$AD10+$AE10</f>
        <v>26864267415</v>
      </c>
      <c r="AG10" s="86">
        <v>58855187868</v>
      </c>
      <c r="AH10" s="86">
        <v>58855187868</v>
      </c>
      <c r="AI10" s="126">
        <v>13286521713</v>
      </c>
      <c r="AJ10" s="127">
        <f aca="true" t="shared" si="15" ref="AJ10:AJ23">IF($AG10=0,0,$AI10/$AG10)</f>
        <v>0.22574937221845112</v>
      </c>
      <c r="AK10" s="128">
        <f aca="true" t="shared" si="16" ref="AK10:AK23">IF($AF10=0,0,(($P10/$AF10)-1))</f>
        <v>-0.38372536938208557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35446704093</v>
      </c>
      <c r="E11" s="86">
        <v>4246464401</v>
      </c>
      <c r="F11" s="87">
        <f t="shared" si="0"/>
        <v>39693168494</v>
      </c>
      <c r="G11" s="85">
        <v>35446704093</v>
      </c>
      <c r="H11" s="86">
        <v>4246464401</v>
      </c>
      <c r="I11" s="87">
        <f t="shared" si="1"/>
        <v>39693168494</v>
      </c>
      <c r="J11" s="85">
        <v>8836105977</v>
      </c>
      <c r="K11" s="86">
        <v>107255588</v>
      </c>
      <c r="L11" s="88">
        <f t="shared" si="2"/>
        <v>8943361565</v>
      </c>
      <c r="M11" s="105">
        <f t="shared" si="3"/>
        <v>0.22531236241198216</v>
      </c>
      <c r="N11" s="85">
        <v>7727174337</v>
      </c>
      <c r="O11" s="86">
        <v>-1069898674</v>
      </c>
      <c r="P11" s="88">
        <f t="shared" si="4"/>
        <v>6657275663</v>
      </c>
      <c r="Q11" s="105">
        <f t="shared" si="5"/>
        <v>0.1677184239904232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16563280314</v>
      </c>
      <c r="AA11" s="88">
        <f t="shared" si="11"/>
        <v>-962643086</v>
      </c>
      <c r="AB11" s="88">
        <f t="shared" si="12"/>
        <v>15600637228</v>
      </c>
      <c r="AC11" s="105">
        <f t="shared" si="13"/>
        <v>0.39303078640240535</v>
      </c>
      <c r="AD11" s="85">
        <v>15466027267</v>
      </c>
      <c r="AE11" s="86">
        <v>571256039</v>
      </c>
      <c r="AF11" s="88">
        <f t="shared" si="14"/>
        <v>16037283306</v>
      </c>
      <c r="AG11" s="86">
        <v>36491266509</v>
      </c>
      <c r="AH11" s="86">
        <v>36491266509</v>
      </c>
      <c r="AI11" s="126">
        <v>8154402168</v>
      </c>
      <c r="AJ11" s="127">
        <f t="shared" si="15"/>
        <v>0.22346174710019573</v>
      </c>
      <c r="AK11" s="128">
        <f t="shared" si="16"/>
        <v>-0.5848875687998025</v>
      </c>
    </row>
    <row r="12" spans="1:37" ht="16.5">
      <c r="A12" s="65"/>
      <c r="B12" s="66" t="s">
        <v>96</v>
      </c>
      <c r="C12" s="67"/>
      <c r="D12" s="89">
        <f>SUM(D9:D11)</f>
        <v>131028145068</v>
      </c>
      <c r="E12" s="90">
        <f>SUM(E9:E11)</f>
        <v>19418101040</v>
      </c>
      <c r="F12" s="91">
        <f t="shared" si="0"/>
        <v>150446246108</v>
      </c>
      <c r="G12" s="89">
        <f>SUM(G9:G11)</f>
        <v>131028145068</v>
      </c>
      <c r="H12" s="90">
        <f>SUM(H9:H11)</f>
        <v>19418101040</v>
      </c>
      <c r="I12" s="91">
        <f t="shared" si="1"/>
        <v>150446246108</v>
      </c>
      <c r="J12" s="89">
        <f>SUM(J9:J11)</f>
        <v>34107496289</v>
      </c>
      <c r="K12" s="90">
        <f>SUM(K9:K11)</f>
        <v>1626527768</v>
      </c>
      <c r="L12" s="90">
        <f t="shared" si="2"/>
        <v>35734024057</v>
      </c>
      <c r="M12" s="106">
        <f t="shared" si="3"/>
        <v>0.23752021058303985</v>
      </c>
      <c r="N12" s="89">
        <f>SUM(N9:N11)</f>
        <v>31906759082</v>
      </c>
      <c r="O12" s="90">
        <f>SUM(O9:O11)</f>
        <v>1906285733</v>
      </c>
      <c r="P12" s="90">
        <f t="shared" si="4"/>
        <v>33813044815</v>
      </c>
      <c r="Q12" s="106">
        <f t="shared" si="5"/>
        <v>0.22475166838477859</v>
      </c>
      <c r="R12" s="89">
        <f>SUM(R9:R11)</f>
        <v>0</v>
      </c>
      <c r="S12" s="90">
        <f>SUM(S9:S11)</f>
        <v>0</v>
      </c>
      <c r="T12" s="90">
        <f t="shared" si="6"/>
        <v>0</v>
      </c>
      <c r="U12" s="106">
        <f t="shared" si="7"/>
        <v>0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f t="shared" si="10"/>
        <v>66014255371</v>
      </c>
      <c r="AA12" s="90">
        <f t="shared" si="11"/>
        <v>3532813501</v>
      </c>
      <c r="AB12" s="90">
        <f t="shared" si="12"/>
        <v>69547068872</v>
      </c>
      <c r="AC12" s="106">
        <f t="shared" si="13"/>
        <v>0.4622718789678184</v>
      </c>
      <c r="AD12" s="89">
        <f>SUM(AD9:AD11)</f>
        <v>57114256515</v>
      </c>
      <c r="AE12" s="90">
        <f>SUM(AE9:AE11)</f>
        <v>3316552743</v>
      </c>
      <c r="AF12" s="90">
        <f t="shared" si="14"/>
        <v>60430809258</v>
      </c>
      <c r="AG12" s="90">
        <f>SUM(AG9:AG11)</f>
        <v>137567163283</v>
      </c>
      <c r="AH12" s="90">
        <f>SUM(AH9:AH11)</f>
        <v>137567163283</v>
      </c>
      <c r="AI12" s="91">
        <f>SUM(AI9:AI11)</f>
        <v>30695309989</v>
      </c>
      <c r="AJ12" s="129">
        <f t="shared" si="15"/>
        <v>0.22312962815010087</v>
      </c>
      <c r="AK12" s="130">
        <f t="shared" si="16"/>
        <v>-0.44046678788231297</v>
      </c>
    </row>
    <row r="13" spans="1:37" ht="12.75">
      <c r="A13" s="62" t="s">
        <v>97</v>
      </c>
      <c r="B13" s="63" t="s">
        <v>59</v>
      </c>
      <c r="C13" s="64" t="s">
        <v>60</v>
      </c>
      <c r="D13" s="85">
        <v>5717909834</v>
      </c>
      <c r="E13" s="86">
        <v>471566000</v>
      </c>
      <c r="F13" s="87">
        <f t="shared" si="0"/>
        <v>6189475834</v>
      </c>
      <c r="G13" s="85">
        <v>5717909834</v>
      </c>
      <c r="H13" s="86">
        <v>471566000</v>
      </c>
      <c r="I13" s="87">
        <f t="shared" si="1"/>
        <v>6189475834</v>
      </c>
      <c r="J13" s="85">
        <v>1108254956</v>
      </c>
      <c r="K13" s="86">
        <v>-19702</v>
      </c>
      <c r="L13" s="88">
        <f t="shared" si="2"/>
        <v>1108235254</v>
      </c>
      <c r="M13" s="105">
        <f t="shared" si="3"/>
        <v>0.1790515519767033</v>
      </c>
      <c r="N13" s="85">
        <v>1305610426</v>
      </c>
      <c r="O13" s="86">
        <v>22822087</v>
      </c>
      <c r="P13" s="88">
        <f t="shared" si="4"/>
        <v>1328432513</v>
      </c>
      <c r="Q13" s="105">
        <f t="shared" si="5"/>
        <v>0.2146276273836729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2413865382</v>
      </c>
      <c r="AA13" s="88">
        <f t="shared" si="11"/>
        <v>22802385</v>
      </c>
      <c r="AB13" s="88">
        <f t="shared" si="12"/>
        <v>2436667767</v>
      </c>
      <c r="AC13" s="105">
        <f t="shared" si="13"/>
        <v>0.39367917936037616</v>
      </c>
      <c r="AD13" s="85">
        <v>2113670766</v>
      </c>
      <c r="AE13" s="86">
        <v>75897123</v>
      </c>
      <c r="AF13" s="88">
        <f t="shared" si="14"/>
        <v>2189567889</v>
      </c>
      <c r="AG13" s="86">
        <v>5745459596</v>
      </c>
      <c r="AH13" s="86">
        <v>5745459596</v>
      </c>
      <c r="AI13" s="126">
        <v>1495327257</v>
      </c>
      <c r="AJ13" s="127">
        <f t="shared" si="15"/>
        <v>0.2602624267066554</v>
      </c>
      <c r="AK13" s="128">
        <f t="shared" si="16"/>
        <v>-0.39329010090355776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1208824679</v>
      </c>
      <c r="E14" s="86">
        <v>135183831</v>
      </c>
      <c r="F14" s="87">
        <f t="shared" si="0"/>
        <v>1344008510</v>
      </c>
      <c r="G14" s="85">
        <v>1260282123</v>
      </c>
      <c r="H14" s="86">
        <v>144988359</v>
      </c>
      <c r="I14" s="87">
        <f t="shared" si="1"/>
        <v>1405270482</v>
      </c>
      <c r="J14" s="85">
        <v>276069665</v>
      </c>
      <c r="K14" s="86">
        <v>9414053</v>
      </c>
      <c r="L14" s="88">
        <f t="shared" si="2"/>
        <v>285483718</v>
      </c>
      <c r="M14" s="105">
        <f t="shared" si="3"/>
        <v>0.212412135693992</v>
      </c>
      <c r="N14" s="85">
        <v>363158264</v>
      </c>
      <c r="O14" s="86">
        <v>28472215</v>
      </c>
      <c r="P14" s="88">
        <f t="shared" si="4"/>
        <v>391630479</v>
      </c>
      <c r="Q14" s="105">
        <f t="shared" si="5"/>
        <v>0.2913898804108019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639227929</v>
      </c>
      <c r="AA14" s="88">
        <f t="shared" si="11"/>
        <v>37886268</v>
      </c>
      <c r="AB14" s="88">
        <f t="shared" si="12"/>
        <v>677114197</v>
      </c>
      <c r="AC14" s="105">
        <f t="shared" si="13"/>
        <v>0.5038020161047939</v>
      </c>
      <c r="AD14" s="85">
        <v>501472318</v>
      </c>
      <c r="AE14" s="86">
        <v>28748302</v>
      </c>
      <c r="AF14" s="88">
        <f t="shared" si="14"/>
        <v>530220620</v>
      </c>
      <c r="AG14" s="86">
        <v>1219921259</v>
      </c>
      <c r="AH14" s="86">
        <v>1219921259</v>
      </c>
      <c r="AI14" s="126">
        <v>272617484</v>
      </c>
      <c r="AJ14" s="127">
        <f t="shared" si="15"/>
        <v>0.2234713773440356</v>
      </c>
      <c r="AK14" s="128">
        <f t="shared" si="16"/>
        <v>-0.2613820281074697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904625266</v>
      </c>
      <c r="E15" s="86">
        <v>82354000</v>
      </c>
      <c r="F15" s="87">
        <f t="shared" si="0"/>
        <v>986979266</v>
      </c>
      <c r="G15" s="85">
        <v>891155638</v>
      </c>
      <c r="H15" s="86">
        <v>76243111</v>
      </c>
      <c r="I15" s="87">
        <f t="shared" si="1"/>
        <v>967398749</v>
      </c>
      <c r="J15" s="85">
        <v>179269979</v>
      </c>
      <c r="K15" s="86">
        <v>1053062</v>
      </c>
      <c r="L15" s="88">
        <f t="shared" si="2"/>
        <v>180323041</v>
      </c>
      <c r="M15" s="105">
        <f t="shared" si="3"/>
        <v>0.1827019545514951</v>
      </c>
      <c r="N15" s="85">
        <v>152716909</v>
      </c>
      <c r="O15" s="86">
        <v>10938388</v>
      </c>
      <c r="P15" s="88">
        <f t="shared" si="4"/>
        <v>163655297</v>
      </c>
      <c r="Q15" s="105">
        <f t="shared" si="5"/>
        <v>0.1658143211693365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331986888</v>
      </c>
      <c r="AA15" s="88">
        <f t="shared" si="11"/>
        <v>11991450</v>
      </c>
      <c r="AB15" s="88">
        <f t="shared" si="12"/>
        <v>343978338</v>
      </c>
      <c r="AC15" s="105">
        <f t="shared" si="13"/>
        <v>0.3485162757208316</v>
      </c>
      <c r="AD15" s="85">
        <v>312250070</v>
      </c>
      <c r="AE15" s="86">
        <v>22588725</v>
      </c>
      <c r="AF15" s="88">
        <f t="shared" si="14"/>
        <v>334838795</v>
      </c>
      <c r="AG15" s="86">
        <v>907799129</v>
      </c>
      <c r="AH15" s="86">
        <v>907799129</v>
      </c>
      <c r="AI15" s="126">
        <v>185662842</v>
      </c>
      <c r="AJ15" s="127">
        <f t="shared" si="15"/>
        <v>0.2045197401814207</v>
      </c>
      <c r="AK15" s="128">
        <f t="shared" si="16"/>
        <v>-0.5112415304206313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429062341</v>
      </c>
      <c r="E16" s="86">
        <v>1750000</v>
      </c>
      <c r="F16" s="87">
        <f t="shared" si="0"/>
        <v>430812341</v>
      </c>
      <c r="G16" s="85">
        <v>415951563</v>
      </c>
      <c r="H16" s="86">
        <v>793763</v>
      </c>
      <c r="I16" s="87">
        <f t="shared" si="1"/>
        <v>416745326</v>
      </c>
      <c r="J16" s="85">
        <v>91484129</v>
      </c>
      <c r="K16" s="86">
        <v>237837</v>
      </c>
      <c r="L16" s="88">
        <f t="shared" si="2"/>
        <v>91721966</v>
      </c>
      <c r="M16" s="105">
        <f t="shared" si="3"/>
        <v>0.21290468556934863</v>
      </c>
      <c r="N16" s="85">
        <v>100240932</v>
      </c>
      <c r="O16" s="86">
        <v>261270</v>
      </c>
      <c r="P16" s="88">
        <f t="shared" si="4"/>
        <v>100502202</v>
      </c>
      <c r="Q16" s="105">
        <f t="shared" si="5"/>
        <v>0.23328533664266596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191725061</v>
      </c>
      <c r="AA16" s="88">
        <f t="shared" si="11"/>
        <v>499107</v>
      </c>
      <c r="AB16" s="88">
        <f t="shared" si="12"/>
        <v>192224168</v>
      </c>
      <c r="AC16" s="105">
        <f t="shared" si="13"/>
        <v>0.4461900222120146</v>
      </c>
      <c r="AD16" s="85">
        <v>183274538</v>
      </c>
      <c r="AE16" s="86">
        <v>2484071</v>
      </c>
      <c r="AF16" s="88">
        <f t="shared" si="14"/>
        <v>185758609</v>
      </c>
      <c r="AG16" s="86">
        <v>389851037</v>
      </c>
      <c r="AH16" s="86">
        <v>389851037</v>
      </c>
      <c r="AI16" s="126">
        <v>93130752</v>
      </c>
      <c r="AJ16" s="127">
        <f t="shared" si="15"/>
        <v>0.23888804482005263</v>
      </c>
      <c r="AK16" s="128">
        <f t="shared" si="16"/>
        <v>-0.4589634227935029</v>
      </c>
    </row>
    <row r="17" spans="1:37" ht="16.5">
      <c r="A17" s="65"/>
      <c r="B17" s="66" t="s">
        <v>233</v>
      </c>
      <c r="C17" s="67"/>
      <c r="D17" s="89">
        <f>SUM(D13:D16)</f>
        <v>8260422120</v>
      </c>
      <c r="E17" s="90">
        <f>SUM(E13:E16)</f>
        <v>690853831</v>
      </c>
      <c r="F17" s="91">
        <f t="shared" si="0"/>
        <v>8951275951</v>
      </c>
      <c r="G17" s="89">
        <f>SUM(G13:G16)</f>
        <v>8285299158</v>
      </c>
      <c r="H17" s="90">
        <f>SUM(H13:H16)</f>
        <v>693591233</v>
      </c>
      <c r="I17" s="91">
        <f t="shared" si="1"/>
        <v>8978890391</v>
      </c>
      <c r="J17" s="89">
        <f>SUM(J13:J16)</f>
        <v>1655078729</v>
      </c>
      <c r="K17" s="90">
        <f>SUM(K13:K16)</f>
        <v>10685250</v>
      </c>
      <c r="L17" s="90">
        <f t="shared" si="2"/>
        <v>1665763979</v>
      </c>
      <c r="M17" s="106">
        <f t="shared" si="3"/>
        <v>0.18609235019884596</v>
      </c>
      <c r="N17" s="89">
        <f>SUM(N13:N16)</f>
        <v>1921726531</v>
      </c>
      <c r="O17" s="90">
        <f>SUM(O13:O16)</f>
        <v>62493960</v>
      </c>
      <c r="P17" s="90">
        <f t="shared" si="4"/>
        <v>1984220491</v>
      </c>
      <c r="Q17" s="106">
        <f t="shared" si="5"/>
        <v>0.22166901141935313</v>
      </c>
      <c r="R17" s="89">
        <f>SUM(R13:R16)</f>
        <v>0</v>
      </c>
      <c r="S17" s="90">
        <f>SUM(S13:S16)</f>
        <v>0</v>
      </c>
      <c r="T17" s="90">
        <f t="shared" si="6"/>
        <v>0</v>
      </c>
      <c r="U17" s="106">
        <f t="shared" si="7"/>
        <v>0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f t="shared" si="10"/>
        <v>3576805260</v>
      </c>
      <c r="AA17" s="90">
        <f t="shared" si="11"/>
        <v>73179210</v>
      </c>
      <c r="AB17" s="90">
        <f t="shared" si="12"/>
        <v>3649984470</v>
      </c>
      <c r="AC17" s="106">
        <f t="shared" si="13"/>
        <v>0.4077613616181991</v>
      </c>
      <c r="AD17" s="89">
        <f>SUM(AD13:AD16)</f>
        <v>3110667692</v>
      </c>
      <c r="AE17" s="90">
        <f>SUM(AE13:AE16)</f>
        <v>129718221</v>
      </c>
      <c r="AF17" s="90">
        <f t="shared" si="14"/>
        <v>3240385913</v>
      </c>
      <c r="AG17" s="90">
        <f>SUM(AG13:AG16)</f>
        <v>8263031021</v>
      </c>
      <c r="AH17" s="90">
        <f>SUM(AH13:AH16)</f>
        <v>8263031021</v>
      </c>
      <c r="AI17" s="91">
        <f>SUM(AI13:AI16)</f>
        <v>2046738335</v>
      </c>
      <c r="AJ17" s="129">
        <f t="shared" si="15"/>
        <v>0.24769825137995208</v>
      </c>
      <c r="AK17" s="130">
        <f t="shared" si="16"/>
        <v>-0.3876592034795703</v>
      </c>
    </row>
    <row r="18" spans="1:37" ht="12.75">
      <c r="A18" s="62" t="s">
        <v>97</v>
      </c>
      <c r="B18" s="63" t="s">
        <v>61</v>
      </c>
      <c r="C18" s="64" t="s">
        <v>62</v>
      </c>
      <c r="D18" s="85">
        <v>2975965076</v>
      </c>
      <c r="E18" s="86">
        <v>342392347</v>
      </c>
      <c r="F18" s="87">
        <f t="shared" si="0"/>
        <v>3318357423</v>
      </c>
      <c r="G18" s="85">
        <v>2998069172</v>
      </c>
      <c r="H18" s="86">
        <v>13431296</v>
      </c>
      <c r="I18" s="87">
        <f t="shared" si="1"/>
        <v>3011500468</v>
      </c>
      <c r="J18" s="85">
        <v>-1379791224</v>
      </c>
      <c r="K18" s="86">
        <v>-45788</v>
      </c>
      <c r="L18" s="88">
        <f t="shared" si="2"/>
        <v>-1379837012</v>
      </c>
      <c r="M18" s="105">
        <f t="shared" si="3"/>
        <v>-0.4158192852994546</v>
      </c>
      <c r="N18" s="85">
        <v>806180865</v>
      </c>
      <c r="O18" s="86">
        <v>-11437776</v>
      </c>
      <c r="P18" s="88">
        <f t="shared" si="4"/>
        <v>794743089</v>
      </c>
      <c r="Q18" s="105">
        <f t="shared" si="5"/>
        <v>0.2394989411000528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-573610359</v>
      </c>
      <c r="AA18" s="88">
        <f t="shared" si="11"/>
        <v>-11483564</v>
      </c>
      <c r="AB18" s="88">
        <f t="shared" si="12"/>
        <v>-585093923</v>
      </c>
      <c r="AC18" s="105">
        <f t="shared" si="13"/>
        <v>-0.17632034419940182</v>
      </c>
      <c r="AD18" s="85">
        <v>812146296</v>
      </c>
      <c r="AE18" s="86">
        <v>-116</v>
      </c>
      <c r="AF18" s="88">
        <f t="shared" si="14"/>
        <v>812146180</v>
      </c>
      <c r="AG18" s="86">
        <v>3085902740</v>
      </c>
      <c r="AH18" s="86">
        <v>3085902740</v>
      </c>
      <c r="AI18" s="126">
        <v>575681419</v>
      </c>
      <c r="AJ18" s="127">
        <f t="shared" si="15"/>
        <v>0.18655202950433883</v>
      </c>
      <c r="AK18" s="128">
        <f t="shared" si="16"/>
        <v>-0.021428520417346553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1635899851</v>
      </c>
      <c r="E19" s="86">
        <v>163290250</v>
      </c>
      <c r="F19" s="87">
        <f t="shared" si="0"/>
        <v>1799190101</v>
      </c>
      <c r="G19" s="85">
        <v>1635899851</v>
      </c>
      <c r="H19" s="86">
        <v>163290250</v>
      </c>
      <c r="I19" s="87">
        <f t="shared" si="1"/>
        <v>1799190101</v>
      </c>
      <c r="J19" s="85">
        <v>293776830</v>
      </c>
      <c r="K19" s="86">
        <v>0</v>
      </c>
      <c r="L19" s="88">
        <f t="shared" si="2"/>
        <v>293776830</v>
      </c>
      <c r="M19" s="105">
        <f t="shared" si="3"/>
        <v>0.16328281810616743</v>
      </c>
      <c r="N19" s="85">
        <v>503005886</v>
      </c>
      <c r="O19" s="86">
        <v>0</v>
      </c>
      <c r="P19" s="88">
        <f t="shared" si="4"/>
        <v>503005886</v>
      </c>
      <c r="Q19" s="105">
        <f t="shared" si="5"/>
        <v>0.27957350683534027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796782716</v>
      </c>
      <c r="AA19" s="88">
        <f t="shared" si="11"/>
        <v>0</v>
      </c>
      <c r="AB19" s="88">
        <f t="shared" si="12"/>
        <v>796782716</v>
      </c>
      <c r="AC19" s="105">
        <f t="shared" si="13"/>
        <v>0.4428563249415077</v>
      </c>
      <c r="AD19" s="85">
        <v>505368846</v>
      </c>
      <c r="AE19" s="86">
        <v>0</v>
      </c>
      <c r="AF19" s="88">
        <f t="shared" si="14"/>
        <v>505368846</v>
      </c>
      <c r="AG19" s="86">
        <v>1742200135</v>
      </c>
      <c r="AH19" s="86">
        <v>1742200135</v>
      </c>
      <c r="AI19" s="126">
        <v>299213765</v>
      </c>
      <c r="AJ19" s="127">
        <f t="shared" si="15"/>
        <v>0.17174477202069555</v>
      </c>
      <c r="AK19" s="128">
        <f t="shared" si="16"/>
        <v>-0.004675713627190992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2093445912</v>
      </c>
      <c r="E20" s="86">
        <v>397843368</v>
      </c>
      <c r="F20" s="87">
        <f t="shared" si="0"/>
        <v>2491289280</v>
      </c>
      <c r="G20" s="85">
        <v>2032343173</v>
      </c>
      <c r="H20" s="86">
        <v>397843368</v>
      </c>
      <c r="I20" s="87">
        <f t="shared" si="1"/>
        <v>2430186541</v>
      </c>
      <c r="J20" s="85">
        <v>289141481</v>
      </c>
      <c r="K20" s="86">
        <v>33540469</v>
      </c>
      <c r="L20" s="88">
        <f t="shared" si="2"/>
        <v>322681950</v>
      </c>
      <c r="M20" s="105">
        <f t="shared" si="3"/>
        <v>0.12952407919484965</v>
      </c>
      <c r="N20" s="85">
        <v>636591816</v>
      </c>
      <c r="O20" s="86">
        <v>66151879</v>
      </c>
      <c r="P20" s="88">
        <f t="shared" si="4"/>
        <v>702743695</v>
      </c>
      <c r="Q20" s="105">
        <f t="shared" si="5"/>
        <v>0.28208032709874625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925733297</v>
      </c>
      <c r="AA20" s="88">
        <f t="shared" si="11"/>
        <v>99692348</v>
      </c>
      <c r="AB20" s="88">
        <f t="shared" si="12"/>
        <v>1025425645</v>
      </c>
      <c r="AC20" s="105">
        <f t="shared" si="13"/>
        <v>0.4116044062935959</v>
      </c>
      <c r="AD20" s="85">
        <v>582398762</v>
      </c>
      <c r="AE20" s="86">
        <v>228868960</v>
      </c>
      <c r="AF20" s="88">
        <f t="shared" si="14"/>
        <v>811267722</v>
      </c>
      <c r="AG20" s="86">
        <v>2100569580</v>
      </c>
      <c r="AH20" s="86">
        <v>2100569580</v>
      </c>
      <c r="AI20" s="126">
        <v>391500461</v>
      </c>
      <c r="AJ20" s="127">
        <f t="shared" si="15"/>
        <v>0.18637823984864144</v>
      </c>
      <c r="AK20" s="128">
        <f t="shared" si="16"/>
        <v>-0.13377091687126186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281616889</v>
      </c>
      <c r="E21" s="86">
        <v>24738746</v>
      </c>
      <c r="F21" s="87">
        <f t="shared" si="0"/>
        <v>306355635</v>
      </c>
      <c r="G21" s="85">
        <v>281616889</v>
      </c>
      <c r="H21" s="86">
        <v>24738746</v>
      </c>
      <c r="I21" s="87">
        <f t="shared" si="1"/>
        <v>306355635</v>
      </c>
      <c r="J21" s="85">
        <v>61291767</v>
      </c>
      <c r="K21" s="86">
        <v>0</v>
      </c>
      <c r="L21" s="88">
        <f t="shared" si="2"/>
        <v>61291767</v>
      </c>
      <c r="M21" s="105">
        <f t="shared" si="3"/>
        <v>0.20006737267946778</v>
      </c>
      <c r="N21" s="85">
        <v>68187123</v>
      </c>
      <c r="O21" s="86">
        <v>0</v>
      </c>
      <c r="P21" s="88">
        <f t="shared" si="4"/>
        <v>68187123</v>
      </c>
      <c r="Q21" s="105">
        <f t="shared" si="5"/>
        <v>0.2225750572533128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129478890</v>
      </c>
      <c r="AA21" s="88">
        <f t="shared" si="11"/>
        <v>0</v>
      </c>
      <c r="AB21" s="88">
        <f t="shared" si="12"/>
        <v>129478890</v>
      </c>
      <c r="AC21" s="105">
        <f t="shared" si="13"/>
        <v>0.42264242993278056</v>
      </c>
      <c r="AD21" s="85">
        <v>116691304</v>
      </c>
      <c r="AE21" s="86">
        <v>9655245</v>
      </c>
      <c r="AF21" s="88">
        <f t="shared" si="14"/>
        <v>126346549</v>
      </c>
      <c r="AG21" s="86">
        <v>385470255</v>
      </c>
      <c r="AH21" s="86">
        <v>385470255</v>
      </c>
      <c r="AI21" s="126">
        <v>56743458</v>
      </c>
      <c r="AJ21" s="127">
        <f t="shared" si="15"/>
        <v>0.14720580191070773</v>
      </c>
      <c r="AK21" s="128">
        <f t="shared" si="16"/>
        <v>-0.4603166961054077</v>
      </c>
    </row>
    <row r="22" spans="1:37" ht="16.5">
      <c r="A22" s="65"/>
      <c r="B22" s="66" t="s">
        <v>240</v>
      </c>
      <c r="C22" s="67"/>
      <c r="D22" s="89">
        <f>SUM(D18:D21)</f>
        <v>6986927728</v>
      </c>
      <c r="E22" s="90">
        <f>SUM(E18:E21)</f>
        <v>928264711</v>
      </c>
      <c r="F22" s="91">
        <f t="shared" si="0"/>
        <v>7915192439</v>
      </c>
      <c r="G22" s="89">
        <f>SUM(G18:G21)</f>
        <v>6947929085</v>
      </c>
      <c r="H22" s="90">
        <f>SUM(H18:H21)</f>
        <v>599303660</v>
      </c>
      <c r="I22" s="91">
        <f t="shared" si="1"/>
        <v>7547232745</v>
      </c>
      <c r="J22" s="89">
        <f>SUM(J18:J21)</f>
        <v>-735581146</v>
      </c>
      <c r="K22" s="90">
        <f>SUM(K18:K21)</f>
        <v>33494681</v>
      </c>
      <c r="L22" s="90">
        <f t="shared" si="2"/>
        <v>-702086465</v>
      </c>
      <c r="M22" s="106">
        <f t="shared" si="3"/>
        <v>-0.0887011238716896</v>
      </c>
      <c r="N22" s="89">
        <f>SUM(N18:N21)</f>
        <v>2013965690</v>
      </c>
      <c r="O22" s="90">
        <f>SUM(O18:O21)</f>
        <v>54714103</v>
      </c>
      <c r="P22" s="90">
        <f t="shared" si="4"/>
        <v>2068679793</v>
      </c>
      <c r="Q22" s="106">
        <f t="shared" si="5"/>
        <v>0.26135559039690964</v>
      </c>
      <c r="R22" s="89">
        <f>SUM(R18:R21)</f>
        <v>0</v>
      </c>
      <c r="S22" s="90">
        <f>SUM(S18:S21)</f>
        <v>0</v>
      </c>
      <c r="T22" s="90">
        <f t="shared" si="6"/>
        <v>0</v>
      </c>
      <c r="U22" s="106">
        <f t="shared" si="7"/>
        <v>0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f t="shared" si="10"/>
        <v>1278384544</v>
      </c>
      <c r="AA22" s="90">
        <f t="shared" si="11"/>
        <v>88208784</v>
      </c>
      <c r="AB22" s="90">
        <f t="shared" si="12"/>
        <v>1366593328</v>
      </c>
      <c r="AC22" s="106">
        <f t="shared" si="13"/>
        <v>0.17265446652522</v>
      </c>
      <c r="AD22" s="89">
        <f>SUM(AD18:AD21)</f>
        <v>2016605208</v>
      </c>
      <c r="AE22" s="90">
        <f>SUM(AE18:AE21)</f>
        <v>238524089</v>
      </c>
      <c r="AF22" s="90">
        <f t="shared" si="14"/>
        <v>2255129297</v>
      </c>
      <c r="AG22" s="90">
        <f>SUM(AG18:AG21)</f>
        <v>7314142710</v>
      </c>
      <c r="AH22" s="90">
        <f>SUM(AH18:AH21)</f>
        <v>7314142710</v>
      </c>
      <c r="AI22" s="91">
        <f>SUM(AI18:AI21)</f>
        <v>1323139103</v>
      </c>
      <c r="AJ22" s="129">
        <f t="shared" si="15"/>
        <v>0.18090146110917216</v>
      </c>
      <c r="AK22" s="130">
        <f t="shared" si="16"/>
        <v>-0.08267796629134916</v>
      </c>
    </row>
    <row r="23" spans="1:37" ht="16.5">
      <c r="A23" s="68"/>
      <c r="B23" s="69" t="s">
        <v>241</v>
      </c>
      <c r="C23" s="70"/>
      <c r="D23" s="92">
        <f>SUM(D9:D11,D13:D16,D18:D21)</f>
        <v>146275494916</v>
      </c>
      <c r="E23" s="93">
        <f>SUM(E9:E11,E13:E16,E18:E21)</f>
        <v>21037219582</v>
      </c>
      <c r="F23" s="94">
        <f t="shared" si="0"/>
        <v>167312714498</v>
      </c>
      <c r="G23" s="92">
        <f>SUM(G9:G11,G13:G16,G18:G21)</f>
        <v>146261373311</v>
      </c>
      <c r="H23" s="93">
        <f>SUM(H9:H11,H13:H16,H18:H21)</f>
        <v>20710995933</v>
      </c>
      <c r="I23" s="94">
        <f t="shared" si="1"/>
        <v>166972369244</v>
      </c>
      <c r="J23" s="92">
        <f>SUM(J9:J11,J13:J16,J18:J21)</f>
        <v>35026993872</v>
      </c>
      <c r="K23" s="93">
        <f>SUM(K9:K11,K13:K16,K18:K21)</f>
        <v>1670707699</v>
      </c>
      <c r="L23" s="93">
        <f t="shared" si="2"/>
        <v>36697701571</v>
      </c>
      <c r="M23" s="107">
        <f t="shared" si="3"/>
        <v>0.2193360001426471</v>
      </c>
      <c r="N23" s="92">
        <f>SUM(N9:N11,N13:N16,N18:N21)</f>
        <v>35842451303</v>
      </c>
      <c r="O23" s="93">
        <f>SUM(O9:O11,O13:O16,O18:O21)</f>
        <v>2023493796</v>
      </c>
      <c r="P23" s="93">
        <f t="shared" si="4"/>
        <v>37865945099</v>
      </c>
      <c r="Q23" s="107">
        <f t="shared" si="5"/>
        <v>0.22631839554221467</v>
      </c>
      <c r="R23" s="92">
        <f>SUM(R9:R11,R13:R16,R18:R21)</f>
        <v>0</v>
      </c>
      <c r="S23" s="93">
        <f>SUM(S9:S11,S13:S16,S18:S21)</f>
        <v>0</v>
      </c>
      <c r="T23" s="93">
        <f t="shared" si="6"/>
        <v>0</v>
      </c>
      <c r="U23" s="107">
        <f t="shared" si="7"/>
        <v>0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f t="shared" si="10"/>
        <v>70869445175</v>
      </c>
      <c r="AA23" s="93">
        <f t="shared" si="11"/>
        <v>3694201495</v>
      </c>
      <c r="AB23" s="93">
        <f t="shared" si="12"/>
        <v>74563646670</v>
      </c>
      <c r="AC23" s="107">
        <f t="shared" si="13"/>
        <v>0.44565439568486176</v>
      </c>
      <c r="AD23" s="92">
        <f>SUM(AD9:AD11,AD13:AD16,AD18:AD21)</f>
        <v>62241529415</v>
      </c>
      <c r="AE23" s="93">
        <f>SUM(AE9:AE11,AE13:AE16,AE18:AE21)</f>
        <v>3684795053</v>
      </c>
      <c r="AF23" s="93">
        <f t="shared" si="14"/>
        <v>65926324468</v>
      </c>
      <c r="AG23" s="93">
        <f>SUM(AG9:AG11,AG13:AG16,AG18:AG21)</f>
        <v>153144337014</v>
      </c>
      <c r="AH23" s="93">
        <f>SUM(AH9:AH11,AH13:AH16,AH18:AH21)</f>
        <v>153144337014</v>
      </c>
      <c r="AI23" s="94">
        <f>SUM(AI9:AI11,AI13:AI16,AI18:AI21)</f>
        <v>34065187427</v>
      </c>
      <c r="AJ23" s="131">
        <f t="shared" si="15"/>
        <v>0.22243844004421698</v>
      </c>
      <c r="AK23" s="132">
        <f t="shared" si="16"/>
        <v>-0.42563239488074656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38728893890</v>
      </c>
      <c r="E9" s="86">
        <v>7854605000</v>
      </c>
      <c r="F9" s="87">
        <f>$D9+$E9</f>
        <v>46583498890</v>
      </c>
      <c r="G9" s="85">
        <v>38728893890</v>
      </c>
      <c r="H9" s="86">
        <v>7854605000</v>
      </c>
      <c r="I9" s="87">
        <f>$G9+$H9</f>
        <v>46583498890</v>
      </c>
      <c r="J9" s="85">
        <v>9162573712</v>
      </c>
      <c r="K9" s="86">
        <v>602135564</v>
      </c>
      <c r="L9" s="88">
        <f>$J9+$K9</f>
        <v>9764709276</v>
      </c>
      <c r="M9" s="105">
        <f>IF($F9=0,0,$L9/$F9)</f>
        <v>0.2096173432368811</v>
      </c>
      <c r="N9" s="85">
        <v>6300356791</v>
      </c>
      <c r="O9" s="86">
        <v>622918021</v>
      </c>
      <c r="P9" s="88">
        <f>$N9+$O9</f>
        <v>6923274812</v>
      </c>
      <c r="Q9" s="105">
        <f>IF($F9=0,0,$P9/$F9)</f>
        <v>0.14862075578196227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15462930503</v>
      </c>
      <c r="AA9" s="88">
        <f>$K9+$O9</f>
        <v>1225053585</v>
      </c>
      <c r="AB9" s="88">
        <f>$Z9+$AA9</f>
        <v>16687984088</v>
      </c>
      <c r="AC9" s="105">
        <f>IF($F9=0,0,$AB9/$F9)</f>
        <v>0.35823809901884335</v>
      </c>
      <c r="AD9" s="85">
        <v>15822290456</v>
      </c>
      <c r="AE9" s="86">
        <v>1841561124</v>
      </c>
      <c r="AF9" s="88">
        <f>$AD9+$AE9</f>
        <v>17663851580</v>
      </c>
      <c r="AG9" s="86">
        <v>42337268554</v>
      </c>
      <c r="AH9" s="86">
        <v>42337268554</v>
      </c>
      <c r="AI9" s="126">
        <v>10084339744</v>
      </c>
      <c r="AJ9" s="127">
        <f>IF($AG9=0,0,$AI9/$AG9)</f>
        <v>0.23819060814321802</v>
      </c>
      <c r="AK9" s="128">
        <f>IF($AF9=0,0,(($P9/$AF9)-1))</f>
        <v>-0.6080540656354405</v>
      </c>
    </row>
    <row r="10" spans="1:37" ht="16.5">
      <c r="A10" s="65"/>
      <c r="B10" s="66" t="s">
        <v>96</v>
      </c>
      <c r="C10" s="67"/>
      <c r="D10" s="89">
        <f>D9</f>
        <v>38728893890</v>
      </c>
      <c r="E10" s="90">
        <f>E9</f>
        <v>7854605000</v>
      </c>
      <c r="F10" s="91">
        <f aca="true" t="shared" si="0" ref="F10:F41">$D10+$E10</f>
        <v>46583498890</v>
      </c>
      <c r="G10" s="89">
        <f>G9</f>
        <v>38728893890</v>
      </c>
      <c r="H10" s="90">
        <f>H9</f>
        <v>7854605000</v>
      </c>
      <c r="I10" s="91">
        <f aca="true" t="shared" si="1" ref="I10:I41">$G10+$H10</f>
        <v>46583498890</v>
      </c>
      <c r="J10" s="89">
        <f>J9</f>
        <v>9162573712</v>
      </c>
      <c r="K10" s="90">
        <f>K9</f>
        <v>602135564</v>
      </c>
      <c r="L10" s="90">
        <f aca="true" t="shared" si="2" ref="L10:L41">$J10+$K10</f>
        <v>9764709276</v>
      </c>
      <c r="M10" s="106">
        <f aca="true" t="shared" si="3" ref="M10:M41">IF($F10=0,0,$L10/$F10)</f>
        <v>0.2096173432368811</v>
      </c>
      <c r="N10" s="89">
        <f>N9</f>
        <v>6300356791</v>
      </c>
      <c r="O10" s="90">
        <f>O9</f>
        <v>622918021</v>
      </c>
      <c r="P10" s="90">
        <f aca="true" t="shared" si="4" ref="P10:P41">$N10+$O10</f>
        <v>6923274812</v>
      </c>
      <c r="Q10" s="106">
        <f aca="true" t="shared" si="5" ref="Q10:Q41">IF($F10=0,0,$P10/$F10)</f>
        <v>0.14862075578196227</v>
      </c>
      <c r="R10" s="89">
        <f>R9</f>
        <v>0</v>
      </c>
      <c r="S10" s="90">
        <f>S9</f>
        <v>0</v>
      </c>
      <c r="T10" s="90">
        <f aca="true" t="shared" si="6" ref="T10:T41">$R10+$S10</f>
        <v>0</v>
      </c>
      <c r="U10" s="106">
        <f aca="true" t="shared" si="7" ref="U10:U41">IF($I10=0,0,$T10/$I10)</f>
        <v>0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f aca="true" t="shared" si="10" ref="Z10:Z41">$J10+$N10</f>
        <v>15462930503</v>
      </c>
      <c r="AA10" s="90">
        <f aca="true" t="shared" si="11" ref="AA10:AA41">$K10+$O10</f>
        <v>1225053585</v>
      </c>
      <c r="AB10" s="90">
        <f aca="true" t="shared" si="12" ref="AB10:AB41">$Z10+$AA10</f>
        <v>16687984088</v>
      </c>
      <c r="AC10" s="106">
        <f aca="true" t="shared" si="13" ref="AC10:AC41">IF($F10=0,0,$AB10/$F10)</f>
        <v>0.35823809901884335</v>
      </c>
      <c r="AD10" s="89">
        <f>AD9</f>
        <v>15822290456</v>
      </c>
      <c r="AE10" s="90">
        <f>AE9</f>
        <v>1841561124</v>
      </c>
      <c r="AF10" s="90">
        <f aca="true" t="shared" si="14" ref="AF10:AF41">$AD10+$AE10</f>
        <v>17663851580</v>
      </c>
      <c r="AG10" s="90">
        <f>AG9</f>
        <v>42337268554</v>
      </c>
      <c r="AH10" s="90">
        <f>AH9</f>
        <v>42337268554</v>
      </c>
      <c r="AI10" s="91">
        <f>AI9</f>
        <v>10084339744</v>
      </c>
      <c r="AJ10" s="129">
        <f aca="true" t="shared" si="15" ref="AJ10:AJ41">IF($AG10=0,0,$AI10/$AG10)</f>
        <v>0.23819060814321802</v>
      </c>
      <c r="AK10" s="130">
        <f aca="true" t="shared" si="16" ref="AK10:AK41">IF($AF10=0,0,(($P10/$AF10)-1))</f>
        <v>-0.6080540656354405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312498080</v>
      </c>
      <c r="E11" s="86">
        <v>44178075</v>
      </c>
      <c r="F11" s="87">
        <f t="shared" si="0"/>
        <v>356676155</v>
      </c>
      <c r="G11" s="85">
        <v>312498080</v>
      </c>
      <c r="H11" s="86">
        <v>44178075</v>
      </c>
      <c r="I11" s="87">
        <f t="shared" si="1"/>
        <v>356676155</v>
      </c>
      <c r="J11" s="85">
        <v>54602971</v>
      </c>
      <c r="K11" s="86">
        <v>4333291</v>
      </c>
      <c r="L11" s="88">
        <f t="shared" si="2"/>
        <v>58936262</v>
      </c>
      <c r="M11" s="105">
        <f t="shared" si="3"/>
        <v>0.1652374602950399</v>
      </c>
      <c r="N11" s="85">
        <v>89130812</v>
      </c>
      <c r="O11" s="86">
        <v>4883808</v>
      </c>
      <c r="P11" s="88">
        <f t="shared" si="4"/>
        <v>94014620</v>
      </c>
      <c r="Q11" s="105">
        <f t="shared" si="5"/>
        <v>0.26358538041322105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143733783</v>
      </c>
      <c r="AA11" s="88">
        <f t="shared" si="11"/>
        <v>9217099</v>
      </c>
      <c r="AB11" s="88">
        <f t="shared" si="12"/>
        <v>152950882</v>
      </c>
      <c r="AC11" s="105">
        <f t="shared" si="13"/>
        <v>0.428822840708261</v>
      </c>
      <c r="AD11" s="85">
        <v>94144046</v>
      </c>
      <c r="AE11" s="86">
        <v>16771265</v>
      </c>
      <c r="AF11" s="88">
        <f t="shared" si="14"/>
        <v>110915311</v>
      </c>
      <c r="AG11" s="86">
        <v>347313271</v>
      </c>
      <c r="AH11" s="86">
        <v>347313271</v>
      </c>
      <c r="AI11" s="126">
        <v>58869777</v>
      </c>
      <c r="AJ11" s="127">
        <f t="shared" si="15"/>
        <v>0.16950051125457857</v>
      </c>
      <c r="AK11" s="128">
        <f t="shared" si="16"/>
        <v>-0.15237473390846823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210672335</v>
      </c>
      <c r="E12" s="86">
        <v>95273725</v>
      </c>
      <c r="F12" s="87">
        <f t="shared" si="0"/>
        <v>305946060</v>
      </c>
      <c r="G12" s="85">
        <v>210672335</v>
      </c>
      <c r="H12" s="86">
        <v>95273725</v>
      </c>
      <c r="I12" s="87">
        <f t="shared" si="1"/>
        <v>305946060</v>
      </c>
      <c r="J12" s="85">
        <v>59906710</v>
      </c>
      <c r="K12" s="86">
        <v>358722654</v>
      </c>
      <c r="L12" s="88">
        <f t="shared" si="2"/>
        <v>418629364</v>
      </c>
      <c r="M12" s="105">
        <f t="shared" si="3"/>
        <v>1.3683110153469535</v>
      </c>
      <c r="N12" s="85">
        <v>39984161</v>
      </c>
      <c r="O12" s="86">
        <v>21588676</v>
      </c>
      <c r="P12" s="88">
        <f t="shared" si="4"/>
        <v>61572837</v>
      </c>
      <c r="Q12" s="105">
        <f t="shared" si="5"/>
        <v>0.20125389750075554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99890871</v>
      </c>
      <c r="AA12" s="88">
        <f t="shared" si="11"/>
        <v>380311330</v>
      </c>
      <c r="AB12" s="88">
        <f t="shared" si="12"/>
        <v>480202201</v>
      </c>
      <c r="AC12" s="105">
        <f t="shared" si="13"/>
        <v>1.5695649128477092</v>
      </c>
      <c r="AD12" s="85">
        <v>55811145</v>
      </c>
      <c r="AE12" s="86">
        <v>13921984</v>
      </c>
      <c r="AF12" s="88">
        <f t="shared" si="14"/>
        <v>69733129</v>
      </c>
      <c r="AG12" s="86">
        <v>263910492</v>
      </c>
      <c r="AH12" s="86">
        <v>263910492</v>
      </c>
      <c r="AI12" s="126">
        <v>41301182</v>
      </c>
      <c r="AJ12" s="127">
        <f t="shared" si="15"/>
        <v>0.15649693078515423</v>
      </c>
      <c r="AK12" s="128">
        <f t="shared" si="16"/>
        <v>-0.11702173869180599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190052340</v>
      </c>
      <c r="E13" s="86">
        <v>98562132</v>
      </c>
      <c r="F13" s="87">
        <f t="shared" si="0"/>
        <v>288614472</v>
      </c>
      <c r="G13" s="85">
        <v>190052340</v>
      </c>
      <c r="H13" s="86">
        <v>98562132</v>
      </c>
      <c r="I13" s="87">
        <f t="shared" si="1"/>
        <v>288614472</v>
      </c>
      <c r="J13" s="85">
        <v>40439917</v>
      </c>
      <c r="K13" s="86">
        <v>3904963</v>
      </c>
      <c r="L13" s="88">
        <f t="shared" si="2"/>
        <v>44344880</v>
      </c>
      <c r="M13" s="105">
        <f t="shared" si="3"/>
        <v>0.15364745812191982</v>
      </c>
      <c r="N13" s="85">
        <v>39354337</v>
      </c>
      <c r="O13" s="86">
        <v>18262948</v>
      </c>
      <c r="P13" s="88">
        <f t="shared" si="4"/>
        <v>57617285</v>
      </c>
      <c r="Q13" s="105">
        <f t="shared" si="5"/>
        <v>0.19963408141224465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79794254</v>
      </c>
      <c r="AA13" s="88">
        <f t="shared" si="11"/>
        <v>22167911</v>
      </c>
      <c r="AB13" s="88">
        <f t="shared" si="12"/>
        <v>101962165</v>
      </c>
      <c r="AC13" s="105">
        <f t="shared" si="13"/>
        <v>0.35328153953416447</v>
      </c>
      <c r="AD13" s="85">
        <v>72392011</v>
      </c>
      <c r="AE13" s="86">
        <v>-1471562</v>
      </c>
      <c r="AF13" s="88">
        <f t="shared" si="14"/>
        <v>70920449</v>
      </c>
      <c r="AG13" s="86">
        <v>263008409</v>
      </c>
      <c r="AH13" s="86">
        <v>263008409</v>
      </c>
      <c r="AI13" s="126">
        <v>60012439</v>
      </c>
      <c r="AJ13" s="127">
        <f t="shared" si="15"/>
        <v>0.22817688312011347</v>
      </c>
      <c r="AK13" s="128">
        <f t="shared" si="16"/>
        <v>-0.1875786770611111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1019177918</v>
      </c>
      <c r="E14" s="86">
        <v>134794260</v>
      </c>
      <c r="F14" s="87">
        <f t="shared" si="0"/>
        <v>1153972178</v>
      </c>
      <c r="G14" s="85">
        <v>1019177918</v>
      </c>
      <c r="H14" s="86">
        <v>134794260</v>
      </c>
      <c r="I14" s="87">
        <f t="shared" si="1"/>
        <v>1153972178</v>
      </c>
      <c r="J14" s="85">
        <v>110372251</v>
      </c>
      <c r="K14" s="86">
        <v>11598971</v>
      </c>
      <c r="L14" s="88">
        <f t="shared" si="2"/>
        <v>121971222</v>
      </c>
      <c r="M14" s="105">
        <f t="shared" si="3"/>
        <v>0.10569684809160104</v>
      </c>
      <c r="N14" s="85">
        <v>107395067</v>
      </c>
      <c r="O14" s="86">
        <v>21524569</v>
      </c>
      <c r="P14" s="88">
        <f t="shared" si="4"/>
        <v>128919636</v>
      </c>
      <c r="Q14" s="105">
        <f t="shared" si="5"/>
        <v>0.1117181492394698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217767318</v>
      </c>
      <c r="AA14" s="88">
        <f t="shared" si="11"/>
        <v>33123540</v>
      </c>
      <c r="AB14" s="88">
        <f t="shared" si="12"/>
        <v>250890858</v>
      </c>
      <c r="AC14" s="105">
        <f t="shared" si="13"/>
        <v>0.21741499733107084</v>
      </c>
      <c r="AD14" s="85">
        <v>349305375</v>
      </c>
      <c r="AE14" s="86">
        <v>80622232</v>
      </c>
      <c r="AF14" s="88">
        <f t="shared" si="14"/>
        <v>429927607</v>
      </c>
      <c r="AG14" s="86">
        <v>1168493485</v>
      </c>
      <c r="AH14" s="86">
        <v>1168493485</v>
      </c>
      <c r="AI14" s="126">
        <v>280729450</v>
      </c>
      <c r="AJ14" s="127">
        <f t="shared" si="15"/>
        <v>0.24024905025465332</v>
      </c>
      <c r="AK14" s="128">
        <f t="shared" si="16"/>
        <v>-0.7001364092443592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1199188355</v>
      </c>
      <c r="E15" s="86">
        <v>529601668</v>
      </c>
      <c r="F15" s="87">
        <f t="shared" si="0"/>
        <v>1728790023</v>
      </c>
      <c r="G15" s="85">
        <v>1199188355</v>
      </c>
      <c r="H15" s="86">
        <v>529601668</v>
      </c>
      <c r="I15" s="87">
        <f t="shared" si="1"/>
        <v>1728790023</v>
      </c>
      <c r="J15" s="85">
        <v>366383741</v>
      </c>
      <c r="K15" s="86">
        <v>9635230267</v>
      </c>
      <c r="L15" s="88">
        <f t="shared" si="2"/>
        <v>10001614008</v>
      </c>
      <c r="M15" s="105">
        <f t="shared" si="3"/>
        <v>5.785326080632986</v>
      </c>
      <c r="N15" s="85">
        <v>225571125</v>
      </c>
      <c r="O15" s="86">
        <v>45048751</v>
      </c>
      <c r="P15" s="88">
        <f t="shared" si="4"/>
        <v>270619876</v>
      </c>
      <c r="Q15" s="105">
        <f t="shared" si="5"/>
        <v>0.15653715743360697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591954866</v>
      </c>
      <c r="AA15" s="88">
        <f t="shared" si="11"/>
        <v>9680279018</v>
      </c>
      <c r="AB15" s="88">
        <f t="shared" si="12"/>
        <v>10272233884</v>
      </c>
      <c r="AC15" s="105">
        <f t="shared" si="13"/>
        <v>5.941863238066593</v>
      </c>
      <c r="AD15" s="85">
        <v>444208117</v>
      </c>
      <c r="AE15" s="86">
        <v>130207085</v>
      </c>
      <c r="AF15" s="88">
        <f t="shared" si="14"/>
        <v>574415202</v>
      </c>
      <c r="AG15" s="86">
        <v>1309287592</v>
      </c>
      <c r="AH15" s="86">
        <v>1309287592</v>
      </c>
      <c r="AI15" s="126">
        <v>268742397</v>
      </c>
      <c r="AJ15" s="127">
        <f t="shared" si="15"/>
        <v>0.20525849220756992</v>
      </c>
      <c r="AK15" s="128">
        <f t="shared" si="16"/>
        <v>-0.5288775870524401</v>
      </c>
    </row>
    <row r="16" spans="1:37" ht="16.5">
      <c r="A16" s="65"/>
      <c r="B16" s="66" t="s">
        <v>252</v>
      </c>
      <c r="C16" s="67"/>
      <c r="D16" s="89">
        <f>SUM(D11:D15)</f>
        <v>2931589028</v>
      </c>
      <c r="E16" s="90">
        <f>SUM(E11:E15)</f>
        <v>902409860</v>
      </c>
      <c r="F16" s="91">
        <f t="shared" si="0"/>
        <v>3833998888</v>
      </c>
      <c r="G16" s="89">
        <f>SUM(G11:G15)</f>
        <v>2931589028</v>
      </c>
      <c r="H16" s="90">
        <f>SUM(H11:H15)</f>
        <v>902409860</v>
      </c>
      <c r="I16" s="91">
        <f t="shared" si="1"/>
        <v>3833998888</v>
      </c>
      <c r="J16" s="89">
        <f>SUM(J11:J15)</f>
        <v>631705590</v>
      </c>
      <c r="K16" s="90">
        <f>SUM(K11:K15)</f>
        <v>10013790146</v>
      </c>
      <c r="L16" s="90">
        <f t="shared" si="2"/>
        <v>10645495736</v>
      </c>
      <c r="M16" s="106">
        <f t="shared" si="3"/>
        <v>2.7766037620196617</v>
      </c>
      <c r="N16" s="89">
        <f>SUM(N11:N15)</f>
        <v>501435502</v>
      </c>
      <c r="O16" s="90">
        <f>SUM(O11:O15)</f>
        <v>111308752</v>
      </c>
      <c r="P16" s="90">
        <f t="shared" si="4"/>
        <v>612744254</v>
      </c>
      <c r="Q16" s="106">
        <f t="shared" si="5"/>
        <v>0.1598185789562493</v>
      </c>
      <c r="R16" s="89">
        <f>SUM(R11:R15)</f>
        <v>0</v>
      </c>
      <c r="S16" s="90">
        <f>SUM(S11:S15)</f>
        <v>0</v>
      </c>
      <c r="T16" s="90">
        <f t="shared" si="6"/>
        <v>0</v>
      </c>
      <c r="U16" s="106">
        <f t="shared" si="7"/>
        <v>0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f t="shared" si="10"/>
        <v>1133141092</v>
      </c>
      <c r="AA16" s="90">
        <f t="shared" si="11"/>
        <v>10125098898</v>
      </c>
      <c r="AB16" s="90">
        <f t="shared" si="12"/>
        <v>11258239990</v>
      </c>
      <c r="AC16" s="106">
        <f t="shared" si="13"/>
        <v>2.936422340975911</v>
      </c>
      <c r="AD16" s="89">
        <f>SUM(AD11:AD15)</f>
        <v>1015860694</v>
      </c>
      <c r="AE16" s="90">
        <f>SUM(AE11:AE15)</f>
        <v>240051004</v>
      </c>
      <c r="AF16" s="90">
        <f t="shared" si="14"/>
        <v>1255911698</v>
      </c>
      <c r="AG16" s="90">
        <f>SUM(AG11:AG15)</f>
        <v>3352013249</v>
      </c>
      <c r="AH16" s="90">
        <f>SUM(AH11:AH15)</f>
        <v>3352013249</v>
      </c>
      <c r="AI16" s="91">
        <f>SUM(AI11:AI15)</f>
        <v>709655245</v>
      </c>
      <c r="AJ16" s="129">
        <f t="shared" si="15"/>
        <v>0.21171015514682412</v>
      </c>
      <c r="AK16" s="130">
        <f t="shared" si="16"/>
        <v>-0.5121119940392498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151307152</v>
      </c>
      <c r="E17" s="86">
        <v>24536000</v>
      </c>
      <c r="F17" s="87">
        <f t="shared" si="0"/>
        <v>175843152</v>
      </c>
      <c r="G17" s="85">
        <v>151307152</v>
      </c>
      <c r="H17" s="86">
        <v>24536000</v>
      </c>
      <c r="I17" s="87">
        <f t="shared" si="1"/>
        <v>175843152</v>
      </c>
      <c r="J17" s="85">
        <v>43926898</v>
      </c>
      <c r="K17" s="86">
        <v>342757280</v>
      </c>
      <c r="L17" s="88">
        <f t="shared" si="2"/>
        <v>386684178</v>
      </c>
      <c r="M17" s="105">
        <f t="shared" si="3"/>
        <v>2.1990289277799113</v>
      </c>
      <c r="N17" s="85">
        <v>39859736</v>
      </c>
      <c r="O17" s="86">
        <v>1406037</v>
      </c>
      <c r="P17" s="88">
        <f t="shared" si="4"/>
        <v>41265773</v>
      </c>
      <c r="Q17" s="105">
        <f t="shared" si="5"/>
        <v>0.2346737563030035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83786634</v>
      </c>
      <c r="AA17" s="88">
        <f t="shared" si="11"/>
        <v>344163317</v>
      </c>
      <c r="AB17" s="88">
        <f t="shared" si="12"/>
        <v>427949951</v>
      </c>
      <c r="AC17" s="105">
        <f t="shared" si="13"/>
        <v>2.433702684082915</v>
      </c>
      <c r="AD17" s="85">
        <v>60106727</v>
      </c>
      <c r="AE17" s="86">
        <v>11374076</v>
      </c>
      <c r="AF17" s="88">
        <f t="shared" si="14"/>
        <v>71480803</v>
      </c>
      <c r="AG17" s="86">
        <v>405443118</v>
      </c>
      <c r="AH17" s="86">
        <v>405443118</v>
      </c>
      <c r="AI17" s="126">
        <v>41029127</v>
      </c>
      <c r="AJ17" s="127">
        <f t="shared" si="15"/>
        <v>0.10119576625789466</v>
      </c>
      <c r="AK17" s="128">
        <f t="shared" si="16"/>
        <v>-0.4227013230391382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419454837</v>
      </c>
      <c r="E18" s="86">
        <v>40172058</v>
      </c>
      <c r="F18" s="87">
        <f t="shared" si="0"/>
        <v>459626895</v>
      </c>
      <c r="G18" s="85">
        <v>419454837</v>
      </c>
      <c r="H18" s="86">
        <v>40172058</v>
      </c>
      <c r="I18" s="87">
        <f t="shared" si="1"/>
        <v>459626895</v>
      </c>
      <c r="J18" s="85">
        <v>90796705</v>
      </c>
      <c r="K18" s="86">
        <v>1824879</v>
      </c>
      <c r="L18" s="88">
        <f t="shared" si="2"/>
        <v>92621584</v>
      </c>
      <c r="M18" s="105">
        <f t="shared" si="3"/>
        <v>0.2015147177146803</v>
      </c>
      <c r="N18" s="85">
        <v>90579732</v>
      </c>
      <c r="O18" s="86">
        <v>1683603</v>
      </c>
      <c r="P18" s="88">
        <f t="shared" si="4"/>
        <v>92263335</v>
      </c>
      <c r="Q18" s="105">
        <f t="shared" si="5"/>
        <v>0.200735283343243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181376437</v>
      </c>
      <c r="AA18" s="88">
        <f t="shared" si="11"/>
        <v>3508482</v>
      </c>
      <c r="AB18" s="88">
        <f t="shared" si="12"/>
        <v>184884919</v>
      </c>
      <c r="AC18" s="105">
        <f t="shared" si="13"/>
        <v>0.4022500010579233</v>
      </c>
      <c r="AD18" s="85">
        <v>133084797</v>
      </c>
      <c r="AE18" s="86">
        <v>18683199</v>
      </c>
      <c r="AF18" s="88">
        <f t="shared" si="14"/>
        <v>151767996</v>
      </c>
      <c r="AG18" s="86">
        <v>425808273</v>
      </c>
      <c r="AH18" s="86">
        <v>425808273</v>
      </c>
      <c r="AI18" s="126">
        <v>61513809</v>
      </c>
      <c r="AJ18" s="127">
        <f t="shared" si="15"/>
        <v>0.1444636304659116</v>
      </c>
      <c r="AK18" s="128">
        <f t="shared" si="16"/>
        <v>-0.3920764757281239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167510000</v>
      </c>
      <c r="E19" s="86">
        <v>19534731</v>
      </c>
      <c r="F19" s="87">
        <f t="shared" si="0"/>
        <v>187044731</v>
      </c>
      <c r="G19" s="85">
        <v>174685991</v>
      </c>
      <c r="H19" s="86">
        <v>19534731</v>
      </c>
      <c r="I19" s="87">
        <f t="shared" si="1"/>
        <v>194220722</v>
      </c>
      <c r="J19" s="85">
        <v>55112580</v>
      </c>
      <c r="K19" s="86">
        <v>9368699</v>
      </c>
      <c r="L19" s="88">
        <f t="shared" si="2"/>
        <v>64481279</v>
      </c>
      <c r="M19" s="105">
        <f t="shared" si="3"/>
        <v>0.34473721154968007</v>
      </c>
      <c r="N19" s="85">
        <v>26865108</v>
      </c>
      <c r="O19" s="86">
        <v>0</v>
      </c>
      <c r="P19" s="88">
        <f t="shared" si="4"/>
        <v>26865108</v>
      </c>
      <c r="Q19" s="105">
        <f t="shared" si="5"/>
        <v>0.1436293225495884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81977688</v>
      </c>
      <c r="AA19" s="88">
        <f t="shared" si="11"/>
        <v>9368699</v>
      </c>
      <c r="AB19" s="88">
        <f t="shared" si="12"/>
        <v>91346387</v>
      </c>
      <c r="AC19" s="105">
        <f t="shared" si="13"/>
        <v>0.4883665340992685</v>
      </c>
      <c r="AD19" s="85">
        <v>71940998</v>
      </c>
      <c r="AE19" s="86">
        <v>6268154</v>
      </c>
      <c r="AF19" s="88">
        <f t="shared" si="14"/>
        <v>78209152</v>
      </c>
      <c r="AG19" s="86">
        <v>181245788</v>
      </c>
      <c r="AH19" s="86">
        <v>181245788</v>
      </c>
      <c r="AI19" s="126">
        <v>21765961</v>
      </c>
      <c r="AJ19" s="127">
        <f t="shared" si="15"/>
        <v>0.12009085143539998</v>
      </c>
      <c r="AK19" s="128">
        <f t="shared" si="16"/>
        <v>-0.6564966207535404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58708066</v>
      </c>
      <c r="E20" s="86">
        <v>156720709</v>
      </c>
      <c r="F20" s="87">
        <f t="shared" si="0"/>
        <v>215428775</v>
      </c>
      <c r="G20" s="85">
        <v>58708066</v>
      </c>
      <c r="H20" s="86">
        <v>156720709</v>
      </c>
      <c r="I20" s="87">
        <f t="shared" si="1"/>
        <v>215428775</v>
      </c>
      <c r="J20" s="85">
        <v>18610627</v>
      </c>
      <c r="K20" s="86">
        <v>38220409</v>
      </c>
      <c r="L20" s="88">
        <f t="shared" si="2"/>
        <v>56831036</v>
      </c>
      <c r="M20" s="105">
        <f t="shared" si="3"/>
        <v>0.26380429448201614</v>
      </c>
      <c r="N20" s="85">
        <v>8566390</v>
      </c>
      <c r="O20" s="86">
        <v>3284979</v>
      </c>
      <c r="P20" s="88">
        <f t="shared" si="4"/>
        <v>11851369</v>
      </c>
      <c r="Q20" s="105">
        <f t="shared" si="5"/>
        <v>0.05501293408923669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27177017</v>
      </c>
      <c r="AA20" s="88">
        <f t="shared" si="11"/>
        <v>41505388</v>
      </c>
      <c r="AB20" s="88">
        <f t="shared" si="12"/>
        <v>68682405</v>
      </c>
      <c r="AC20" s="105">
        <f t="shared" si="13"/>
        <v>0.31881722857125283</v>
      </c>
      <c r="AD20" s="85">
        <v>24138890</v>
      </c>
      <c r="AE20" s="86">
        <v>7215937</v>
      </c>
      <c r="AF20" s="88">
        <f t="shared" si="14"/>
        <v>31354827</v>
      </c>
      <c r="AG20" s="86">
        <v>134273382</v>
      </c>
      <c r="AH20" s="86">
        <v>134273382</v>
      </c>
      <c r="AI20" s="126">
        <v>17569670</v>
      </c>
      <c r="AJ20" s="127">
        <f t="shared" si="15"/>
        <v>0.13084998484658708</v>
      </c>
      <c r="AK20" s="128">
        <f t="shared" si="16"/>
        <v>-0.6220240985542673</v>
      </c>
    </row>
    <row r="21" spans="1:37" ht="12.75">
      <c r="A21" s="62" t="s">
        <v>97</v>
      </c>
      <c r="B21" s="63" t="s">
        <v>63</v>
      </c>
      <c r="C21" s="64" t="s">
        <v>64</v>
      </c>
      <c r="D21" s="85">
        <v>5328506978</v>
      </c>
      <c r="E21" s="86">
        <v>555371301</v>
      </c>
      <c r="F21" s="87">
        <f t="shared" si="0"/>
        <v>5883878279</v>
      </c>
      <c r="G21" s="85">
        <v>5328506978</v>
      </c>
      <c r="H21" s="86">
        <v>555371301</v>
      </c>
      <c r="I21" s="87">
        <f t="shared" si="1"/>
        <v>5883878279</v>
      </c>
      <c r="J21" s="85">
        <v>1408254738</v>
      </c>
      <c r="K21" s="86">
        <v>905336230</v>
      </c>
      <c r="L21" s="88">
        <f t="shared" si="2"/>
        <v>2313590968</v>
      </c>
      <c r="M21" s="105">
        <f t="shared" si="3"/>
        <v>0.39320850267371754</v>
      </c>
      <c r="N21" s="85">
        <v>156782489</v>
      </c>
      <c r="O21" s="86">
        <v>29580376</v>
      </c>
      <c r="P21" s="88">
        <f t="shared" si="4"/>
        <v>186362865</v>
      </c>
      <c r="Q21" s="105">
        <f t="shared" si="5"/>
        <v>0.031673473882888256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1565037227</v>
      </c>
      <c r="AA21" s="88">
        <f t="shared" si="11"/>
        <v>934916606</v>
      </c>
      <c r="AB21" s="88">
        <f t="shared" si="12"/>
        <v>2499953833</v>
      </c>
      <c r="AC21" s="105">
        <f t="shared" si="13"/>
        <v>0.4248819765566058</v>
      </c>
      <c r="AD21" s="85">
        <v>2407269932</v>
      </c>
      <c r="AE21" s="86">
        <v>105272201</v>
      </c>
      <c r="AF21" s="88">
        <f t="shared" si="14"/>
        <v>2512542133</v>
      </c>
      <c r="AG21" s="86">
        <v>5499349650</v>
      </c>
      <c r="AH21" s="86">
        <v>5499349650</v>
      </c>
      <c r="AI21" s="126">
        <v>1387538910</v>
      </c>
      <c r="AJ21" s="127">
        <f t="shared" si="15"/>
        <v>0.25230963628581066</v>
      </c>
      <c r="AK21" s="128">
        <f t="shared" si="16"/>
        <v>-0.9258269692068881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101895484</v>
      </c>
      <c r="E22" s="86">
        <v>20976000</v>
      </c>
      <c r="F22" s="87">
        <f t="shared" si="0"/>
        <v>122871484</v>
      </c>
      <c r="G22" s="85">
        <v>101895484</v>
      </c>
      <c r="H22" s="86">
        <v>20976000</v>
      </c>
      <c r="I22" s="87">
        <f t="shared" si="1"/>
        <v>122871484</v>
      </c>
      <c r="J22" s="85">
        <v>29007507</v>
      </c>
      <c r="K22" s="86">
        <v>200312136</v>
      </c>
      <c r="L22" s="88">
        <f t="shared" si="2"/>
        <v>229319643</v>
      </c>
      <c r="M22" s="105">
        <f t="shared" si="3"/>
        <v>1.86633737572503</v>
      </c>
      <c r="N22" s="85">
        <v>26819090</v>
      </c>
      <c r="O22" s="86">
        <v>11650610</v>
      </c>
      <c r="P22" s="88">
        <f t="shared" si="4"/>
        <v>38469700</v>
      </c>
      <c r="Q22" s="105">
        <f t="shared" si="5"/>
        <v>0.3130889181740492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55826597</v>
      </c>
      <c r="AA22" s="88">
        <f t="shared" si="11"/>
        <v>211962746</v>
      </c>
      <c r="AB22" s="88">
        <f t="shared" si="12"/>
        <v>267789343</v>
      </c>
      <c r="AC22" s="105">
        <f t="shared" si="13"/>
        <v>2.179426293899079</v>
      </c>
      <c r="AD22" s="85">
        <v>40283308</v>
      </c>
      <c r="AE22" s="86">
        <v>17266052</v>
      </c>
      <c r="AF22" s="88">
        <f t="shared" si="14"/>
        <v>57549360</v>
      </c>
      <c r="AG22" s="86">
        <v>241717754</v>
      </c>
      <c r="AH22" s="86">
        <v>241717754</v>
      </c>
      <c r="AI22" s="126">
        <v>28885614</v>
      </c>
      <c r="AJ22" s="127">
        <f t="shared" si="15"/>
        <v>0.11950141651572685</v>
      </c>
      <c r="AK22" s="128">
        <f t="shared" si="16"/>
        <v>-0.33153557224615526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120125642</v>
      </c>
      <c r="E23" s="86">
        <v>27854920</v>
      </c>
      <c r="F23" s="87">
        <f t="shared" si="0"/>
        <v>147980562</v>
      </c>
      <c r="G23" s="85">
        <v>120125642</v>
      </c>
      <c r="H23" s="86">
        <v>27854920</v>
      </c>
      <c r="I23" s="87">
        <f t="shared" si="1"/>
        <v>147980562</v>
      </c>
      <c r="J23" s="85">
        <v>24957623</v>
      </c>
      <c r="K23" s="86">
        <v>5245761</v>
      </c>
      <c r="L23" s="88">
        <f t="shared" si="2"/>
        <v>30203384</v>
      </c>
      <c r="M23" s="105">
        <f t="shared" si="3"/>
        <v>0.2041037254609156</v>
      </c>
      <c r="N23" s="85">
        <v>36542248</v>
      </c>
      <c r="O23" s="86">
        <v>4708565</v>
      </c>
      <c r="P23" s="88">
        <f t="shared" si="4"/>
        <v>41250813</v>
      </c>
      <c r="Q23" s="105">
        <f t="shared" si="5"/>
        <v>0.27875832097461556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61499871</v>
      </c>
      <c r="AA23" s="88">
        <f t="shared" si="11"/>
        <v>9954326</v>
      </c>
      <c r="AB23" s="88">
        <f t="shared" si="12"/>
        <v>71454197</v>
      </c>
      <c r="AC23" s="105">
        <f t="shared" si="13"/>
        <v>0.48286204643553116</v>
      </c>
      <c r="AD23" s="85">
        <v>38597167</v>
      </c>
      <c r="AE23" s="86">
        <v>9531706</v>
      </c>
      <c r="AF23" s="88">
        <f t="shared" si="14"/>
        <v>48128873</v>
      </c>
      <c r="AG23" s="86">
        <v>149897799</v>
      </c>
      <c r="AH23" s="86">
        <v>149897799</v>
      </c>
      <c r="AI23" s="126">
        <v>45862295</v>
      </c>
      <c r="AJ23" s="127">
        <f t="shared" si="15"/>
        <v>0.30595709413985456</v>
      </c>
      <c r="AK23" s="128">
        <f t="shared" si="16"/>
        <v>-0.14290922623515412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928105805</v>
      </c>
      <c r="E24" s="86">
        <v>171944000</v>
      </c>
      <c r="F24" s="87">
        <f t="shared" si="0"/>
        <v>1100049805</v>
      </c>
      <c r="G24" s="85">
        <v>928105805</v>
      </c>
      <c r="H24" s="86">
        <v>171944000</v>
      </c>
      <c r="I24" s="87">
        <f t="shared" si="1"/>
        <v>1100049805</v>
      </c>
      <c r="J24" s="85">
        <v>260953089</v>
      </c>
      <c r="K24" s="86">
        <v>3027303756</v>
      </c>
      <c r="L24" s="88">
        <f t="shared" si="2"/>
        <v>3288256845</v>
      </c>
      <c r="M24" s="105">
        <f t="shared" si="3"/>
        <v>2.989189062217051</v>
      </c>
      <c r="N24" s="85">
        <v>517056560</v>
      </c>
      <c r="O24" s="86">
        <v>3074368312</v>
      </c>
      <c r="P24" s="88">
        <f t="shared" si="4"/>
        <v>3591424872</v>
      </c>
      <c r="Q24" s="105">
        <f t="shared" si="5"/>
        <v>3.2647838813079924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778009649</v>
      </c>
      <c r="AA24" s="88">
        <f t="shared" si="11"/>
        <v>6101672068</v>
      </c>
      <c r="AB24" s="88">
        <f t="shared" si="12"/>
        <v>6879681717</v>
      </c>
      <c r="AC24" s="105">
        <f t="shared" si="13"/>
        <v>6.253972943525043</v>
      </c>
      <c r="AD24" s="85">
        <v>342991278</v>
      </c>
      <c r="AE24" s="86">
        <v>81722711</v>
      </c>
      <c r="AF24" s="88">
        <f t="shared" si="14"/>
        <v>424713989</v>
      </c>
      <c r="AG24" s="86">
        <v>1028696668</v>
      </c>
      <c r="AH24" s="86">
        <v>1028696668</v>
      </c>
      <c r="AI24" s="126">
        <v>269836264</v>
      </c>
      <c r="AJ24" s="127">
        <f t="shared" si="15"/>
        <v>0.26230887334807623</v>
      </c>
      <c r="AK24" s="128">
        <f t="shared" si="16"/>
        <v>7.456102141716835</v>
      </c>
    </row>
    <row r="25" spans="1:37" ht="16.5">
      <c r="A25" s="65"/>
      <c r="B25" s="66" t="s">
        <v>267</v>
      </c>
      <c r="C25" s="67"/>
      <c r="D25" s="89">
        <f>SUM(D17:D24)</f>
        <v>7275613964</v>
      </c>
      <c r="E25" s="90">
        <f>SUM(E17:E24)</f>
        <v>1017109719</v>
      </c>
      <c r="F25" s="91">
        <f t="shared" si="0"/>
        <v>8292723683</v>
      </c>
      <c r="G25" s="89">
        <f>SUM(G17:G24)</f>
        <v>7282789955</v>
      </c>
      <c r="H25" s="90">
        <f>SUM(H17:H24)</f>
        <v>1017109719</v>
      </c>
      <c r="I25" s="91">
        <f t="shared" si="1"/>
        <v>8299899674</v>
      </c>
      <c r="J25" s="89">
        <f>SUM(J17:J24)</f>
        <v>1931619767</v>
      </c>
      <c r="K25" s="90">
        <f>SUM(K17:K24)</f>
        <v>4530369150</v>
      </c>
      <c r="L25" s="90">
        <f t="shared" si="2"/>
        <v>6461988917</v>
      </c>
      <c r="M25" s="106">
        <f t="shared" si="3"/>
        <v>0.7792360102684974</v>
      </c>
      <c r="N25" s="89">
        <f>SUM(N17:N24)</f>
        <v>903071353</v>
      </c>
      <c r="O25" s="90">
        <f>SUM(O17:O24)</f>
        <v>3126682482</v>
      </c>
      <c r="P25" s="90">
        <f t="shared" si="4"/>
        <v>4029753835</v>
      </c>
      <c r="Q25" s="106">
        <f t="shared" si="5"/>
        <v>0.4859385153831852</v>
      </c>
      <c r="R25" s="89">
        <f>SUM(R17:R24)</f>
        <v>0</v>
      </c>
      <c r="S25" s="90">
        <f>SUM(S17:S24)</f>
        <v>0</v>
      </c>
      <c r="T25" s="90">
        <f t="shared" si="6"/>
        <v>0</v>
      </c>
      <c r="U25" s="106">
        <f t="shared" si="7"/>
        <v>0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f t="shared" si="10"/>
        <v>2834691120</v>
      </c>
      <c r="AA25" s="90">
        <f t="shared" si="11"/>
        <v>7657051632</v>
      </c>
      <c r="AB25" s="90">
        <f t="shared" si="12"/>
        <v>10491742752</v>
      </c>
      <c r="AC25" s="106">
        <f t="shared" si="13"/>
        <v>1.2651745256516826</v>
      </c>
      <c r="AD25" s="89">
        <f>SUM(AD17:AD24)</f>
        <v>3118413097</v>
      </c>
      <c r="AE25" s="90">
        <f>SUM(AE17:AE24)</f>
        <v>257334036</v>
      </c>
      <c r="AF25" s="90">
        <f t="shared" si="14"/>
        <v>3375747133</v>
      </c>
      <c r="AG25" s="90">
        <f>SUM(AG17:AG24)</f>
        <v>8066432432</v>
      </c>
      <c r="AH25" s="90">
        <f>SUM(AH17:AH24)</f>
        <v>8066432432</v>
      </c>
      <c r="AI25" s="91">
        <f>SUM(AI17:AI24)</f>
        <v>1874001650</v>
      </c>
      <c r="AJ25" s="129">
        <f t="shared" si="15"/>
        <v>0.23232100011967224</v>
      </c>
      <c r="AK25" s="130">
        <f t="shared" si="16"/>
        <v>0.19373687549244534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187821771</v>
      </c>
      <c r="E26" s="86">
        <v>33374002</v>
      </c>
      <c r="F26" s="87">
        <f t="shared" si="0"/>
        <v>221195773</v>
      </c>
      <c r="G26" s="85">
        <v>187821771</v>
      </c>
      <c r="H26" s="86">
        <v>33374002</v>
      </c>
      <c r="I26" s="87">
        <f t="shared" si="1"/>
        <v>221195773</v>
      </c>
      <c r="J26" s="85">
        <v>37213798</v>
      </c>
      <c r="K26" s="86">
        <v>9603878</v>
      </c>
      <c r="L26" s="88">
        <f t="shared" si="2"/>
        <v>46817676</v>
      </c>
      <c r="M26" s="105">
        <f t="shared" si="3"/>
        <v>0.21165719111639625</v>
      </c>
      <c r="N26" s="85">
        <v>54430605</v>
      </c>
      <c r="O26" s="86">
        <v>8107138</v>
      </c>
      <c r="P26" s="88">
        <f t="shared" si="4"/>
        <v>62537743</v>
      </c>
      <c r="Q26" s="105">
        <f t="shared" si="5"/>
        <v>0.2827257598634129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91644403</v>
      </c>
      <c r="AA26" s="88">
        <f t="shared" si="11"/>
        <v>17711016</v>
      </c>
      <c r="AB26" s="88">
        <f t="shared" si="12"/>
        <v>109355419</v>
      </c>
      <c r="AC26" s="105">
        <f t="shared" si="13"/>
        <v>0.49438295097980917</v>
      </c>
      <c r="AD26" s="85">
        <v>88718021</v>
      </c>
      <c r="AE26" s="86">
        <v>25069482</v>
      </c>
      <c r="AF26" s="88">
        <f t="shared" si="14"/>
        <v>113787503</v>
      </c>
      <c r="AG26" s="86">
        <v>218492537</v>
      </c>
      <c r="AH26" s="86">
        <v>218492537</v>
      </c>
      <c r="AI26" s="126">
        <v>61154832</v>
      </c>
      <c r="AJ26" s="127">
        <f t="shared" si="15"/>
        <v>0.27989437460740363</v>
      </c>
      <c r="AK26" s="128">
        <f t="shared" si="16"/>
        <v>-0.45039884564476296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602682732</v>
      </c>
      <c r="E27" s="86">
        <v>37661004</v>
      </c>
      <c r="F27" s="87">
        <f t="shared" si="0"/>
        <v>640343736</v>
      </c>
      <c r="G27" s="85">
        <v>602682732</v>
      </c>
      <c r="H27" s="86">
        <v>37661004</v>
      </c>
      <c r="I27" s="87">
        <f t="shared" si="1"/>
        <v>640343736</v>
      </c>
      <c r="J27" s="85">
        <v>92484454</v>
      </c>
      <c r="K27" s="86">
        <v>16449440</v>
      </c>
      <c r="L27" s="88">
        <f t="shared" si="2"/>
        <v>108933894</v>
      </c>
      <c r="M27" s="105">
        <f t="shared" si="3"/>
        <v>0.17011784120895967</v>
      </c>
      <c r="N27" s="85">
        <v>110842319</v>
      </c>
      <c r="O27" s="86">
        <v>14346608</v>
      </c>
      <c r="P27" s="88">
        <f t="shared" si="4"/>
        <v>125188927</v>
      </c>
      <c r="Q27" s="105">
        <f t="shared" si="5"/>
        <v>0.19550269638305637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203326773</v>
      </c>
      <c r="AA27" s="88">
        <f t="shared" si="11"/>
        <v>30796048</v>
      </c>
      <c r="AB27" s="88">
        <f t="shared" si="12"/>
        <v>234122821</v>
      </c>
      <c r="AC27" s="105">
        <f t="shared" si="13"/>
        <v>0.36562053759201607</v>
      </c>
      <c r="AD27" s="85">
        <v>80759940</v>
      </c>
      <c r="AE27" s="86">
        <v>27176156</v>
      </c>
      <c r="AF27" s="88">
        <f t="shared" si="14"/>
        <v>107936096</v>
      </c>
      <c r="AG27" s="86">
        <v>506887776</v>
      </c>
      <c r="AH27" s="86">
        <v>506887776</v>
      </c>
      <c r="AI27" s="126">
        <v>83329148</v>
      </c>
      <c r="AJ27" s="127">
        <f t="shared" si="15"/>
        <v>0.16439368228126297</v>
      </c>
      <c r="AK27" s="128">
        <f t="shared" si="16"/>
        <v>0.15984301488910613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1071419519</v>
      </c>
      <c r="E28" s="86">
        <v>89083044</v>
      </c>
      <c r="F28" s="87">
        <f t="shared" si="0"/>
        <v>1160502563</v>
      </c>
      <c r="G28" s="85">
        <v>1071419519</v>
      </c>
      <c r="H28" s="86">
        <v>89083044</v>
      </c>
      <c r="I28" s="87">
        <f t="shared" si="1"/>
        <v>1160502563</v>
      </c>
      <c r="J28" s="85">
        <v>185534712</v>
      </c>
      <c r="K28" s="86">
        <v>15718238</v>
      </c>
      <c r="L28" s="88">
        <f t="shared" si="2"/>
        <v>201252950</v>
      </c>
      <c r="M28" s="105">
        <f t="shared" si="3"/>
        <v>0.1734187897696181</v>
      </c>
      <c r="N28" s="85">
        <v>190539229</v>
      </c>
      <c r="O28" s="86">
        <v>14649716</v>
      </c>
      <c r="P28" s="88">
        <f t="shared" si="4"/>
        <v>205188945</v>
      </c>
      <c r="Q28" s="105">
        <f t="shared" si="5"/>
        <v>0.17681041950443327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376073941</v>
      </c>
      <c r="AA28" s="88">
        <f t="shared" si="11"/>
        <v>30367954</v>
      </c>
      <c r="AB28" s="88">
        <f t="shared" si="12"/>
        <v>406441895</v>
      </c>
      <c r="AC28" s="105">
        <f t="shared" si="13"/>
        <v>0.3502292092740514</v>
      </c>
      <c r="AD28" s="85">
        <v>339664870</v>
      </c>
      <c r="AE28" s="86">
        <v>63950212</v>
      </c>
      <c r="AF28" s="88">
        <f t="shared" si="14"/>
        <v>403615082</v>
      </c>
      <c r="AG28" s="86">
        <v>1123321908</v>
      </c>
      <c r="AH28" s="86">
        <v>1123321908</v>
      </c>
      <c r="AI28" s="126">
        <v>197979159</v>
      </c>
      <c r="AJ28" s="127">
        <f t="shared" si="15"/>
        <v>0.17624436734478788</v>
      </c>
      <c r="AK28" s="128">
        <f t="shared" si="16"/>
        <v>-0.4916222060304476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678246561</v>
      </c>
      <c r="E29" s="86">
        <v>291960000</v>
      </c>
      <c r="F29" s="87">
        <f t="shared" si="0"/>
        <v>970206561</v>
      </c>
      <c r="G29" s="85">
        <v>678246561</v>
      </c>
      <c r="H29" s="86">
        <v>291960000</v>
      </c>
      <c r="I29" s="87">
        <f t="shared" si="1"/>
        <v>970206561</v>
      </c>
      <c r="J29" s="85">
        <v>81184627</v>
      </c>
      <c r="K29" s="86">
        <v>35770228</v>
      </c>
      <c r="L29" s="88">
        <f t="shared" si="2"/>
        <v>116954855</v>
      </c>
      <c r="M29" s="105">
        <f t="shared" si="3"/>
        <v>0.12054634518184834</v>
      </c>
      <c r="N29" s="85">
        <v>140054219</v>
      </c>
      <c r="O29" s="86">
        <v>46539806</v>
      </c>
      <c r="P29" s="88">
        <f t="shared" si="4"/>
        <v>186594025</v>
      </c>
      <c r="Q29" s="105">
        <f t="shared" si="5"/>
        <v>0.1923240189261099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221238846</v>
      </c>
      <c r="AA29" s="88">
        <f t="shared" si="11"/>
        <v>82310034</v>
      </c>
      <c r="AB29" s="88">
        <f t="shared" si="12"/>
        <v>303548880</v>
      </c>
      <c r="AC29" s="105">
        <f t="shared" si="13"/>
        <v>0.31287036410795827</v>
      </c>
      <c r="AD29" s="85">
        <v>214724403</v>
      </c>
      <c r="AE29" s="86">
        <v>41416797</v>
      </c>
      <c r="AF29" s="88">
        <f t="shared" si="14"/>
        <v>256141200</v>
      </c>
      <c r="AG29" s="86">
        <v>1128013732</v>
      </c>
      <c r="AH29" s="86">
        <v>1128013732</v>
      </c>
      <c r="AI29" s="126">
        <v>157847998</v>
      </c>
      <c r="AJ29" s="127">
        <f t="shared" si="15"/>
        <v>0.13993446491128356</v>
      </c>
      <c r="AK29" s="128">
        <f t="shared" si="16"/>
        <v>-0.2715188927044927</v>
      </c>
    </row>
    <row r="30" spans="1:37" ht="16.5">
      <c r="A30" s="65"/>
      <c r="B30" s="66" t="s">
        <v>276</v>
      </c>
      <c r="C30" s="67"/>
      <c r="D30" s="89">
        <f>SUM(D26:D29)</f>
        <v>2540170583</v>
      </c>
      <c r="E30" s="90">
        <f>SUM(E26:E29)</f>
        <v>452078050</v>
      </c>
      <c r="F30" s="91">
        <f t="shared" si="0"/>
        <v>2992248633</v>
      </c>
      <c r="G30" s="89">
        <f>SUM(G26:G29)</f>
        <v>2540170583</v>
      </c>
      <c r="H30" s="90">
        <f>SUM(H26:H29)</f>
        <v>452078050</v>
      </c>
      <c r="I30" s="91">
        <f t="shared" si="1"/>
        <v>2992248633</v>
      </c>
      <c r="J30" s="89">
        <f>SUM(J26:J29)</f>
        <v>396417591</v>
      </c>
      <c r="K30" s="90">
        <f>SUM(K26:K29)</f>
        <v>77541784</v>
      </c>
      <c r="L30" s="90">
        <f t="shared" si="2"/>
        <v>473959375</v>
      </c>
      <c r="M30" s="106">
        <f t="shared" si="3"/>
        <v>0.15839571945089764</v>
      </c>
      <c r="N30" s="89">
        <f>SUM(N26:N29)</f>
        <v>495866372</v>
      </c>
      <c r="O30" s="90">
        <f>SUM(O26:O29)</f>
        <v>83643268</v>
      </c>
      <c r="P30" s="90">
        <f t="shared" si="4"/>
        <v>579509640</v>
      </c>
      <c r="Q30" s="106">
        <f t="shared" si="5"/>
        <v>0.19367028314722268</v>
      </c>
      <c r="R30" s="89">
        <f>SUM(R26:R29)</f>
        <v>0</v>
      </c>
      <c r="S30" s="90">
        <f>SUM(S26:S29)</f>
        <v>0</v>
      </c>
      <c r="T30" s="90">
        <f t="shared" si="6"/>
        <v>0</v>
      </c>
      <c r="U30" s="106">
        <f t="shared" si="7"/>
        <v>0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f t="shared" si="10"/>
        <v>892283963</v>
      </c>
      <c r="AA30" s="90">
        <f t="shared" si="11"/>
        <v>161185052</v>
      </c>
      <c r="AB30" s="90">
        <f t="shared" si="12"/>
        <v>1053469015</v>
      </c>
      <c r="AC30" s="106">
        <f t="shared" si="13"/>
        <v>0.3520660025981203</v>
      </c>
      <c r="AD30" s="89">
        <f>SUM(AD26:AD29)</f>
        <v>723867234</v>
      </c>
      <c r="AE30" s="90">
        <f>SUM(AE26:AE29)</f>
        <v>157612647</v>
      </c>
      <c r="AF30" s="90">
        <f t="shared" si="14"/>
        <v>881479881</v>
      </c>
      <c r="AG30" s="90">
        <f>SUM(AG26:AG29)</f>
        <v>2976715953</v>
      </c>
      <c r="AH30" s="90">
        <f>SUM(AH26:AH29)</f>
        <v>2976715953</v>
      </c>
      <c r="AI30" s="91">
        <f>SUM(AI26:AI29)</f>
        <v>500311137</v>
      </c>
      <c r="AJ30" s="129">
        <f t="shared" si="15"/>
        <v>0.16807486669857613</v>
      </c>
      <c r="AK30" s="130">
        <f t="shared" si="16"/>
        <v>-0.34257190380502855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333635119</v>
      </c>
      <c r="E31" s="86">
        <v>23555635</v>
      </c>
      <c r="F31" s="87">
        <f t="shared" si="0"/>
        <v>357190754</v>
      </c>
      <c r="G31" s="85">
        <v>333635119</v>
      </c>
      <c r="H31" s="86">
        <v>23555635</v>
      </c>
      <c r="I31" s="87">
        <f t="shared" si="1"/>
        <v>357190754</v>
      </c>
      <c r="J31" s="85">
        <v>71542813</v>
      </c>
      <c r="K31" s="86">
        <v>2474024</v>
      </c>
      <c r="L31" s="88">
        <f t="shared" si="2"/>
        <v>74016837</v>
      </c>
      <c r="M31" s="105">
        <f t="shared" si="3"/>
        <v>0.20721935316388396</v>
      </c>
      <c r="N31" s="85">
        <v>62031962</v>
      </c>
      <c r="O31" s="86">
        <v>1418483</v>
      </c>
      <c r="P31" s="88">
        <f t="shared" si="4"/>
        <v>63450445</v>
      </c>
      <c r="Q31" s="105">
        <f t="shared" si="5"/>
        <v>0.17763742283205908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133574775</v>
      </c>
      <c r="AA31" s="88">
        <f t="shared" si="11"/>
        <v>3892507</v>
      </c>
      <c r="AB31" s="88">
        <f t="shared" si="12"/>
        <v>137467282</v>
      </c>
      <c r="AC31" s="105">
        <f t="shared" si="13"/>
        <v>0.38485677599594303</v>
      </c>
      <c r="AD31" s="85">
        <v>140286164</v>
      </c>
      <c r="AE31" s="86">
        <v>9290891</v>
      </c>
      <c r="AF31" s="88">
        <f t="shared" si="14"/>
        <v>149577055</v>
      </c>
      <c r="AG31" s="86">
        <v>381588717</v>
      </c>
      <c r="AH31" s="86">
        <v>381588717</v>
      </c>
      <c r="AI31" s="126">
        <v>72361067</v>
      </c>
      <c r="AJ31" s="127">
        <f t="shared" si="15"/>
        <v>0.18963104456780885</v>
      </c>
      <c r="AK31" s="128">
        <f t="shared" si="16"/>
        <v>-0.575800947545063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223365671</v>
      </c>
      <c r="E32" s="86">
        <v>89678002</v>
      </c>
      <c r="F32" s="87">
        <f t="shared" si="0"/>
        <v>313043673</v>
      </c>
      <c r="G32" s="85">
        <v>223365671</v>
      </c>
      <c r="H32" s="86">
        <v>89678002</v>
      </c>
      <c r="I32" s="87">
        <f t="shared" si="1"/>
        <v>313043673</v>
      </c>
      <c r="J32" s="85">
        <v>10438966</v>
      </c>
      <c r="K32" s="86">
        <v>2749771</v>
      </c>
      <c r="L32" s="88">
        <f t="shared" si="2"/>
        <v>13188737</v>
      </c>
      <c r="M32" s="105">
        <f t="shared" si="3"/>
        <v>0.04213066143010659</v>
      </c>
      <c r="N32" s="85">
        <v>13705713</v>
      </c>
      <c r="O32" s="86">
        <v>8864575</v>
      </c>
      <c r="P32" s="88">
        <f t="shared" si="4"/>
        <v>22570288</v>
      </c>
      <c r="Q32" s="105">
        <f t="shared" si="5"/>
        <v>0.07209948625922237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24144679</v>
      </c>
      <c r="AA32" s="88">
        <f t="shared" si="11"/>
        <v>11614346</v>
      </c>
      <c r="AB32" s="88">
        <f t="shared" si="12"/>
        <v>35759025</v>
      </c>
      <c r="AC32" s="105">
        <f t="shared" si="13"/>
        <v>0.11423014768932896</v>
      </c>
      <c r="AD32" s="85">
        <v>65313068</v>
      </c>
      <c r="AE32" s="86">
        <v>35257174</v>
      </c>
      <c r="AF32" s="88">
        <f t="shared" si="14"/>
        <v>100570242</v>
      </c>
      <c r="AG32" s="86">
        <v>313508085</v>
      </c>
      <c r="AH32" s="86">
        <v>313508085</v>
      </c>
      <c r="AI32" s="126">
        <v>68350355</v>
      </c>
      <c r="AJ32" s="127">
        <f t="shared" si="15"/>
        <v>0.21801783835973482</v>
      </c>
      <c r="AK32" s="128">
        <f t="shared" si="16"/>
        <v>-0.7755768749169362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218083719</v>
      </c>
      <c r="E33" s="86">
        <v>60770313</v>
      </c>
      <c r="F33" s="87">
        <f t="shared" si="0"/>
        <v>278854032</v>
      </c>
      <c r="G33" s="85">
        <v>218083719</v>
      </c>
      <c r="H33" s="86">
        <v>60770313</v>
      </c>
      <c r="I33" s="87">
        <f t="shared" si="1"/>
        <v>278854032</v>
      </c>
      <c r="J33" s="85">
        <v>46769436</v>
      </c>
      <c r="K33" s="86">
        <v>8573824</v>
      </c>
      <c r="L33" s="88">
        <f t="shared" si="2"/>
        <v>55343260</v>
      </c>
      <c r="M33" s="105">
        <f t="shared" si="3"/>
        <v>0.19846677346949748</v>
      </c>
      <c r="N33" s="85">
        <v>44450134</v>
      </c>
      <c r="O33" s="86">
        <v>12005905</v>
      </c>
      <c r="P33" s="88">
        <f t="shared" si="4"/>
        <v>56456039</v>
      </c>
      <c r="Q33" s="105">
        <f t="shared" si="5"/>
        <v>0.202457316450063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91219570</v>
      </c>
      <c r="AA33" s="88">
        <f t="shared" si="11"/>
        <v>20579729</v>
      </c>
      <c r="AB33" s="88">
        <f t="shared" si="12"/>
        <v>111799299</v>
      </c>
      <c r="AC33" s="105">
        <f t="shared" si="13"/>
        <v>0.4009240899195605</v>
      </c>
      <c r="AD33" s="85">
        <v>72797437</v>
      </c>
      <c r="AE33" s="86">
        <v>-112729926</v>
      </c>
      <c r="AF33" s="88">
        <f t="shared" si="14"/>
        <v>-39932489</v>
      </c>
      <c r="AG33" s="86">
        <v>230211142</v>
      </c>
      <c r="AH33" s="86">
        <v>230211142</v>
      </c>
      <c r="AI33" s="126">
        <v>74670326</v>
      </c>
      <c r="AJ33" s="127">
        <f t="shared" si="15"/>
        <v>0.3243558298320765</v>
      </c>
      <c r="AK33" s="128">
        <f t="shared" si="16"/>
        <v>-2.413787129572614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903732673</v>
      </c>
      <c r="E34" s="86">
        <v>57361520</v>
      </c>
      <c r="F34" s="87">
        <f t="shared" si="0"/>
        <v>961094193</v>
      </c>
      <c r="G34" s="85">
        <v>903732673</v>
      </c>
      <c r="H34" s="86">
        <v>57361520</v>
      </c>
      <c r="I34" s="87">
        <f t="shared" si="1"/>
        <v>961094193</v>
      </c>
      <c r="J34" s="85">
        <v>83379714</v>
      </c>
      <c r="K34" s="86">
        <v>7091967</v>
      </c>
      <c r="L34" s="88">
        <f t="shared" si="2"/>
        <v>90471681</v>
      </c>
      <c r="M34" s="105">
        <f t="shared" si="3"/>
        <v>0.09413404186492676</v>
      </c>
      <c r="N34" s="85">
        <v>62664593</v>
      </c>
      <c r="O34" s="86">
        <v>6224490</v>
      </c>
      <c r="P34" s="88">
        <f t="shared" si="4"/>
        <v>68889083</v>
      </c>
      <c r="Q34" s="105">
        <f t="shared" si="5"/>
        <v>0.0716777642625919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146044307</v>
      </c>
      <c r="AA34" s="88">
        <f t="shared" si="11"/>
        <v>13316457</v>
      </c>
      <c r="AB34" s="88">
        <f t="shared" si="12"/>
        <v>159360764</v>
      </c>
      <c r="AC34" s="105">
        <f t="shared" si="13"/>
        <v>0.16581180612751867</v>
      </c>
      <c r="AD34" s="85">
        <v>150344556</v>
      </c>
      <c r="AE34" s="86">
        <v>21982059</v>
      </c>
      <c r="AF34" s="88">
        <f t="shared" si="14"/>
        <v>172326615</v>
      </c>
      <c r="AG34" s="86">
        <v>231480592</v>
      </c>
      <c r="AH34" s="86">
        <v>231480592</v>
      </c>
      <c r="AI34" s="126">
        <v>107458264</v>
      </c>
      <c r="AJ34" s="127">
        <f t="shared" si="15"/>
        <v>0.46422148427890664</v>
      </c>
      <c r="AK34" s="128">
        <f t="shared" si="16"/>
        <v>-0.6002411873522845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455567146</v>
      </c>
      <c r="E35" s="86">
        <v>296462000</v>
      </c>
      <c r="F35" s="87">
        <f t="shared" si="0"/>
        <v>752029146</v>
      </c>
      <c r="G35" s="85">
        <v>455567146</v>
      </c>
      <c r="H35" s="86">
        <v>296462000</v>
      </c>
      <c r="I35" s="87">
        <f t="shared" si="1"/>
        <v>752029146</v>
      </c>
      <c r="J35" s="85">
        <v>53359285</v>
      </c>
      <c r="K35" s="86">
        <v>18762235</v>
      </c>
      <c r="L35" s="88">
        <f t="shared" si="2"/>
        <v>72121520</v>
      </c>
      <c r="M35" s="105">
        <f t="shared" si="3"/>
        <v>0.09590255960637993</v>
      </c>
      <c r="N35" s="85">
        <v>114293816</v>
      </c>
      <c r="O35" s="86">
        <v>71729012</v>
      </c>
      <c r="P35" s="88">
        <f t="shared" si="4"/>
        <v>186022828</v>
      </c>
      <c r="Q35" s="105">
        <f t="shared" si="5"/>
        <v>0.24736119469497264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167653101</v>
      </c>
      <c r="AA35" s="88">
        <f t="shared" si="11"/>
        <v>90491247</v>
      </c>
      <c r="AB35" s="88">
        <f t="shared" si="12"/>
        <v>258144348</v>
      </c>
      <c r="AC35" s="105">
        <f t="shared" si="13"/>
        <v>0.3432637543013526</v>
      </c>
      <c r="AD35" s="85">
        <v>198551196</v>
      </c>
      <c r="AE35" s="86">
        <v>133136973</v>
      </c>
      <c r="AF35" s="88">
        <f t="shared" si="14"/>
        <v>331688169</v>
      </c>
      <c r="AG35" s="86">
        <v>702305241</v>
      </c>
      <c r="AH35" s="86">
        <v>702305241</v>
      </c>
      <c r="AI35" s="126">
        <v>210451729</v>
      </c>
      <c r="AJ35" s="127">
        <f t="shared" si="15"/>
        <v>0.29965849137099065</v>
      </c>
      <c r="AK35" s="128">
        <f t="shared" si="16"/>
        <v>-0.4391635114365505</v>
      </c>
    </row>
    <row r="36" spans="1:37" ht="16.5">
      <c r="A36" s="65"/>
      <c r="B36" s="66" t="s">
        <v>287</v>
      </c>
      <c r="C36" s="67"/>
      <c r="D36" s="89">
        <f>SUM(D31:D35)</f>
        <v>2134384328</v>
      </c>
      <c r="E36" s="90">
        <f>SUM(E31:E35)</f>
        <v>527827470</v>
      </c>
      <c r="F36" s="91">
        <f t="shared" si="0"/>
        <v>2662211798</v>
      </c>
      <c r="G36" s="89">
        <f>SUM(G31:G35)</f>
        <v>2134384328</v>
      </c>
      <c r="H36" s="90">
        <f>SUM(H31:H35)</f>
        <v>527827470</v>
      </c>
      <c r="I36" s="91">
        <f t="shared" si="1"/>
        <v>2662211798</v>
      </c>
      <c r="J36" s="89">
        <f>SUM(J31:J35)</f>
        <v>265490214</v>
      </c>
      <c r="K36" s="90">
        <f>SUM(K31:K35)</f>
        <v>39651821</v>
      </c>
      <c r="L36" s="90">
        <f t="shared" si="2"/>
        <v>305142035</v>
      </c>
      <c r="M36" s="106">
        <f t="shared" si="3"/>
        <v>0.11461974408994788</v>
      </c>
      <c r="N36" s="89">
        <f>SUM(N31:N35)</f>
        <v>297146218</v>
      </c>
      <c r="O36" s="90">
        <f>SUM(O31:O35)</f>
        <v>100242465</v>
      </c>
      <c r="P36" s="90">
        <f t="shared" si="4"/>
        <v>397388683</v>
      </c>
      <c r="Q36" s="106">
        <f t="shared" si="5"/>
        <v>0.14927012317297228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562636432</v>
      </c>
      <c r="AA36" s="90">
        <f t="shared" si="11"/>
        <v>139894286</v>
      </c>
      <c r="AB36" s="90">
        <f t="shared" si="12"/>
        <v>702530718</v>
      </c>
      <c r="AC36" s="106">
        <f t="shared" si="13"/>
        <v>0.26388986726292013</v>
      </c>
      <c r="AD36" s="89">
        <f>SUM(AD31:AD35)</f>
        <v>627292421</v>
      </c>
      <c r="AE36" s="90">
        <f>SUM(AE31:AE35)</f>
        <v>86937171</v>
      </c>
      <c r="AF36" s="90">
        <f t="shared" si="14"/>
        <v>714229592</v>
      </c>
      <c r="AG36" s="90">
        <f>SUM(AG31:AG35)</f>
        <v>1859093777</v>
      </c>
      <c r="AH36" s="90">
        <f>SUM(AH31:AH35)</f>
        <v>1859093777</v>
      </c>
      <c r="AI36" s="91">
        <f>SUM(AI31:AI35)</f>
        <v>533291741</v>
      </c>
      <c r="AJ36" s="129">
        <f t="shared" si="15"/>
        <v>0.28685575068761043</v>
      </c>
      <c r="AK36" s="130">
        <f t="shared" si="16"/>
        <v>-0.4436121277372108</v>
      </c>
    </row>
    <row r="37" spans="1:37" ht="12.75">
      <c r="A37" s="62" t="s">
        <v>97</v>
      </c>
      <c r="B37" s="63" t="s">
        <v>65</v>
      </c>
      <c r="C37" s="64" t="s">
        <v>66</v>
      </c>
      <c r="D37" s="85">
        <v>2432636361</v>
      </c>
      <c r="E37" s="86">
        <v>200618720</v>
      </c>
      <c r="F37" s="87">
        <f t="shared" si="0"/>
        <v>2633255081</v>
      </c>
      <c r="G37" s="85">
        <v>2415852813</v>
      </c>
      <c r="H37" s="86">
        <v>1141969970</v>
      </c>
      <c r="I37" s="87">
        <f t="shared" si="1"/>
        <v>3557822783</v>
      </c>
      <c r="J37" s="85">
        <v>374523962</v>
      </c>
      <c r="K37" s="86">
        <v>22652032</v>
      </c>
      <c r="L37" s="88">
        <f t="shared" si="2"/>
        <v>397175994</v>
      </c>
      <c r="M37" s="105">
        <f t="shared" si="3"/>
        <v>0.15083080893521686</v>
      </c>
      <c r="N37" s="85">
        <v>636461149</v>
      </c>
      <c r="O37" s="86">
        <v>-15097964</v>
      </c>
      <c r="P37" s="88">
        <f t="shared" si="4"/>
        <v>621363185</v>
      </c>
      <c r="Q37" s="105">
        <f t="shared" si="5"/>
        <v>0.23596771519910342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1010985111</v>
      </c>
      <c r="AA37" s="88">
        <f t="shared" si="11"/>
        <v>7554068</v>
      </c>
      <c r="AB37" s="88">
        <f t="shared" si="12"/>
        <v>1018539179</v>
      </c>
      <c r="AC37" s="105">
        <f t="shared" si="13"/>
        <v>0.38679852413432025</v>
      </c>
      <c r="AD37" s="85">
        <v>858171493</v>
      </c>
      <c r="AE37" s="86">
        <v>0</v>
      </c>
      <c r="AF37" s="88">
        <f t="shared" si="14"/>
        <v>858171493</v>
      </c>
      <c r="AG37" s="86">
        <v>2266837031</v>
      </c>
      <c r="AH37" s="86">
        <v>2266837031</v>
      </c>
      <c r="AI37" s="126">
        <v>521407961</v>
      </c>
      <c r="AJ37" s="127">
        <f t="shared" si="15"/>
        <v>0.23001563582627038</v>
      </c>
      <c r="AK37" s="128">
        <f t="shared" si="16"/>
        <v>-0.2759452043462367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86775444</v>
      </c>
      <c r="E38" s="86">
        <v>30447498</v>
      </c>
      <c r="F38" s="87">
        <f t="shared" si="0"/>
        <v>117222942</v>
      </c>
      <c r="G38" s="85">
        <v>86775444</v>
      </c>
      <c r="H38" s="86">
        <v>30447498</v>
      </c>
      <c r="I38" s="87">
        <f t="shared" si="1"/>
        <v>117222942</v>
      </c>
      <c r="J38" s="85">
        <v>34214694</v>
      </c>
      <c r="K38" s="86">
        <v>793592777</v>
      </c>
      <c r="L38" s="88">
        <f t="shared" si="2"/>
        <v>827807471</v>
      </c>
      <c r="M38" s="105">
        <f t="shared" si="3"/>
        <v>7.061821319925582</v>
      </c>
      <c r="N38" s="85">
        <v>22030324</v>
      </c>
      <c r="O38" s="86">
        <v>2878027</v>
      </c>
      <c r="P38" s="88">
        <f t="shared" si="4"/>
        <v>24908351</v>
      </c>
      <c r="Q38" s="105">
        <f t="shared" si="5"/>
        <v>0.2124869976390799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56245018</v>
      </c>
      <c r="AA38" s="88">
        <f t="shared" si="11"/>
        <v>796470804</v>
      </c>
      <c r="AB38" s="88">
        <f t="shared" si="12"/>
        <v>852715822</v>
      </c>
      <c r="AC38" s="105">
        <f t="shared" si="13"/>
        <v>7.274308317564662</v>
      </c>
      <c r="AD38" s="85">
        <v>29282241</v>
      </c>
      <c r="AE38" s="86">
        <v>3547305</v>
      </c>
      <c r="AF38" s="88">
        <f t="shared" si="14"/>
        <v>32829546</v>
      </c>
      <c r="AG38" s="86">
        <v>328377849</v>
      </c>
      <c r="AH38" s="86">
        <v>328377849</v>
      </c>
      <c r="AI38" s="126">
        <v>18992865</v>
      </c>
      <c r="AJ38" s="127">
        <f t="shared" si="15"/>
        <v>0.057838447562277566</v>
      </c>
      <c r="AK38" s="128">
        <f t="shared" si="16"/>
        <v>-0.2412825020486119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104094468</v>
      </c>
      <c r="E39" s="86">
        <v>90561000</v>
      </c>
      <c r="F39" s="87">
        <f t="shared" si="0"/>
        <v>194655468</v>
      </c>
      <c r="G39" s="85">
        <v>104094468</v>
      </c>
      <c r="H39" s="86">
        <v>90561000</v>
      </c>
      <c r="I39" s="87">
        <f t="shared" si="1"/>
        <v>194655468</v>
      </c>
      <c r="J39" s="85">
        <v>13290573</v>
      </c>
      <c r="K39" s="86">
        <v>20827543</v>
      </c>
      <c r="L39" s="88">
        <f t="shared" si="2"/>
        <v>34118116</v>
      </c>
      <c r="M39" s="105">
        <f t="shared" si="3"/>
        <v>0.17527437759929765</v>
      </c>
      <c r="N39" s="85">
        <v>27082902</v>
      </c>
      <c r="O39" s="86">
        <v>22020758</v>
      </c>
      <c r="P39" s="88">
        <f t="shared" si="4"/>
        <v>49103660</v>
      </c>
      <c r="Q39" s="105">
        <f t="shared" si="5"/>
        <v>0.25225934059042204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40373475</v>
      </c>
      <c r="AA39" s="88">
        <f t="shared" si="11"/>
        <v>42848301</v>
      </c>
      <c r="AB39" s="88">
        <f t="shared" si="12"/>
        <v>83221776</v>
      </c>
      <c r="AC39" s="105">
        <f t="shared" si="13"/>
        <v>0.4275337181897197</v>
      </c>
      <c r="AD39" s="85">
        <v>43687514</v>
      </c>
      <c r="AE39" s="86">
        <v>37989750</v>
      </c>
      <c r="AF39" s="88">
        <f t="shared" si="14"/>
        <v>81677264</v>
      </c>
      <c r="AG39" s="86">
        <v>117933136</v>
      </c>
      <c r="AH39" s="86">
        <v>117933136</v>
      </c>
      <c r="AI39" s="126">
        <v>48002668</v>
      </c>
      <c r="AJ39" s="127">
        <f t="shared" si="15"/>
        <v>0.4070329139725412</v>
      </c>
      <c r="AK39" s="128">
        <f t="shared" si="16"/>
        <v>-0.39880870642287924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253500744</v>
      </c>
      <c r="E40" s="86">
        <v>87456804</v>
      </c>
      <c r="F40" s="87">
        <f t="shared" si="0"/>
        <v>340957548</v>
      </c>
      <c r="G40" s="85">
        <v>253500744</v>
      </c>
      <c r="H40" s="86">
        <v>87456804</v>
      </c>
      <c r="I40" s="87">
        <f t="shared" si="1"/>
        <v>340957548</v>
      </c>
      <c r="J40" s="85">
        <v>6705527</v>
      </c>
      <c r="K40" s="86">
        <v>0</v>
      </c>
      <c r="L40" s="88">
        <f t="shared" si="2"/>
        <v>6705527</v>
      </c>
      <c r="M40" s="105">
        <f t="shared" si="3"/>
        <v>0.019666750419028704</v>
      </c>
      <c r="N40" s="85">
        <v>32332350</v>
      </c>
      <c r="O40" s="86">
        <v>12406454</v>
      </c>
      <c r="P40" s="88">
        <f t="shared" si="4"/>
        <v>44738804</v>
      </c>
      <c r="Q40" s="105">
        <f t="shared" si="5"/>
        <v>0.13121517403685692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39037877</v>
      </c>
      <c r="AA40" s="88">
        <f t="shared" si="11"/>
        <v>12406454</v>
      </c>
      <c r="AB40" s="88">
        <f t="shared" si="12"/>
        <v>51444331</v>
      </c>
      <c r="AC40" s="105">
        <f t="shared" si="13"/>
        <v>0.15088192445588564</v>
      </c>
      <c r="AD40" s="85">
        <v>98634577</v>
      </c>
      <c r="AE40" s="86">
        <v>46486644</v>
      </c>
      <c r="AF40" s="88">
        <f t="shared" si="14"/>
        <v>145121221</v>
      </c>
      <c r="AG40" s="86">
        <v>488115424</v>
      </c>
      <c r="AH40" s="86">
        <v>488115424</v>
      </c>
      <c r="AI40" s="126">
        <v>87917038</v>
      </c>
      <c r="AJ40" s="127">
        <f t="shared" si="15"/>
        <v>0.18011526306531955</v>
      </c>
      <c r="AK40" s="128">
        <f t="shared" si="16"/>
        <v>-0.6917142531484075</v>
      </c>
    </row>
    <row r="41" spans="1:37" ht="16.5">
      <c r="A41" s="65"/>
      <c r="B41" s="66" t="s">
        <v>294</v>
      </c>
      <c r="C41" s="67"/>
      <c r="D41" s="89">
        <f>SUM(D37:D40)</f>
        <v>2877007017</v>
      </c>
      <c r="E41" s="90">
        <f>SUM(E37:E40)</f>
        <v>409084022</v>
      </c>
      <c r="F41" s="91">
        <f t="shared" si="0"/>
        <v>3286091039</v>
      </c>
      <c r="G41" s="89">
        <f>SUM(G37:G40)</f>
        <v>2860223469</v>
      </c>
      <c r="H41" s="90">
        <f>SUM(H37:H40)</f>
        <v>1350435272</v>
      </c>
      <c r="I41" s="91">
        <f t="shared" si="1"/>
        <v>4210658741</v>
      </c>
      <c r="J41" s="89">
        <f>SUM(J37:J40)</f>
        <v>428734756</v>
      </c>
      <c r="K41" s="90">
        <f>SUM(K37:K40)</f>
        <v>837072352</v>
      </c>
      <c r="L41" s="90">
        <f t="shared" si="2"/>
        <v>1265807108</v>
      </c>
      <c r="M41" s="106">
        <f t="shared" si="3"/>
        <v>0.38520147280679157</v>
      </c>
      <c r="N41" s="89">
        <f>SUM(N37:N40)</f>
        <v>717906725</v>
      </c>
      <c r="O41" s="90">
        <f>SUM(O37:O40)</f>
        <v>22207275</v>
      </c>
      <c r="P41" s="90">
        <f t="shared" si="4"/>
        <v>740114000</v>
      </c>
      <c r="Q41" s="106">
        <f t="shared" si="5"/>
        <v>0.2252262616026689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1146641481</v>
      </c>
      <c r="AA41" s="90">
        <f t="shared" si="11"/>
        <v>859279627</v>
      </c>
      <c r="AB41" s="90">
        <f t="shared" si="12"/>
        <v>2005921108</v>
      </c>
      <c r="AC41" s="106">
        <f t="shared" si="13"/>
        <v>0.6104277344094605</v>
      </c>
      <c r="AD41" s="89">
        <f>SUM(AD37:AD40)</f>
        <v>1029775825</v>
      </c>
      <c r="AE41" s="90">
        <f>SUM(AE37:AE40)</f>
        <v>88023699</v>
      </c>
      <c r="AF41" s="90">
        <f t="shared" si="14"/>
        <v>1117799524</v>
      </c>
      <c r="AG41" s="90">
        <f>SUM(AG37:AG40)</f>
        <v>3201263440</v>
      </c>
      <c r="AH41" s="90">
        <f>SUM(AH37:AH40)</f>
        <v>3201263440</v>
      </c>
      <c r="AI41" s="91">
        <f>SUM(AI37:AI40)</f>
        <v>676320532</v>
      </c>
      <c r="AJ41" s="129">
        <f t="shared" si="15"/>
        <v>0.2112667528543043</v>
      </c>
      <c r="AK41" s="130">
        <f t="shared" si="16"/>
        <v>-0.33788306032594084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135245675</v>
      </c>
      <c r="E42" s="86">
        <v>35344651</v>
      </c>
      <c r="F42" s="87">
        <f aca="true" t="shared" si="17" ref="F42:F74">$D42+$E42</f>
        <v>170590326</v>
      </c>
      <c r="G42" s="85">
        <v>138033852</v>
      </c>
      <c r="H42" s="86">
        <v>45452529</v>
      </c>
      <c r="I42" s="87">
        <f aca="true" t="shared" si="18" ref="I42:I74">$G42+$H42</f>
        <v>183486381</v>
      </c>
      <c r="J42" s="85">
        <v>38495515</v>
      </c>
      <c r="K42" s="86">
        <v>310667420</v>
      </c>
      <c r="L42" s="88">
        <f aca="true" t="shared" si="19" ref="L42:L74">$J42+$K42</f>
        <v>349162935</v>
      </c>
      <c r="M42" s="105">
        <f aca="true" t="shared" si="20" ref="M42:M74">IF($F42=0,0,$L42/$F42)</f>
        <v>2.0467921199705077</v>
      </c>
      <c r="N42" s="85">
        <v>87879173</v>
      </c>
      <c r="O42" s="86">
        <v>286206257</v>
      </c>
      <c r="P42" s="88">
        <f aca="true" t="shared" si="21" ref="P42:P74">$N42+$O42</f>
        <v>374085430</v>
      </c>
      <c r="Q42" s="105">
        <f aca="true" t="shared" si="22" ref="Q42:Q74">IF($F42=0,0,$P42/$F42)</f>
        <v>2.192887713925818</v>
      </c>
      <c r="R42" s="85">
        <v>0</v>
      </c>
      <c r="S42" s="86">
        <v>0</v>
      </c>
      <c r="T42" s="88">
        <f aca="true" t="shared" si="23" ref="T42:T74">$R42+$S42</f>
        <v>0</v>
      </c>
      <c r="U42" s="105">
        <f aca="true" t="shared" si="24" ref="U42:U74">IF($I42=0,0,$T42/$I42)</f>
        <v>0</v>
      </c>
      <c r="V42" s="85">
        <v>0</v>
      </c>
      <c r="W42" s="86">
        <v>0</v>
      </c>
      <c r="X42" s="88">
        <f aca="true" t="shared" si="25" ref="X42:X74">$V42+$W42</f>
        <v>0</v>
      </c>
      <c r="Y42" s="105">
        <f aca="true" t="shared" si="26" ref="Y42:Y74">IF($I42=0,0,$X42/$I42)</f>
        <v>0</v>
      </c>
      <c r="Z42" s="125">
        <f aca="true" t="shared" si="27" ref="Z42:Z74">$J42+$N42</f>
        <v>126374688</v>
      </c>
      <c r="AA42" s="88">
        <f aca="true" t="shared" si="28" ref="AA42:AA74">$K42+$O42</f>
        <v>596873677</v>
      </c>
      <c r="AB42" s="88">
        <f aca="true" t="shared" si="29" ref="AB42:AB74">$Z42+$AA42</f>
        <v>723248365</v>
      </c>
      <c r="AC42" s="105">
        <f aca="true" t="shared" si="30" ref="AC42:AC74">IF($F42=0,0,$AB42/$F42)</f>
        <v>4.239679833896325</v>
      </c>
      <c r="AD42" s="85">
        <v>49461293</v>
      </c>
      <c r="AE42" s="86">
        <v>14973581</v>
      </c>
      <c r="AF42" s="88">
        <f aca="true" t="shared" si="31" ref="AF42:AF74">$AD42+$AE42</f>
        <v>64434874</v>
      </c>
      <c r="AG42" s="86">
        <v>439828924</v>
      </c>
      <c r="AH42" s="86">
        <v>439828924</v>
      </c>
      <c r="AI42" s="126">
        <v>33888396</v>
      </c>
      <c r="AJ42" s="127">
        <f aca="true" t="shared" si="32" ref="AJ42:AJ74">IF($AG42=0,0,$AI42/$AG42)</f>
        <v>0.07704903918506278</v>
      </c>
      <c r="AK42" s="128">
        <f aca="true" t="shared" si="33" ref="AK42:AK74">IF($AF42=0,0,(($P42/$AF42)-1))</f>
        <v>4.805636090791456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0</v>
      </c>
      <c r="E43" s="86">
        <v>0</v>
      </c>
      <c r="F43" s="87">
        <f t="shared" si="17"/>
        <v>0</v>
      </c>
      <c r="G43" s="85">
        <v>0</v>
      </c>
      <c r="H43" s="86">
        <v>0</v>
      </c>
      <c r="I43" s="87">
        <f t="shared" si="18"/>
        <v>0</v>
      </c>
      <c r="J43" s="85">
        <v>0</v>
      </c>
      <c r="K43" s="86">
        <v>0</v>
      </c>
      <c r="L43" s="88">
        <f t="shared" si="19"/>
        <v>0</v>
      </c>
      <c r="M43" s="105">
        <f t="shared" si="20"/>
        <v>0</v>
      </c>
      <c r="N43" s="85">
        <v>0</v>
      </c>
      <c r="O43" s="86">
        <v>0</v>
      </c>
      <c r="P43" s="88">
        <f t="shared" si="21"/>
        <v>0</v>
      </c>
      <c r="Q43" s="105">
        <f t="shared" si="22"/>
        <v>0</v>
      </c>
      <c r="R43" s="85">
        <v>0</v>
      </c>
      <c r="S43" s="86">
        <v>0</v>
      </c>
      <c r="T43" s="88">
        <f t="shared" si="23"/>
        <v>0</v>
      </c>
      <c r="U43" s="105">
        <f t="shared" si="24"/>
        <v>0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0</v>
      </c>
      <c r="AA43" s="88">
        <f t="shared" si="28"/>
        <v>0</v>
      </c>
      <c r="AB43" s="88">
        <f t="shared" si="29"/>
        <v>0</v>
      </c>
      <c r="AC43" s="105">
        <f t="shared" si="30"/>
        <v>0</v>
      </c>
      <c r="AD43" s="85">
        <v>11163192</v>
      </c>
      <c r="AE43" s="86">
        <v>814108</v>
      </c>
      <c r="AF43" s="88">
        <f t="shared" si="31"/>
        <v>11977300</v>
      </c>
      <c r="AG43" s="86">
        <v>314927535</v>
      </c>
      <c r="AH43" s="86">
        <v>314927535</v>
      </c>
      <c r="AI43" s="126">
        <v>1086831</v>
      </c>
      <c r="AJ43" s="127">
        <f t="shared" si="32"/>
        <v>0.003451051048934162</v>
      </c>
      <c r="AK43" s="128">
        <f t="shared" si="33"/>
        <v>-1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552435627</v>
      </c>
      <c r="E44" s="86">
        <v>35278520</v>
      </c>
      <c r="F44" s="87">
        <f t="shared" si="17"/>
        <v>587714147</v>
      </c>
      <c r="G44" s="85">
        <v>552435627</v>
      </c>
      <c r="H44" s="86">
        <v>35278520</v>
      </c>
      <c r="I44" s="87">
        <f t="shared" si="18"/>
        <v>587714147</v>
      </c>
      <c r="J44" s="85">
        <v>122962274</v>
      </c>
      <c r="K44" s="86">
        <v>2276860</v>
      </c>
      <c r="L44" s="88">
        <f t="shared" si="19"/>
        <v>125239134</v>
      </c>
      <c r="M44" s="105">
        <f t="shared" si="20"/>
        <v>0.21309531961972664</v>
      </c>
      <c r="N44" s="85">
        <v>148824328</v>
      </c>
      <c r="O44" s="86">
        <v>8249741</v>
      </c>
      <c r="P44" s="88">
        <f t="shared" si="21"/>
        <v>157074069</v>
      </c>
      <c r="Q44" s="105">
        <f t="shared" si="22"/>
        <v>0.2672626987146525</v>
      </c>
      <c r="R44" s="85">
        <v>0</v>
      </c>
      <c r="S44" s="86">
        <v>0</v>
      </c>
      <c r="T44" s="88">
        <f t="shared" si="23"/>
        <v>0</v>
      </c>
      <c r="U44" s="105">
        <f t="shared" si="24"/>
        <v>0</v>
      </c>
      <c r="V44" s="85">
        <v>0</v>
      </c>
      <c r="W44" s="86">
        <v>0</v>
      </c>
      <c r="X44" s="88">
        <f t="shared" si="25"/>
        <v>0</v>
      </c>
      <c r="Y44" s="105">
        <f t="shared" si="26"/>
        <v>0</v>
      </c>
      <c r="Z44" s="125">
        <f t="shared" si="27"/>
        <v>271786602</v>
      </c>
      <c r="AA44" s="88">
        <f t="shared" si="28"/>
        <v>10526601</v>
      </c>
      <c r="AB44" s="88">
        <f t="shared" si="29"/>
        <v>282313203</v>
      </c>
      <c r="AC44" s="105">
        <f t="shared" si="30"/>
        <v>0.48035801833437913</v>
      </c>
      <c r="AD44" s="85">
        <v>131138103</v>
      </c>
      <c r="AE44" s="86">
        <v>26497933</v>
      </c>
      <c r="AF44" s="88">
        <f t="shared" si="31"/>
        <v>157636036</v>
      </c>
      <c r="AG44" s="86">
        <v>359434642</v>
      </c>
      <c r="AH44" s="86">
        <v>359434642</v>
      </c>
      <c r="AI44" s="126">
        <v>70680785</v>
      </c>
      <c r="AJ44" s="127">
        <f t="shared" si="32"/>
        <v>0.19664433179481905</v>
      </c>
      <c r="AK44" s="128">
        <f t="shared" si="33"/>
        <v>-0.0035649653103431156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190086898</v>
      </c>
      <c r="E45" s="86">
        <v>52065999</v>
      </c>
      <c r="F45" s="87">
        <f t="shared" si="17"/>
        <v>242152897</v>
      </c>
      <c r="G45" s="85">
        <v>190086898</v>
      </c>
      <c r="H45" s="86">
        <v>52065999</v>
      </c>
      <c r="I45" s="87">
        <f t="shared" si="18"/>
        <v>242152897</v>
      </c>
      <c r="J45" s="85">
        <v>48249987</v>
      </c>
      <c r="K45" s="86">
        <v>9317590</v>
      </c>
      <c r="L45" s="88">
        <f t="shared" si="19"/>
        <v>57567577</v>
      </c>
      <c r="M45" s="105">
        <f t="shared" si="20"/>
        <v>0.23773234891342224</v>
      </c>
      <c r="N45" s="85">
        <v>59103868</v>
      </c>
      <c r="O45" s="86">
        <v>7442962</v>
      </c>
      <c r="P45" s="88">
        <f t="shared" si="21"/>
        <v>66546830</v>
      </c>
      <c r="Q45" s="105">
        <f t="shared" si="22"/>
        <v>0.27481327221123436</v>
      </c>
      <c r="R45" s="85">
        <v>0</v>
      </c>
      <c r="S45" s="86">
        <v>0</v>
      </c>
      <c r="T45" s="88">
        <f t="shared" si="23"/>
        <v>0</v>
      </c>
      <c r="U45" s="105">
        <f t="shared" si="24"/>
        <v>0</v>
      </c>
      <c r="V45" s="85">
        <v>0</v>
      </c>
      <c r="W45" s="86">
        <v>0</v>
      </c>
      <c r="X45" s="88">
        <f t="shared" si="25"/>
        <v>0</v>
      </c>
      <c r="Y45" s="105">
        <f t="shared" si="26"/>
        <v>0</v>
      </c>
      <c r="Z45" s="125">
        <f t="shared" si="27"/>
        <v>107353855</v>
      </c>
      <c r="AA45" s="88">
        <f t="shared" si="28"/>
        <v>16760552</v>
      </c>
      <c r="AB45" s="88">
        <f t="shared" si="29"/>
        <v>124114407</v>
      </c>
      <c r="AC45" s="105">
        <f t="shared" si="30"/>
        <v>0.5125456211246566</v>
      </c>
      <c r="AD45" s="85">
        <v>110884327</v>
      </c>
      <c r="AE45" s="86">
        <v>24295276</v>
      </c>
      <c r="AF45" s="88">
        <f t="shared" si="31"/>
        <v>135179603</v>
      </c>
      <c r="AG45" s="86">
        <v>219510924</v>
      </c>
      <c r="AH45" s="86">
        <v>219510924</v>
      </c>
      <c r="AI45" s="126">
        <v>86332731</v>
      </c>
      <c r="AJ45" s="127">
        <f t="shared" si="32"/>
        <v>0.39329582977838495</v>
      </c>
      <c r="AK45" s="128">
        <f t="shared" si="33"/>
        <v>-0.507715450236971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395346321</v>
      </c>
      <c r="E46" s="86">
        <v>40112116</v>
      </c>
      <c r="F46" s="87">
        <f t="shared" si="17"/>
        <v>435458437</v>
      </c>
      <c r="G46" s="85">
        <v>380848112</v>
      </c>
      <c r="H46" s="86">
        <v>48356609</v>
      </c>
      <c r="I46" s="87">
        <f t="shared" si="18"/>
        <v>429204721</v>
      </c>
      <c r="J46" s="85">
        <v>98707158</v>
      </c>
      <c r="K46" s="86">
        <v>12127880</v>
      </c>
      <c r="L46" s="88">
        <f t="shared" si="19"/>
        <v>110835038</v>
      </c>
      <c r="M46" s="105">
        <f t="shared" si="20"/>
        <v>0.25452495251573226</v>
      </c>
      <c r="N46" s="85">
        <v>103119800</v>
      </c>
      <c r="O46" s="86">
        <v>6690040</v>
      </c>
      <c r="P46" s="88">
        <f t="shared" si="21"/>
        <v>109809840</v>
      </c>
      <c r="Q46" s="105">
        <f t="shared" si="22"/>
        <v>0.2521706566452403</v>
      </c>
      <c r="R46" s="85">
        <v>0</v>
      </c>
      <c r="S46" s="86">
        <v>0</v>
      </c>
      <c r="T46" s="88">
        <f t="shared" si="23"/>
        <v>0</v>
      </c>
      <c r="U46" s="105">
        <f t="shared" si="24"/>
        <v>0</v>
      </c>
      <c r="V46" s="85">
        <v>0</v>
      </c>
      <c r="W46" s="86">
        <v>0</v>
      </c>
      <c r="X46" s="88">
        <f t="shared" si="25"/>
        <v>0</v>
      </c>
      <c r="Y46" s="105">
        <f t="shared" si="26"/>
        <v>0</v>
      </c>
      <c r="Z46" s="125">
        <f t="shared" si="27"/>
        <v>201826958</v>
      </c>
      <c r="AA46" s="88">
        <f t="shared" si="28"/>
        <v>18817920</v>
      </c>
      <c r="AB46" s="88">
        <f t="shared" si="29"/>
        <v>220644878</v>
      </c>
      <c r="AC46" s="105">
        <f t="shared" si="30"/>
        <v>0.5066956091609726</v>
      </c>
      <c r="AD46" s="85">
        <v>84219065</v>
      </c>
      <c r="AE46" s="86">
        <v>33356918</v>
      </c>
      <c r="AF46" s="88">
        <f t="shared" si="31"/>
        <v>117575983</v>
      </c>
      <c r="AG46" s="86">
        <v>753984490</v>
      </c>
      <c r="AH46" s="86">
        <v>753984490</v>
      </c>
      <c r="AI46" s="126">
        <v>81606191</v>
      </c>
      <c r="AJ46" s="127">
        <f t="shared" si="32"/>
        <v>0.1082332489359297</v>
      </c>
      <c r="AK46" s="128">
        <f t="shared" si="33"/>
        <v>-0.06605212052532872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607724951</v>
      </c>
      <c r="E47" s="86">
        <v>438315240</v>
      </c>
      <c r="F47" s="87">
        <f t="shared" si="17"/>
        <v>1046040191</v>
      </c>
      <c r="G47" s="85">
        <v>578530656</v>
      </c>
      <c r="H47" s="86">
        <v>467509535</v>
      </c>
      <c r="I47" s="87">
        <f t="shared" si="18"/>
        <v>1046040191</v>
      </c>
      <c r="J47" s="85">
        <v>130642716</v>
      </c>
      <c r="K47" s="86">
        <v>145050527</v>
      </c>
      <c r="L47" s="88">
        <f t="shared" si="19"/>
        <v>275693243</v>
      </c>
      <c r="M47" s="105">
        <f t="shared" si="20"/>
        <v>0.2635589391038991</v>
      </c>
      <c r="N47" s="85">
        <v>183405784</v>
      </c>
      <c r="O47" s="86">
        <v>111216227</v>
      </c>
      <c r="P47" s="88">
        <f t="shared" si="21"/>
        <v>294622011</v>
      </c>
      <c r="Q47" s="105">
        <f t="shared" si="22"/>
        <v>0.2816545803257764</v>
      </c>
      <c r="R47" s="85">
        <v>0</v>
      </c>
      <c r="S47" s="86">
        <v>0</v>
      </c>
      <c r="T47" s="88">
        <f t="shared" si="23"/>
        <v>0</v>
      </c>
      <c r="U47" s="105">
        <f t="shared" si="24"/>
        <v>0</v>
      </c>
      <c r="V47" s="85">
        <v>0</v>
      </c>
      <c r="W47" s="86">
        <v>0</v>
      </c>
      <c r="X47" s="88">
        <f t="shared" si="25"/>
        <v>0</v>
      </c>
      <c r="Y47" s="105">
        <f t="shared" si="26"/>
        <v>0</v>
      </c>
      <c r="Z47" s="125">
        <f t="shared" si="27"/>
        <v>314048500</v>
      </c>
      <c r="AA47" s="88">
        <f t="shared" si="28"/>
        <v>256266754</v>
      </c>
      <c r="AB47" s="88">
        <f t="shared" si="29"/>
        <v>570315254</v>
      </c>
      <c r="AC47" s="105">
        <f t="shared" si="30"/>
        <v>0.5452135194296756</v>
      </c>
      <c r="AD47" s="85">
        <v>300065656</v>
      </c>
      <c r="AE47" s="86">
        <v>170099355</v>
      </c>
      <c r="AF47" s="88">
        <f t="shared" si="31"/>
        <v>470165011</v>
      </c>
      <c r="AG47" s="86">
        <v>1032297210</v>
      </c>
      <c r="AH47" s="86">
        <v>1032297210</v>
      </c>
      <c r="AI47" s="126">
        <v>266470351</v>
      </c>
      <c r="AJ47" s="127">
        <f t="shared" si="32"/>
        <v>0.2581333635494375</v>
      </c>
      <c r="AK47" s="128">
        <f t="shared" si="33"/>
        <v>-0.373364661114691</v>
      </c>
    </row>
    <row r="48" spans="1:37" ht="16.5">
      <c r="A48" s="65"/>
      <c r="B48" s="66" t="s">
        <v>307</v>
      </c>
      <c r="C48" s="67"/>
      <c r="D48" s="89">
        <f>SUM(D42:D47)</f>
        <v>1880839472</v>
      </c>
      <c r="E48" s="90">
        <f>SUM(E42:E47)</f>
        <v>601116526</v>
      </c>
      <c r="F48" s="91">
        <f t="shared" si="17"/>
        <v>2481955998</v>
      </c>
      <c r="G48" s="89">
        <f>SUM(G42:G47)</f>
        <v>1839935145</v>
      </c>
      <c r="H48" s="90">
        <f>SUM(H42:H47)</f>
        <v>648663192</v>
      </c>
      <c r="I48" s="91">
        <f t="shared" si="18"/>
        <v>2488598337</v>
      </c>
      <c r="J48" s="89">
        <f>SUM(J42:J47)</f>
        <v>439057650</v>
      </c>
      <c r="K48" s="90">
        <f>SUM(K42:K47)</f>
        <v>479440277</v>
      </c>
      <c r="L48" s="90">
        <f t="shared" si="19"/>
        <v>918497927</v>
      </c>
      <c r="M48" s="106">
        <f t="shared" si="20"/>
        <v>0.3700701896972148</v>
      </c>
      <c r="N48" s="89">
        <f>SUM(N42:N47)</f>
        <v>582332953</v>
      </c>
      <c r="O48" s="90">
        <f>SUM(O42:O47)</f>
        <v>419805227</v>
      </c>
      <c r="P48" s="90">
        <f t="shared" si="21"/>
        <v>1002138180</v>
      </c>
      <c r="Q48" s="106">
        <f t="shared" si="22"/>
        <v>0.4037695192048284</v>
      </c>
      <c r="R48" s="89">
        <f>SUM(R42:R47)</f>
        <v>0</v>
      </c>
      <c r="S48" s="90">
        <f>SUM(S42:S47)</f>
        <v>0</v>
      </c>
      <c r="T48" s="90">
        <f t="shared" si="23"/>
        <v>0</v>
      </c>
      <c r="U48" s="106">
        <f t="shared" si="24"/>
        <v>0</v>
      </c>
      <c r="V48" s="89">
        <f>SUM(V42:V47)</f>
        <v>0</v>
      </c>
      <c r="W48" s="90">
        <f>SUM(W42:W47)</f>
        <v>0</v>
      </c>
      <c r="X48" s="90">
        <f t="shared" si="25"/>
        <v>0</v>
      </c>
      <c r="Y48" s="106">
        <f t="shared" si="26"/>
        <v>0</v>
      </c>
      <c r="Z48" s="89">
        <f t="shared" si="27"/>
        <v>1021390603</v>
      </c>
      <c r="AA48" s="90">
        <f t="shared" si="28"/>
        <v>899245504</v>
      </c>
      <c r="AB48" s="90">
        <f t="shared" si="29"/>
        <v>1920636107</v>
      </c>
      <c r="AC48" s="106">
        <f t="shared" si="30"/>
        <v>0.7738397089020431</v>
      </c>
      <c r="AD48" s="89">
        <f>SUM(AD42:AD47)</f>
        <v>686931636</v>
      </c>
      <c r="AE48" s="90">
        <f>SUM(AE42:AE47)</f>
        <v>270037171</v>
      </c>
      <c r="AF48" s="90">
        <f t="shared" si="31"/>
        <v>956968807</v>
      </c>
      <c r="AG48" s="90">
        <f>SUM(AG42:AG47)</f>
        <v>3119983725</v>
      </c>
      <c r="AH48" s="90">
        <f>SUM(AH42:AH47)</f>
        <v>3119983725</v>
      </c>
      <c r="AI48" s="91">
        <f>SUM(AI42:AI47)</f>
        <v>540065285</v>
      </c>
      <c r="AJ48" s="129">
        <f t="shared" si="32"/>
        <v>0.1730987506994127</v>
      </c>
      <c r="AK48" s="130">
        <f t="shared" si="33"/>
        <v>0.04720046533345368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203705756</v>
      </c>
      <c r="E49" s="86">
        <v>67378000</v>
      </c>
      <c r="F49" s="87">
        <f t="shared" si="17"/>
        <v>271083756</v>
      </c>
      <c r="G49" s="85">
        <v>203705756</v>
      </c>
      <c r="H49" s="86">
        <v>67378000</v>
      </c>
      <c r="I49" s="87">
        <f t="shared" si="18"/>
        <v>271083756</v>
      </c>
      <c r="J49" s="85">
        <v>35244204</v>
      </c>
      <c r="K49" s="86">
        <v>2656550</v>
      </c>
      <c r="L49" s="88">
        <f t="shared" si="19"/>
        <v>37900754</v>
      </c>
      <c r="M49" s="105">
        <f t="shared" si="20"/>
        <v>0.1398119701425415</v>
      </c>
      <c r="N49" s="85">
        <v>55851529</v>
      </c>
      <c r="O49" s="86">
        <v>4525055</v>
      </c>
      <c r="P49" s="88">
        <f t="shared" si="21"/>
        <v>60376584</v>
      </c>
      <c r="Q49" s="105">
        <f t="shared" si="22"/>
        <v>0.22272298750353747</v>
      </c>
      <c r="R49" s="85">
        <v>0</v>
      </c>
      <c r="S49" s="86">
        <v>0</v>
      </c>
      <c r="T49" s="88">
        <f t="shared" si="23"/>
        <v>0</v>
      </c>
      <c r="U49" s="105">
        <f t="shared" si="24"/>
        <v>0</v>
      </c>
      <c r="V49" s="85">
        <v>0</v>
      </c>
      <c r="W49" s="86">
        <v>0</v>
      </c>
      <c r="X49" s="88">
        <f t="shared" si="25"/>
        <v>0</v>
      </c>
      <c r="Y49" s="105">
        <f t="shared" si="26"/>
        <v>0</v>
      </c>
      <c r="Z49" s="125">
        <f t="shared" si="27"/>
        <v>91095733</v>
      </c>
      <c r="AA49" s="88">
        <f t="shared" si="28"/>
        <v>7181605</v>
      </c>
      <c r="AB49" s="88">
        <f t="shared" si="29"/>
        <v>98277338</v>
      </c>
      <c r="AC49" s="105">
        <f t="shared" si="30"/>
        <v>0.36253495764607896</v>
      </c>
      <c r="AD49" s="85">
        <v>68543742</v>
      </c>
      <c r="AE49" s="86">
        <v>23141040</v>
      </c>
      <c r="AF49" s="88">
        <f t="shared" si="31"/>
        <v>91684782</v>
      </c>
      <c r="AG49" s="86">
        <v>237824702</v>
      </c>
      <c r="AH49" s="86">
        <v>237824702</v>
      </c>
      <c r="AI49" s="126">
        <v>59740316</v>
      </c>
      <c r="AJ49" s="127">
        <f t="shared" si="32"/>
        <v>0.25119474763391064</v>
      </c>
      <c r="AK49" s="128">
        <f t="shared" si="33"/>
        <v>-0.3414764949760146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235059473</v>
      </c>
      <c r="E50" s="86">
        <v>48899777</v>
      </c>
      <c r="F50" s="87">
        <f t="shared" si="17"/>
        <v>283959250</v>
      </c>
      <c r="G50" s="85">
        <v>235059473</v>
      </c>
      <c r="H50" s="86">
        <v>48899777</v>
      </c>
      <c r="I50" s="87">
        <f t="shared" si="18"/>
        <v>283959250</v>
      </c>
      <c r="J50" s="85">
        <v>48706468</v>
      </c>
      <c r="K50" s="86">
        <v>6744914</v>
      </c>
      <c r="L50" s="88">
        <f t="shared" si="19"/>
        <v>55451382</v>
      </c>
      <c r="M50" s="105">
        <f t="shared" si="20"/>
        <v>0.19527936490887338</v>
      </c>
      <c r="N50" s="85">
        <v>65140995</v>
      </c>
      <c r="O50" s="86">
        <v>6007371</v>
      </c>
      <c r="P50" s="88">
        <f t="shared" si="21"/>
        <v>71148366</v>
      </c>
      <c r="Q50" s="105">
        <f t="shared" si="22"/>
        <v>0.250558367089644</v>
      </c>
      <c r="R50" s="85">
        <v>0</v>
      </c>
      <c r="S50" s="86">
        <v>0</v>
      </c>
      <c r="T50" s="88">
        <f t="shared" si="23"/>
        <v>0</v>
      </c>
      <c r="U50" s="105">
        <f t="shared" si="24"/>
        <v>0</v>
      </c>
      <c r="V50" s="85">
        <v>0</v>
      </c>
      <c r="W50" s="86">
        <v>0</v>
      </c>
      <c r="X50" s="88">
        <f t="shared" si="25"/>
        <v>0</v>
      </c>
      <c r="Y50" s="105">
        <f t="shared" si="26"/>
        <v>0</v>
      </c>
      <c r="Z50" s="125">
        <f t="shared" si="27"/>
        <v>113847463</v>
      </c>
      <c r="AA50" s="88">
        <f t="shared" si="28"/>
        <v>12752285</v>
      </c>
      <c r="AB50" s="88">
        <f t="shared" si="29"/>
        <v>126599748</v>
      </c>
      <c r="AC50" s="105">
        <f t="shared" si="30"/>
        <v>0.4458377319985174</v>
      </c>
      <c r="AD50" s="85">
        <v>102229154</v>
      </c>
      <c r="AE50" s="86">
        <v>8530560</v>
      </c>
      <c r="AF50" s="88">
        <f t="shared" si="31"/>
        <v>110759714</v>
      </c>
      <c r="AG50" s="86">
        <v>292236698</v>
      </c>
      <c r="AH50" s="86">
        <v>292236698</v>
      </c>
      <c r="AI50" s="126">
        <v>64489451</v>
      </c>
      <c r="AJ50" s="127">
        <f t="shared" si="32"/>
        <v>0.22067540264912247</v>
      </c>
      <c r="AK50" s="128">
        <f t="shared" si="33"/>
        <v>-0.35763317337565537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248321342</v>
      </c>
      <c r="E51" s="86">
        <v>200728359</v>
      </c>
      <c r="F51" s="87">
        <f t="shared" si="17"/>
        <v>449049701</v>
      </c>
      <c r="G51" s="85">
        <v>248321342</v>
      </c>
      <c r="H51" s="86">
        <v>200728359</v>
      </c>
      <c r="I51" s="87">
        <f t="shared" si="18"/>
        <v>449049701</v>
      </c>
      <c r="J51" s="85">
        <v>90316785</v>
      </c>
      <c r="K51" s="86">
        <v>579490159</v>
      </c>
      <c r="L51" s="88">
        <f t="shared" si="19"/>
        <v>669806944</v>
      </c>
      <c r="M51" s="105">
        <f t="shared" si="20"/>
        <v>1.4916098207133646</v>
      </c>
      <c r="N51" s="85">
        <v>16411366</v>
      </c>
      <c r="O51" s="86">
        <v>1310004</v>
      </c>
      <c r="P51" s="88">
        <f t="shared" si="21"/>
        <v>17721370</v>
      </c>
      <c r="Q51" s="105">
        <f t="shared" si="22"/>
        <v>0.03946416167416622</v>
      </c>
      <c r="R51" s="85">
        <v>0</v>
      </c>
      <c r="S51" s="86">
        <v>0</v>
      </c>
      <c r="T51" s="88">
        <f t="shared" si="23"/>
        <v>0</v>
      </c>
      <c r="U51" s="105">
        <f t="shared" si="24"/>
        <v>0</v>
      </c>
      <c r="V51" s="85">
        <v>0</v>
      </c>
      <c r="W51" s="86">
        <v>0</v>
      </c>
      <c r="X51" s="88">
        <f t="shared" si="25"/>
        <v>0</v>
      </c>
      <c r="Y51" s="105">
        <f t="shared" si="26"/>
        <v>0</v>
      </c>
      <c r="Z51" s="125">
        <f t="shared" si="27"/>
        <v>106728151</v>
      </c>
      <c r="AA51" s="88">
        <f t="shared" si="28"/>
        <v>580800163</v>
      </c>
      <c r="AB51" s="88">
        <f t="shared" si="29"/>
        <v>687528314</v>
      </c>
      <c r="AC51" s="105">
        <f t="shared" si="30"/>
        <v>1.5310739823875308</v>
      </c>
      <c r="AD51" s="85">
        <v>120893934</v>
      </c>
      <c r="AE51" s="86">
        <v>33075288</v>
      </c>
      <c r="AF51" s="88">
        <f t="shared" si="31"/>
        <v>153969222</v>
      </c>
      <c r="AG51" s="86">
        <v>524615815</v>
      </c>
      <c r="AH51" s="86">
        <v>524615815</v>
      </c>
      <c r="AI51" s="126">
        <v>75899531</v>
      </c>
      <c r="AJ51" s="127">
        <f t="shared" si="32"/>
        <v>0.1446764066767602</v>
      </c>
      <c r="AK51" s="128">
        <f t="shared" si="33"/>
        <v>-0.884903165906755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145245834</v>
      </c>
      <c r="E52" s="86">
        <v>348896580</v>
      </c>
      <c r="F52" s="87">
        <f t="shared" si="17"/>
        <v>494142414</v>
      </c>
      <c r="G52" s="85">
        <v>145245834</v>
      </c>
      <c r="H52" s="86">
        <v>348896580</v>
      </c>
      <c r="I52" s="87">
        <f t="shared" si="18"/>
        <v>494142414</v>
      </c>
      <c r="J52" s="85">
        <v>30456749</v>
      </c>
      <c r="K52" s="86">
        <v>1879029</v>
      </c>
      <c r="L52" s="88">
        <f t="shared" si="19"/>
        <v>32335778</v>
      </c>
      <c r="M52" s="105">
        <f t="shared" si="20"/>
        <v>0.0654381754811276</v>
      </c>
      <c r="N52" s="85">
        <v>36892508</v>
      </c>
      <c r="O52" s="86">
        <v>4213573</v>
      </c>
      <c r="P52" s="88">
        <f t="shared" si="21"/>
        <v>41106081</v>
      </c>
      <c r="Q52" s="105">
        <f t="shared" si="22"/>
        <v>0.08318670859935533</v>
      </c>
      <c r="R52" s="85">
        <v>0</v>
      </c>
      <c r="S52" s="86">
        <v>0</v>
      </c>
      <c r="T52" s="88">
        <f t="shared" si="23"/>
        <v>0</v>
      </c>
      <c r="U52" s="105">
        <f t="shared" si="24"/>
        <v>0</v>
      </c>
      <c r="V52" s="85">
        <v>0</v>
      </c>
      <c r="W52" s="86">
        <v>0</v>
      </c>
      <c r="X52" s="88">
        <f t="shared" si="25"/>
        <v>0</v>
      </c>
      <c r="Y52" s="105">
        <f t="shared" si="26"/>
        <v>0</v>
      </c>
      <c r="Z52" s="125">
        <f t="shared" si="27"/>
        <v>67349257</v>
      </c>
      <c r="AA52" s="88">
        <f t="shared" si="28"/>
        <v>6092602</v>
      </c>
      <c r="AB52" s="88">
        <f t="shared" si="29"/>
        <v>73441859</v>
      </c>
      <c r="AC52" s="105">
        <f t="shared" si="30"/>
        <v>0.1486248840804829</v>
      </c>
      <c r="AD52" s="85">
        <v>53038967</v>
      </c>
      <c r="AE52" s="86">
        <v>12332749</v>
      </c>
      <c r="AF52" s="88">
        <f t="shared" si="31"/>
        <v>65371716</v>
      </c>
      <c r="AG52" s="86">
        <v>374729554</v>
      </c>
      <c r="AH52" s="86">
        <v>374729554</v>
      </c>
      <c r="AI52" s="126">
        <v>37465122</v>
      </c>
      <c r="AJ52" s="127">
        <f t="shared" si="32"/>
        <v>0.09997909585748874</v>
      </c>
      <c r="AK52" s="128">
        <f t="shared" si="33"/>
        <v>-0.3711947075092843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499293393</v>
      </c>
      <c r="E53" s="86">
        <v>2109666000</v>
      </c>
      <c r="F53" s="87">
        <f t="shared" si="17"/>
        <v>2608959393</v>
      </c>
      <c r="G53" s="85">
        <v>506156393</v>
      </c>
      <c r="H53" s="86">
        <v>301293704</v>
      </c>
      <c r="I53" s="87">
        <f t="shared" si="18"/>
        <v>807450097</v>
      </c>
      <c r="J53" s="85">
        <v>87060864</v>
      </c>
      <c r="K53" s="86">
        <v>49358039</v>
      </c>
      <c r="L53" s="88">
        <f t="shared" si="19"/>
        <v>136418903</v>
      </c>
      <c r="M53" s="105">
        <f t="shared" si="20"/>
        <v>0.05228862640254976</v>
      </c>
      <c r="N53" s="85">
        <v>125443865</v>
      </c>
      <c r="O53" s="86">
        <v>62310172</v>
      </c>
      <c r="P53" s="88">
        <f t="shared" si="21"/>
        <v>187754037</v>
      </c>
      <c r="Q53" s="105">
        <f t="shared" si="22"/>
        <v>0.07196510513109393</v>
      </c>
      <c r="R53" s="85">
        <v>0</v>
      </c>
      <c r="S53" s="86">
        <v>0</v>
      </c>
      <c r="T53" s="88">
        <f t="shared" si="23"/>
        <v>0</v>
      </c>
      <c r="U53" s="105">
        <f t="shared" si="24"/>
        <v>0</v>
      </c>
      <c r="V53" s="85">
        <v>0</v>
      </c>
      <c r="W53" s="86">
        <v>0</v>
      </c>
      <c r="X53" s="88">
        <f t="shared" si="25"/>
        <v>0</v>
      </c>
      <c r="Y53" s="105">
        <f t="shared" si="26"/>
        <v>0</v>
      </c>
      <c r="Z53" s="125">
        <f t="shared" si="27"/>
        <v>212504729</v>
      </c>
      <c r="AA53" s="88">
        <f t="shared" si="28"/>
        <v>111668211</v>
      </c>
      <c r="AB53" s="88">
        <f t="shared" si="29"/>
        <v>324172940</v>
      </c>
      <c r="AC53" s="105">
        <f t="shared" si="30"/>
        <v>0.12425373153364369</v>
      </c>
      <c r="AD53" s="85">
        <v>233526070</v>
      </c>
      <c r="AE53" s="86">
        <v>99680039</v>
      </c>
      <c r="AF53" s="88">
        <f t="shared" si="31"/>
        <v>333206109</v>
      </c>
      <c r="AG53" s="86">
        <v>2248274406</v>
      </c>
      <c r="AH53" s="86">
        <v>2248274406</v>
      </c>
      <c r="AI53" s="126">
        <v>177823060</v>
      </c>
      <c r="AJ53" s="127">
        <f t="shared" si="32"/>
        <v>0.0790931300580753</v>
      </c>
      <c r="AK53" s="128">
        <f t="shared" si="33"/>
        <v>-0.4365228249761771</v>
      </c>
    </row>
    <row r="54" spans="1:37" ht="16.5">
      <c r="A54" s="65"/>
      <c r="B54" s="66" t="s">
        <v>318</v>
      </c>
      <c r="C54" s="67"/>
      <c r="D54" s="89">
        <f>SUM(D49:D53)</f>
        <v>1331625798</v>
      </c>
      <c r="E54" s="90">
        <f>SUM(E49:E53)</f>
        <v>2775568716</v>
      </c>
      <c r="F54" s="91">
        <f t="shared" si="17"/>
        <v>4107194514</v>
      </c>
      <c r="G54" s="89">
        <f>SUM(G49:G53)</f>
        <v>1338488798</v>
      </c>
      <c r="H54" s="90">
        <f>SUM(H49:H53)</f>
        <v>967196420</v>
      </c>
      <c r="I54" s="91">
        <f t="shared" si="18"/>
        <v>2305685218</v>
      </c>
      <c r="J54" s="89">
        <f>SUM(J49:J53)</f>
        <v>291785070</v>
      </c>
      <c r="K54" s="90">
        <f>SUM(K49:K53)</f>
        <v>640128691</v>
      </c>
      <c r="L54" s="90">
        <f t="shared" si="19"/>
        <v>931913761</v>
      </c>
      <c r="M54" s="106">
        <f t="shared" si="20"/>
        <v>0.22689788804095584</v>
      </c>
      <c r="N54" s="89">
        <f>SUM(N49:N53)</f>
        <v>299740263</v>
      </c>
      <c r="O54" s="90">
        <f>SUM(O49:O53)</f>
        <v>78366175</v>
      </c>
      <c r="P54" s="90">
        <f t="shared" si="21"/>
        <v>378106438</v>
      </c>
      <c r="Q54" s="106">
        <f t="shared" si="22"/>
        <v>0.09205954008537127</v>
      </c>
      <c r="R54" s="89">
        <f>SUM(R49:R53)</f>
        <v>0</v>
      </c>
      <c r="S54" s="90">
        <f>SUM(S49:S53)</f>
        <v>0</v>
      </c>
      <c r="T54" s="90">
        <f t="shared" si="23"/>
        <v>0</v>
      </c>
      <c r="U54" s="106">
        <f t="shared" si="24"/>
        <v>0</v>
      </c>
      <c r="V54" s="89">
        <f>SUM(V49:V53)</f>
        <v>0</v>
      </c>
      <c r="W54" s="90">
        <f>SUM(W49:W53)</f>
        <v>0</v>
      </c>
      <c r="X54" s="90">
        <f t="shared" si="25"/>
        <v>0</v>
      </c>
      <c r="Y54" s="106">
        <f t="shared" si="26"/>
        <v>0</v>
      </c>
      <c r="Z54" s="89">
        <f t="shared" si="27"/>
        <v>591525333</v>
      </c>
      <c r="AA54" s="90">
        <f t="shared" si="28"/>
        <v>718494866</v>
      </c>
      <c r="AB54" s="90">
        <f t="shared" si="29"/>
        <v>1310020199</v>
      </c>
      <c r="AC54" s="106">
        <f t="shared" si="30"/>
        <v>0.3189574281263271</v>
      </c>
      <c r="AD54" s="89">
        <f>SUM(AD49:AD53)</f>
        <v>578231867</v>
      </c>
      <c r="AE54" s="90">
        <f>SUM(AE49:AE53)</f>
        <v>176759676</v>
      </c>
      <c r="AF54" s="90">
        <f t="shared" si="31"/>
        <v>754991543</v>
      </c>
      <c r="AG54" s="90">
        <f>SUM(AG49:AG53)</f>
        <v>3677681175</v>
      </c>
      <c r="AH54" s="90">
        <f>SUM(AH49:AH53)</f>
        <v>3677681175</v>
      </c>
      <c r="AI54" s="91">
        <f>SUM(AI49:AI53)</f>
        <v>415417480</v>
      </c>
      <c r="AJ54" s="129">
        <f t="shared" si="32"/>
        <v>0.11295636033485149</v>
      </c>
      <c r="AK54" s="130">
        <f t="shared" si="33"/>
        <v>-0.49919116113860895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176659707</v>
      </c>
      <c r="E55" s="86">
        <v>30330297</v>
      </c>
      <c r="F55" s="87">
        <f t="shared" si="17"/>
        <v>206990004</v>
      </c>
      <c r="G55" s="85">
        <v>176659707</v>
      </c>
      <c r="H55" s="86">
        <v>30330297</v>
      </c>
      <c r="I55" s="87">
        <f t="shared" si="18"/>
        <v>206990004</v>
      </c>
      <c r="J55" s="85">
        <v>45937443</v>
      </c>
      <c r="K55" s="86">
        <v>10943446</v>
      </c>
      <c r="L55" s="88">
        <f t="shared" si="19"/>
        <v>56880889</v>
      </c>
      <c r="M55" s="105">
        <f t="shared" si="20"/>
        <v>0.27480017344219193</v>
      </c>
      <c r="N55" s="85">
        <v>49780611</v>
      </c>
      <c r="O55" s="86">
        <v>6733863</v>
      </c>
      <c r="P55" s="88">
        <f t="shared" si="21"/>
        <v>56514474</v>
      </c>
      <c r="Q55" s="105">
        <f t="shared" si="22"/>
        <v>0.2730299671862415</v>
      </c>
      <c r="R55" s="85">
        <v>0</v>
      </c>
      <c r="S55" s="86">
        <v>0</v>
      </c>
      <c r="T55" s="88">
        <f t="shared" si="23"/>
        <v>0</v>
      </c>
      <c r="U55" s="105">
        <f t="shared" si="24"/>
        <v>0</v>
      </c>
      <c r="V55" s="85">
        <v>0</v>
      </c>
      <c r="W55" s="86">
        <v>0</v>
      </c>
      <c r="X55" s="88">
        <f t="shared" si="25"/>
        <v>0</v>
      </c>
      <c r="Y55" s="105">
        <f t="shared" si="26"/>
        <v>0</v>
      </c>
      <c r="Z55" s="125">
        <f t="shared" si="27"/>
        <v>95718054</v>
      </c>
      <c r="AA55" s="88">
        <f t="shared" si="28"/>
        <v>17677309</v>
      </c>
      <c r="AB55" s="88">
        <f t="shared" si="29"/>
        <v>113395363</v>
      </c>
      <c r="AC55" s="105">
        <f t="shared" si="30"/>
        <v>0.5478301406284335</v>
      </c>
      <c r="AD55" s="85">
        <v>75998614</v>
      </c>
      <c r="AE55" s="86">
        <v>9605903</v>
      </c>
      <c r="AF55" s="88">
        <f t="shared" si="31"/>
        <v>85604517</v>
      </c>
      <c r="AG55" s="86">
        <v>172000000</v>
      </c>
      <c r="AH55" s="86">
        <v>172000000</v>
      </c>
      <c r="AI55" s="126">
        <v>40399862</v>
      </c>
      <c r="AJ55" s="127">
        <f t="shared" si="32"/>
        <v>0.23488291860465116</v>
      </c>
      <c r="AK55" s="128">
        <f t="shared" si="33"/>
        <v>-0.339819019129563</v>
      </c>
    </row>
    <row r="56" spans="1:37" ht="12.75">
      <c r="A56" s="62" t="s">
        <v>97</v>
      </c>
      <c r="B56" s="63" t="s">
        <v>67</v>
      </c>
      <c r="C56" s="64" t="s">
        <v>68</v>
      </c>
      <c r="D56" s="85">
        <v>3234246900</v>
      </c>
      <c r="E56" s="86">
        <v>597533000</v>
      </c>
      <c r="F56" s="87">
        <f t="shared" si="17"/>
        <v>3831779900</v>
      </c>
      <c r="G56" s="85">
        <v>3234246900</v>
      </c>
      <c r="H56" s="86">
        <v>597533000</v>
      </c>
      <c r="I56" s="87">
        <f t="shared" si="18"/>
        <v>3831779900</v>
      </c>
      <c r="J56" s="85">
        <v>780492362</v>
      </c>
      <c r="K56" s="86">
        <v>57574296</v>
      </c>
      <c r="L56" s="88">
        <f t="shared" si="19"/>
        <v>838066658</v>
      </c>
      <c r="M56" s="105">
        <f t="shared" si="20"/>
        <v>0.21871471740848164</v>
      </c>
      <c r="N56" s="85">
        <v>794884942</v>
      </c>
      <c r="O56" s="86">
        <v>30529333</v>
      </c>
      <c r="P56" s="88">
        <f t="shared" si="21"/>
        <v>825414275</v>
      </c>
      <c r="Q56" s="105">
        <f t="shared" si="22"/>
        <v>0.21541275765865361</v>
      </c>
      <c r="R56" s="85">
        <v>0</v>
      </c>
      <c r="S56" s="86">
        <v>0</v>
      </c>
      <c r="T56" s="88">
        <f t="shared" si="23"/>
        <v>0</v>
      </c>
      <c r="U56" s="105">
        <f t="shared" si="24"/>
        <v>0</v>
      </c>
      <c r="V56" s="85">
        <v>0</v>
      </c>
      <c r="W56" s="86">
        <v>0</v>
      </c>
      <c r="X56" s="88">
        <f t="shared" si="25"/>
        <v>0</v>
      </c>
      <c r="Y56" s="105">
        <f t="shared" si="26"/>
        <v>0</v>
      </c>
      <c r="Z56" s="125">
        <f t="shared" si="27"/>
        <v>1575377304</v>
      </c>
      <c r="AA56" s="88">
        <f t="shared" si="28"/>
        <v>88103629</v>
      </c>
      <c r="AB56" s="88">
        <f t="shared" si="29"/>
        <v>1663480933</v>
      </c>
      <c r="AC56" s="105">
        <f t="shared" si="30"/>
        <v>0.4341274750671352</v>
      </c>
      <c r="AD56" s="85">
        <v>1450389957</v>
      </c>
      <c r="AE56" s="86">
        <v>198195016</v>
      </c>
      <c r="AF56" s="88">
        <f t="shared" si="31"/>
        <v>1648584973</v>
      </c>
      <c r="AG56" s="86">
        <v>3541657300</v>
      </c>
      <c r="AH56" s="86">
        <v>3541657300</v>
      </c>
      <c r="AI56" s="126">
        <v>777027281</v>
      </c>
      <c r="AJ56" s="127">
        <f t="shared" si="32"/>
        <v>0.21939651840396868</v>
      </c>
      <c r="AK56" s="128">
        <f t="shared" si="33"/>
        <v>-0.4993195446286529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494809660</v>
      </c>
      <c r="E57" s="86">
        <v>59634730</v>
      </c>
      <c r="F57" s="87">
        <f t="shared" si="17"/>
        <v>554444390</v>
      </c>
      <c r="G57" s="85">
        <v>494809660</v>
      </c>
      <c r="H57" s="86">
        <v>59634730</v>
      </c>
      <c r="I57" s="87">
        <f t="shared" si="18"/>
        <v>554444390</v>
      </c>
      <c r="J57" s="85">
        <v>124746989</v>
      </c>
      <c r="K57" s="86">
        <v>3053274</v>
      </c>
      <c r="L57" s="88">
        <f t="shared" si="19"/>
        <v>127800263</v>
      </c>
      <c r="M57" s="105">
        <f t="shared" si="20"/>
        <v>0.23050149898712113</v>
      </c>
      <c r="N57" s="85">
        <v>108863754</v>
      </c>
      <c r="O57" s="86">
        <v>10205902</v>
      </c>
      <c r="P57" s="88">
        <f t="shared" si="21"/>
        <v>119069656</v>
      </c>
      <c r="Q57" s="105">
        <f t="shared" si="22"/>
        <v>0.21475491166931998</v>
      </c>
      <c r="R57" s="85">
        <v>0</v>
      </c>
      <c r="S57" s="86">
        <v>0</v>
      </c>
      <c r="T57" s="88">
        <f t="shared" si="23"/>
        <v>0</v>
      </c>
      <c r="U57" s="105">
        <f t="shared" si="24"/>
        <v>0</v>
      </c>
      <c r="V57" s="85">
        <v>0</v>
      </c>
      <c r="W57" s="86">
        <v>0</v>
      </c>
      <c r="X57" s="88">
        <f t="shared" si="25"/>
        <v>0</v>
      </c>
      <c r="Y57" s="105">
        <f t="shared" si="26"/>
        <v>0</v>
      </c>
      <c r="Z57" s="125">
        <f t="shared" si="27"/>
        <v>233610743</v>
      </c>
      <c r="AA57" s="88">
        <f t="shared" si="28"/>
        <v>13259176</v>
      </c>
      <c r="AB57" s="88">
        <f t="shared" si="29"/>
        <v>246869919</v>
      </c>
      <c r="AC57" s="105">
        <f t="shared" si="30"/>
        <v>0.4452564106564411</v>
      </c>
      <c r="AD57" s="85">
        <v>224094214</v>
      </c>
      <c r="AE57" s="86">
        <v>1752057</v>
      </c>
      <c r="AF57" s="88">
        <f t="shared" si="31"/>
        <v>225846271</v>
      </c>
      <c r="AG57" s="86">
        <v>470392310</v>
      </c>
      <c r="AH57" s="86">
        <v>470392310</v>
      </c>
      <c r="AI57" s="126">
        <v>115994145</v>
      </c>
      <c r="AJ57" s="127">
        <f t="shared" si="32"/>
        <v>0.2465902238070176</v>
      </c>
      <c r="AK57" s="128">
        <f t="shared" si="33"/>
        <v>-0.472784494192512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141702283</v>
      </c>
      <c r="E58" s="86">
        <v>36288589</v>
      </c>
      <c r="F58" s="87">
        <f t="shared" si="17"/>
        <v>177990872</v>
      </c>
      <c r="G58" s="85">
        <v>141702283</v>
      </c>
      <c r="H58" s="86">
        <v>36288589</v>
      </c>
      <c r="I58" s="87">
        <f t="shared" si="18"/>
        <v>177990872</v>
      </c>
      <c r="J58" s="85">
        <v>44821225</v>
      </c>
      <c r="K58" s="86">
        <v>464500903</v>
      </c>
      <c r="L58" s="88">
        <f t="shared" si="19"/>
        <v>509322128</v>
      </c>
      <c r="M58" s="105">
        <f t="shared" si="20"/>
        <v>2.8615070103145515</v>
      </c>
      <c r="N58" s="85">
        <v>40808043</v>
      </c>
      <c r="O58" s="86">
        <v>11446018</v>
      </c>
      <c r="P58" s="88">
        <f t="shared" si="21"/>
        <v>52254061</v>
      </c>
      <c r="Q58" s="105">
        <f t="shared" si="22"/>
        <v>0.29357719535190546</v>
      </c>
      <c r="R58" s="85">
        <v>0</v>
      </c>
      <c r="S58" s="86">
        <v>0</v>
      </c>
      <c r="T58" s="88">
        <f t="shared" si="23"/>
        <v>0</v>
      </c>
      <c r="U58" s="105">
        <f t="shared" si="24"/>
        <v>0</v>
      </c>
      <c r="V58" s="85">
        <v>0</v>
      </c>
      <c r="W58" s="86">
        <v>0</v>
      </c>
      <c r="X58" s="88">
        <f t="shared" si="25"/>
        <v>0</v>
      </c>
      <c r="Y58" s="105">
        <f t="shared" si="26"/>
        <v>0</v>
      </c>
      <c r="Z58" s="125">
        <f t="shared" si="27"/>
        <v>85629268</v>
      </c>
      <c r="AA58" s="88">
        <f t="shared" si="28"/>
        <v>475946921</v>
      </c>
      <c r="AB58" s="88">
        <f t="shared" si="29"/>
        <v>561576189</v>
      </c>
      <c r="AC58" s="105">
        <f t="shared" si="30"/>
        <v>3.1550842056664568</v>
      </c>
      <c r="AD58" s="85">
        <v>68852957</v>
      </c>
      <c r="AE58" s="86">
        <v>17797951</v>
      </c>
      <c r="AF58" s="88">
        <f t="shared" si="31"/>
        <v>86650908</v>
      </c>
      <c r="AG58" s="86">
        <v>145531627</v>
      </c>
      <c r="AH58" s="86">
        <v>145531627</v>
      </c>
      <c r="AI58" s="126">
        <v>47297435</v>
      </c>
      <c r="AJ58" s="127">
        <f t="shared" si="32"/>
        <v>0.3249976377986896</v>
      </c>
      <c r="AK58" s="128">
        <f t="shared" si="33"/>
        <v>-0.39695887549152975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160411146</v>
      </c>
      <c r="E59" s="86">
        <v>51135000</v>
      </c>
      <c r="F59" s="87">
        <f t="shared" si="17"/>
        <v>211546146</v>
      </c>
      <c r="G59" s="85">
        <v>160411146</v>
      </c>
      <c r="H59" s="86">
        <v>51135000</v>
      </c>
      <c r="I59" s="87">
        <f t="shared" si="18"/>
        <v>211546146</v>
      </c>
      <c r="J59" s="85">
        <v>24930462</v>
      </c>
      <c r="K59" s="86">
        <v>46400</v>
      </c>
      <c r="L59" s="88">
        <f t="shared" si="19"/>
        <v>24976862</v>
      </c>
      <c r="M59" s="105">
        <f t="shared" si="20"/>
        <v>0.11806814953745363</v>
      </c>
      <c r="N59" s="85">
        <v>13360329</v>
      </c>
      <c r="O59" s="86">
        <v>-4179958</v>
      </c>
      <c r="P59" s="88">
        <f t="shared" si="21"/>
        <v>9180371</v>
      </c>
      <c r="Q59" s="105">
        <f t="shared" si="22"/>
        <v>0.043396541008125955</v>
      </c>
      <c r="R59" s="85">
        <v>0</v>
      </c>
      <c r="S59" s="86">
        <v>0</v>
      </c>
      <c r="T59" s="88">
        <f t="shared" si="23"/>
        <v>0</v>
      </c>
      <c r="U59" s="105">
        <f t="shared" si="24"/>
        <v>0</v>
      </c>
      <c r="V59" s="85">
        <v>0</v>
      </c>
      <c r="W59" s="86">
        <v>0</v>
      </c>
      <c r="X59" s="88">
        <f t="shared" si="25"/>
        <v>0</v>
      </c>
      <c r="Y59" s="105">
        <f t="shared" si="26"/>
        <v>0</v>
      </c>
      <c r="Z59" s="125">
        <f t="shared" si="27"/>
        <v>38290791</v>
      </c>
      <c r="AA59" s="88">
        <f t="shared" si="28"/>
        <v>-4133558</v>
      </c>
      <c r="AB59" s="88">
        <f t="shared" si="29"/>
        <v>34157233</v>
      </c>
      <c r="AC59" s="105">
        <f t="shared" si="30"/>
        <v>0.1614646905455796</v>
      </c>
      <c r="AD59" s="85">
        <v>55401807</v>
      </c>
      <c r="AE59" s="86">
        <v>13928124</v>
      </c>
      <c r="AF59" s="88">
        <f t="shared" si="31"/>
        <v>69329931</v>
      </c>
      <c r="AG59" s="86">
        <v>541194568</v>
      </c>
      <c r="AH59" s="86">
        <v>541194568</v>
      </c>
      <c r="AI59" s="126">
        <v>44192339</v>
      </c>
      <c r="AJ59" s="127">
        <f t="shared" si="32"/>
        <v>0.081657026165865</v>
      </c>
      <c r="AK59" s="128">
        <f t="shared" si="33"/>
        <v>-0.86758430496635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826215042</v>
      </c>
      <c r="E60" s="86">
        <v>370534755</v>
      </c>
      <c r="F60" s="87">
        <f t="shared" si="17"/>
        <v>1196749797</v>
      </c>
      <c r="G60" s="85">
        <v>829215042</v>
      </c>
      <c r="H60" s="86">
        <v>483470108</v>
      </c>
      <c r="I60" s="87">
        <f t="shared" si="18"/>
        <v>1312685150</v>
      </c>
      <c r="J60" s="85">
        <v>229412947</v>
      </c>
      <c r="K60" s="86">
        <v>35122236</v>
      </c>
      <c r="L60" s="88">
        <f t="shared" si="19"/>
        <v>264535183</v>
      </c>
      <c r="M60" s="105">
        <f t="shared" si="20"/>
        <v>0.22104468591775328</v>
      </c>
      <c r="N60" s="85">
        <v>189680359</v>
      </c>
      <c r="O60" s="86">
        <v>53331597</v>
      </c>
      <c r="P60" s="88">
        <f t="shared" si="21"/>
        <v>243011956</v>
      </c>
      <c r="Q60" s="105">
        <f t="shared" si="22"/>
        <v>0.20305995172021743</v>
      </c>
      <c r="R60" s="85">
        <v>0</v>
      </c>
      <c r="S60" s="86">
        <v>0</v>
      </c>
      <c r="T60" s="88">
        <f t="shared" si="23"/>
        <v>0</v>
      </c>
      <c r="U60" s="105">
        <f t="shared" si="24"/>
        <v>0</v>
      </c>
      <c r="V60" s="85">
        <v>0</v>
      </c>
      <c r="W60" s="86">
        <v>0</v>
      </c>
      <c r="X60" s="88">
        <f t="shared" si="25"/>
        <v>0</v>
      </c>
      <c r="Y60" s="105">
        <f t="shared" si="26"/>
        <v>0</v>
      </c>
      <c r="Z60" s="125">
        <f t="shared" si="27"/>
        <v>419093306</v>
      </c>
      <c r="AA60" s="88">
        <f t="shared" si="28"/>
        <v>88453833</v>
      </c>
      <c r="AB60" s="88">
        <f t="shared" si="29"/>
        <v>507547139</v>
      </c>
      <c r="AC60" s="105">
        <f t="shared" si="30"/>
        <v>0.4241046376379707</v>
      </c>
      <c r="AD60" s="85">
        <v>434853670</v>
      </c>
      <c r="AE60" s="86">
        <v>69458880</v>
      </c>
      <c r="AF60" s="88">
        <f t="shared" si="31"/>
        <v>504312550</v>
      </c>
      <c r="AG60" s="86">
        <v>1158845769</v>
      </c>
      <c r="AH60" s="86">
        <v>1158845769</v>
      </c>
      <c r="AI60" s="126">
        <v>281564737</v>
      </c>
      <c r="AJ60" s="127">
        <f t="shared" si="32"/>
        <v>0.24296998317814975</v>
      </c>
      <c r="AK60" s="128">
        <f t="shared" si="33"/>
        <v>-0.518132245568745</v>
      </c>
    </row>
    <row r="61" spans="1:37" ht="16.5">
      <c r="A61" s="65"/>
      <c r="B61" s="66" t="s">
        <v>329</v>
      </c>
      <c r="C61" s="67"/>
      <c r="D61" s="89">
        <f>SUM(D55:D60)</f>
        <v>5034044738</v>
      </c>
      <c r="E61" s="90">
        <f>SUM(E55:E60)</f>
        <v>1145456371</v>
      </c>
      <c r="F61" s="91">
        <f t="shared" si="17"/>
        <v>6179501109</v>
      </c>
      <c r="G61" s="89">
        <f>SUM(G55:G60)</f>
        <v>5037044738</v>
      </c>
      <c r="H61" s="90">
        <f>SUM(H55:H60)</f>
        <v>1258391724</v>
      </c>
      <c r="I61" s="91">
        <f t="shared" si="18"/>
        <v>6295436462</v>
      </c>
      <c r="J61" s="89">
        <f>SUM(J55:J60)</f>
        <v>1250341428</v>
      </c>
      <c r="K61" s="90">
        <f>SUM(K55:K60)</f>
        <v>571240555</v>
      </c>
      <c r="L61" s="90">
        <f t="shared" si="19"/>
        <v>1821581983</v>
      </c>
      <c r="M61" s="106">
        <f t="shared" si="20"/>
        <v>0.29477816264924633</v>
      </c>
      <c r="N61" s="89">
        <f>SUM(N55:N60)</f>
        <v>1197378038</v>
      </c>
      <c r="O61" s="90">
        <f>SUM(O55:O60)</f>
        <v>108066755</v>
      </c>
      <c r="P61" s="90">
        <f t="shared" si="21"/>
        <v>1305444793</v>
      </c>
      <c r="Q61" s="106">
        <f t="shared" si="22"/>
        <v>0.21125407536519628</v>
      </c>
      <c r="R61" s="89">
        <f>SUM(R55:R60)</f>
        <v>0</v>
      </c>
      <c r="S61" s="90">
        <f>SUM(S55:S60)</f>
        <v>0</v>
      </c>
      <c r="T61" s="90">
        <f t="shared" si="23"/>
        <v>0</v>
      </c>
      <c r="U61" s="106">
        <f t="shared" si="24"/>
        <v>0</v>
      </c>
      <c r="V61" s="89">
        <f>SUM(V55:V60)</f>
        <v>0</v>
      </c>
      <c r="W61" s="90">
        <f>SUM(W55:W60)</f>
        <v>0</v>
      </c>
      <c r="X61" s="90">
        <f t="shared" si="25"/>
        <v>0</v>
      </c>
      <c r="Y61" s="106">
        <f t="shared" si="26"/>
        <v>0</v>
      </c>
      <c r="Z61" s="89">
        <f t="shared" si="27"/>
        <v>2447719466</v>
      </c>
      <c r="AA61" s="90">
        <f t="shared" si="28"/>
        <v>679307310</v>
      </c>
      <c r="AB61" s="90">
        <f t="shared" si="29"/>
        <v>3127026776</v>
      </c>
      <c r="AC61" s="106">
        <f t="shared" si="30"/>
        <v>0.5060322380144426</v>
      </c>
      <c r="AD61" s="89">
        <f>SUM(AD55:AD60)</f>
        <v>2309591219</v>
      </c>
      <c r="AE61" s="90">
        <f>SUM(AE55:AE60)</f>
        <v>310737931</v>
      </c>
      <c r="AF61" s="90">
        <f t="shared" si="31"/>
        <v>2620329150</v>
      </c>
      <c r="AG61" s="90">
        <f>SUM(AG55:AG60)</f>
        <v>6029621574</v>
      </c>
      <c r="AH61" s="90">
        <f>SUM(AH55:AH60)</f>
        <v>6029621574</v>
      </c>
      <c r="AI61" s="91">
        <f>SUM(AI55:AI60)</f>
        <v>1306475799</v>
      </c>
      <c r="AJ61" s="129">
        <f t="shared" si="32"/>
        <v>0.21667625123168302</v>
      </c>
      <c r="AK61" s="130">
        <f t="shared" si="33"/>
        <v>-0.5018012172249429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297943331</v>
      </c>
      <c r="E62" s="86">
        <v>50641501</v>
      </c>
      <c r="F62" s="87">
        <f t="shared" si="17"/>
        <v>348584832</v>
      </c>
      <c r="G62" s="85">
        <v>297943331</v>
      </c>
      <c r="H62" s="86">
        <v>50641501</v>
      </c>
      <c r="I62" s="87">
        <f t="shared" si="18"/>
        <v>348584832</v>
      </c>
      <c r="J62" s="85">
        <v>48980118</v>
      </c>
      <c r="K62" s="86">
        <v>5471712</v>
      </c>
      <c r="L62" s="88">
        <f t="shared" si="19"/>
        <v>54451830</v>
      </c>
      <c r="M62" s="105">
        <f t="shared" si="20"/>
        <v>0.15620825980173458</v>
      </c>
      <c r="N62" s="85">
        <v>69146558</v>
      </c>
      <c r="O62" s="86">
        <v>4996258</v>
      </c>
      <c r="P62" s="88">
        <f t="shared" si="21"/>
        <v>74142816</v>
      </c>
      <c r="Q62" s="105">
        <f t="shared" si="22"/>
        <v>0.21269662129188685</v>
      </c>
      <c r="R62" s="85">
        <v>0</v>
      </c>
      <c r="S62" s="86">
        <v>0</v>
      </c>
      <c r="T62" s="88">
        <f t="shared" si="23"/>
        <v>0</v>
      </c>
      <c r="U62" s="105">
        <f t="shared" si="24"/>
        <v>0</v>
      </c>
      <c r="V62" s="85">
        <v>0</v>
      </c>
      <c r="W62" s="86">
        <v>0</v>
      </c>
      <c r="X62" s="88">
        <f t="shared" si="25"/>
        <v>0</v>
      </c>
      <c r="Y62" s="105">
        <f t="shared" si="26"/>
        <v>0</v>
      </c>
      <c r="Z62" s="125">
        <f t="shared" si="27"/>
        <v>118126676</v>
      </c>
      <c r="AA62" s="88">
        <f t="shared" si="28"/>
        <v>10467970</v>
      </c>
      <c r="AB62" s="88">
        <f t="shared" si="29"/>
        <v>128594646</v>
      </c>
      <c r="AC62" s="105">
        <f t="shared" si="30"/>
        <v>0.3689048810936214</v>
      </c>
      <c r="AD62" s="85">
        <v>115843806</v>
      </c>
      <c r="AE62" s="86">
        <v>24904450</v>
      </c>
      <c r="AF62" s="88">
        <f t="shared" si="31"/>
        <v>140748256</v>
      </c>
      <c r="AG62" s="86">
        <v>763477969</v>
      </c>
      <c r="AH62" s="86">
        <v>763477969</v>
      </c>
      <c r="AI62" s="126">
        <v>78658865</v>
      </c>
      <c r="AJ62" s="127">
        <f t="shared" si="32"/>
        <v>0.10302702657291739</v>
      </c>
      <c r="AK62" s="128">
        <f t="shared" si="33"/>
        <v>-0.4732239097868467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1745715397</v>
      </c>
      <c r="E63" s="86">
        <v>316284807</v>
      </c>
      <c r="F63" s="87">
        <f t="shared" si="17"/>
        <v>2062000204</v>
      </c>
      <c r="G63" s="85">
        <v>1745715397</v>
      </c>
      <c r="H63" s="86">
        <v>316284807</v>
      </c>
      <c r="I63" s="87">
        <f t="shared" si="18"/>
        <v>2062000204</v>
      </c>
      <c r="J63" s="85">
        <v>347684973</v>
      </c>
      <c r="K63" s="86">
        <v>17954122</v>
      </c>
      <c r="L63" s="88">
        <f t="shared" si="19"/>
        <v>365639095</v>
      </c>
      <c r="M63" s="105">
        <f t="shared" si="20"/>
        <v>0.17732253095354203</v>
      </c>
      <c r="N63" s="85">
        <v>376777558</v>
      </c>
      <c r="O63" s="86">
        <v>47582206</v>
      </c>
      <c r="P63" s="88">
        <f t="shared" si="21"/>
        <v>424359764</v>
      </c>
      <c r="Q63" s="105">
        <f t="shared" si="22"/>
        <v>0.20580005917399996</v>
      </c>
      <c r="R63" s="85">
        <v>0</v>
      </c>
      <c r="S63" s="86">
        <v>0</v>
      </c>
      <c r="T63" s="88">
        <f t="shared" si="23"/>
        <v>0</v>
      </c>
      <c r="U63" s="105">
        <f t="shared" si="24"/>
        <v>0</v>
      </c>
      <c r="V63" s="85">
        <v>0</v>
      </c>
      <c r="W63" s="86">
        <v>0</v>
      </c>
      <c r="X63" s="88">
        <f t="shared" si="25"/>
        <v>0</v>
      </c>
      <c r="Y63" s="105">
        <f t="shared" si="26"/>
        <v>0</v>
      </c>
      <c r="Z63" s="125">
        <f t="shared" si="27"/>
        <v>724462531</v>
      </c>
      <c r="AA63" s="88">
        <f t="shared" si="28"/>
        <v>65536328</v>
      </c>
      <c r="AB63" s="88">
        <f t="shared" si="29"/>
        <v>789998859</v>
      </c>
      <c r="AC63" s="105">
        <f t="shared" si="30"/>
        <v>0.383122590127542</v>
      </c>
      <c r="AD63" s="85">
        <v>647796579</v>
      </c>
      <c r="AE63" s="86">
        <v>-1962603</v>
      </c>
      <c r="AF63" s="88">
        <f t="shared" si="31"/>
        <v>645833976</v>
      </c>
      <c r="AG63" s="86">
        <v>1869529528</v>
      </c>
      <c r="AH63" s="86">
        <v>1869529528</v>
      </c>
      <c r="AI63" s="126">
        <v>368932139</v>
      </c>
      <c r="AJ63" s="127">
        <f t="shared" si="32"/>
        <v>0.1973395624270664</v>
      </c>
      <c r="AK63" s="128">
        <f t="shared" si="33"/>
        <v>-0.34292747088301223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184437536</v>
      </c>
      <c r="E64" s="86">
        <v>67834000</v>
      </c>
      <c r="F64" s="87">
        <f t="shared" si="17"/>
        <v>252271536</v>
      </c>
      <c r="G64" s="85">
        <v>184437536</v>
      </c>
      <c r="H64" s="86">
        <v>67834000</v>
      </c>
      <c r="I64" s="87">
        <f t="shared" si="18"/>
        <v>252271536</v>
      </c>
      <c r="J64" s="85">
        <v>39289616</v>
      </c>
      <c r="K64" s="86">
        <v>13188833</v>
      </c>
      <c r="L64" s="88">
        <f t="shared" si="19"/>
        <v>52478449</v>
      </c>
      <c r="M64" s="105">
        <f t="shared" si="20"/>
        <v>0.20802366304219116</v>
      </c>
      <c r="N64" s="85">
        <v>45788085</v>
      </c>
      <c r="O64" s="86">
        <v>20230370</v>
      </c>
      <c r="P64" s="88">
        <f t="shared" si="21"/>
        <v>66018455</v>
      </c>
      <c r="Q64" s="105">
        <f t="shared" si="22"/>
        <v>0.26169601234758405</v>
      </c>
      <c r="R64" s="85">
        <v>0</v>
      </c>
      <c r="S64" s="86">
        <v>0</v>
      </c>
      <c r="T64" s="88">
        <f t="shared" si="23"/>
        <v>0</v>
      </c>
      <c r="U64" s="105">
        <f t="shared" si="24"/>
        <v>0</v>
      </c>
      <c r="V64" s="85">
        <v>0</v>
      </c>
      <c r="W64" s="86">
        <v>0</v>
      </c>
      <c r="X64" s="88">
        <f t="shared" si="25"/>
        <v>0</v>
      </c>
      <c r="Y64" s="105">
        <f t="shared" si="26"/>
        <v>0</v>
      </c>
      <c r="Z64" s="125">
        <f t="shared" si="27"/>
        <v>85077701</v>
      </c>
      <c r="AA64" s="88">
        <f t="shared" si="28"/>
        <v>33419203</v>
      </c>
      <c r="AB64" s="88">
        <f t="shared" si="29"/>
        <v>118496904</v>
      </c>
      <c r="AC64" s="105">
        <f t="shared" si="30"/>
        <v>0.46971967538977527</v>
      </c>
      <c r="AD64" s="85">
        <v>84198941</v>
      </c>
      <c r="AE64" s="86">
        <v>21547156</v>
      </c>
      <c r="AF64" s="88">
        <f t="shared" si="31"/>
        <v>105746097</v>
      </c>
      <c r="AG64" s="86">
        <v>424747241</v>
      </c>
      <c r="AH64" s="86">
        <v>424747241</v>
      </c>
      <c r="AI64" s="126">
        <v>64821974</v>
      </c>
      <c r="AJ64" s="127">
        <f t="shared" si="32"/>
        <v>0.15261305487797153</v>
      </c>
      <c r="AK64" s="128">
        <f t="shared" si="33"/>
        <v>-0.3756889675086542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118216430</v>
      </c>
      <c r="E65" s="86">
        <v>47287000</v>
      </c>
      <c r="F65" s="87">
        <f t="shared" si="17"/>
        <v>165503430</v>
      </c>
      <c r="G65" s="85">
        <v>118216430</v>
      </c>
      <c r="H65" s="86">
        <v>47287000</v>
      </c>
      <c r="I65" s="87">
        <f t="shared" si="18"/>
        <v>165503430</v>
      </c>
      <c r="J65" s="85">
        <v>25448999</v>
      </c>
      <c r="K65" s="86">
        <v>11810899</v>
      </c>
      <c r="L65" s="88">
        <f t="shared" si="19"/>
        <v>37259898</v>
      </c>
      <c r="M65" s="105">
        <f t="shared" si="20"/>
        <v>0.22513066949730287</v>
      </c>
      <c r="N65" s="85">
        <v>32094099</v>
      </c>
      <c r="O65" s="86">
        <v>9947457</v>
      </c>
      <c r="P65" s="88">
        <f t="shared" si="21"/>
        <v>42041556</v>
      </c>
      <c r="Q65" s="105">
        <f t="shared" si="22"/>
        <v>0.25402226407029754</v>
      </c>
      <c r="R65" s="85">
        <v>0</v>
      </c>
      <c r="S65" s="86">
        <v>0</v>
      </c>
      <c r="T65" s="88">
        <f t="shared" si="23"/>
        <v>0</v>
      </c>
      <c r="U65" s="105">
        <f t="shared" si="24"/>
        <v>0</v>
      </c>
      <c r="V65" s="85">
        <v>0</v>
      </c>
      <c r="W65" s="86">
        <v>0</v>
      </c>
      <c r="X65" s="88">
        <f t="shared" si="25"/>
        <v>0</v>
      </c>
      <c r="Y65" s="105">
        <f t="shared" si="26"/>
        <v>0</v>
      </c>
      <c r="Z65" s="125">
        <f t="shared" si="27"/>
        <v>57543098</v>
      </c>
      <c r="AA65" s="88">
        <f t="shared" si="28"/>
        <v>21758356</v>
      </c>
      <c r="AB65" s="88">
        <f t="shared" si="29"/>
        <v>79301454</v>
      </c>
      <c r="AC65" s="105">
        <f t="shared" si="30"/>
        <v>0.47915293356760036</v>
      </c>
      <c r="AD65" s="85">
        <v>44168374</v>
      </c>
      <c r="AE65" s="86">
        <v>15406049</v>
      </c>
      <c r="AF65" s="88">
        <f t="shared" si="31"/>
        <v>59574423</v>
      </c>
      <c r="AG65" s="86">
        <v>415646330</v>
      </c>
      <c r="AH65" s="86">
        <v>415646330</v>
      </c>
      <c r="AI65" s="126">
        <v>34036370</v>
      </c>
      <c r="AJ65" s="127">
        <f t="shared" si="32"/>
        <v>0.08188781553779147</v>
      </c>
      <c r="AK65" s="128">
        <f t="shared" si="33"/>
        <v>-0.2943019187949164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887364360</v>
      </c>
      <c r="E66" s="86">
        <v>346370460</v>
      </c>
      <c r="F66" s="87">
        <f t="shared" si="17"/>
        <v>1233734820</v>
      </c>
      <c r="G66" s="85">
        <v>896324100</v>
      </c>
      <c r="H66" s="86">
        <v>349687590</v>
      </c>
      <c r="I66" s="87">
        <f t="shared" si="18"/>
        <v>1246011690</v>
      </c>
      <c r="J66" s="85">
        <v>193154604</v>
      </c>
      <c r="K66" s="86">
        <v>28181410</v>
      </c>
      <c r="L66" s="88">
        <f t="shared" si="19"/>
        <v>221336014</v>
      </c>
      <c r="M66" s="105">
        <f t="shared" si="20"/>
        <v>0.17940323188738402</v>
      </c>
      <c r="N66" s="85">
        <v>245576958</v>
      </c>
      <c r="O66" s="86">
        <v>44206539</v>
      </c>
      <c r="P66" s="88">
        <f t="shared" si="21"/>
        <v>289783497</v>
      </c>
      <c r="Q66" s="105">
        <f t="shared" si="22"/>
        <v>0.23488313072010078</v>
      </c>
      <c r="R66" s="85">
        <v>0</v>
      </c>
      <c r="S66" s="86">
        <v>0</v>
      </c>
      <c r="T66" s="88">
        <f t="shared" si="23"/>
        <v>0</v>
      </c>
      <c r="U66" s="105">
        <f t="shared" si="24"/>
        <v>0</v>
      </c>
      <c r="V66" s="85">
        <v>0</v>
      </c>
      <c r="W66" s="86">
        <v>0</v>
      </c>
      <c r="X66" s="88">
        <f t="shared" si="25"/>
        <v>0</v>
      </c>
      <c r="Y66" s="105">
        <f t="shared" si="26"/>
        <v>0</v>
      </c>
      <c r="Z66" s="125">
        <f t="shared" si="27"/>
        <v>438731562</v>
      </c>
      <c r="AA66" s="88">
        <f t="shared" si="28"/>
        <v>72387949</v>
      </c>
      <c r="AB66" s="88">
        <f t="shared" si="29"/>
        <v>511119511</v>
      </c>
      <c r="AC66" s="105">
        <f t="shared" si="30"/>
        <v>0.4142863626074848</v>
      </c>
      <c r="AD66" s="85">
        <v>320038813</v>
      </c>
      <c r="AE66" s="86">
        <v>-145910709</v>
      </c>
      <c r="AF66" s="88">
        <f t="shared" si="31"/>
        <v>174128104</v>
      </c>
      <c r="AG66" s="86">
        <v>1120515219</v>
      </c>
      <c r="AH66" s="86">
        <v>1120515219</v>
      </c>
      <c r="AI66" s="126">
        <v>219935665</v>
      </c>
      <c r="AJ66" s="127">
        <f t="shared" si="32"/>
        <v>0.19628083694952472</v>
      </c>
      <c r="AK66" s="128">
        <f t="shared" si="33"/>
        <v>0.664197164864323</v>
      </c>
    </row>
    <row r="67" spans="1:37" ht="16.5">
      <c r="A67" s="65"/>
      <c r="B67" s="66" t="s">
        <v>340</v>
      </c>
      <c r="C67" s="67"/>
      <c r="D67" s="89">
        <f>SUM(D62:D66)</f>
        <v>3233677054</v>
      </c>
      <c r="E67" s="90">
        <f>SUM(E62:E66)</f>
        <v>828417768</v>
      </c>
      <c r="F67" s="91">
        <f t="shared" si="17"/>
        <v>4062094822</v>
      </c>
      <c r="G67" s="89">
        <f>SUM(G62:G66)</f>
        <v>3242636794</v>
      </c>
      <c r="H67" s="90">
        <f>SUM(H62:H66)</f>
        <v>831734898</v>
      </c>
      <c r="I67" s="91">
        <f t="shared" si="18"/>
        <v>4074371692</v>
      </c>
      <c r="J67" s="89">
        <f>SUM(J62:J66)</f>
        <v>654558310</v>
      </c>
      <c r="K67" s="90">
        <f>SUM(K62:K66)</f>
        <v>76606976</v>
      </c>
      <c r="L67" s="90">
        <f t="shared" si="19"/>
        <v>731165286</v>
      </c>
      <c r="M67" s="106">
        <f t="shared" si="20"/>
        <v>0.17999709953594972</v>
      </c>
      <c r="N67" s="89">
        <f>SUM(N62:N66)</f>
        <v>769383258</v>
      </c>
      <c r="O67" s="90">
        <f>SUM(O62:O66)</f>
        <v>126962830</v>
      </c>
      <c r="P67" s="90">
        <f t="shared" si="21"/>
        <v>896346088</v>
      </c>
      <c r="Q67" s="106">
        <f t="shared" si="22"/>
        <v>0.22066104492328859</v>
      </c>
      <c r="R67" s="89">
        <f>SUM(R62:R66)</f>
        <v>0</v>
      </c>
      <c r="S67" s="90">
        <f>SUM(S62:S66)</f>
        <v>0</v>
      </c>
      <c r="T67" s="90">
        <f t="shared" si="23"/>
        <v>0</v>
      </c>
      <c r="U67" s="106">
        <f t="shared" si="24"/>
        <v>0</v>
      </c>
      <c r="V67" s="89">
        <f>SUM(V62:V66)</f>
        <v>0</v>
      </c>
      <c r="W67" s="90">
        <f>SUM(W62:W66)</f>
        <v>0</v>
      </c>
      <c r="X67" s="90">
        <f t="shared" si="25"/>
        <v>0</v>
      </c>
      <c r="Y67" s="106">
        <f t="shared" si="26"/>
        <v>0</v>
      </c>
      <c r="Z67" s="89">
        <f t="shared" si="27"/>
        <v>1423941568</v>
      </c>
      <c r="AA67" s="90">
        <f t="shared" si="28"/>
        <v>203569806</v>
      </c>
      <c r="AB67" s="90">
        <f t="shared" si="29"/>
        <v>1627511374</v>
      </c>
      <c r="AC67" s="106">
        <f t="shared" si="30"/>
        <v>0.4006581444592383</v>
      </c>
      <c r="AD67" s="89">
        <f>SUM(AD62:AD66)</f>
        <v>1212046513</v>
      </c>
      <c r="AE67" s="90">
        <f>SUM(AE62:AE66)</f>
        <v>-86015657</v>
      </c>
      <c r="AF67" s="90">
        <f t="shared" si="31"/>
        <v>1126030856</v>
      </c>
      <c r="AG67" s="90">
        <f>SUM(AG62:AG66)</f>
        <v>4593916287</v>
      </c>
      <c r="AH67" s="90">
        <f>SUM(AH62:AH66)</f>
        <v>4593916287</v>
      </c>
      <c r="AI67" s="91">
        <f>SUM(AI62:AI66)</f>
        <v>766385013</v>
      </c>
      <c r="AJ67" s="129">
        <f t="shared" si="32"/>
        <v>0.1668260728147657</v>
      </c>
      <c r="AK67" s="130">
        <f t="shared" si="33"/>
        <v>-0.20397733044004618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431413425</v>
      </c>
      <c r="E68" s="86">
        <v>125492000</v>
      </c>
      <c r="F68" s="87">
        <f t="shared" si="17"/>
        <v>556905425</v>
      </c>
      <c r="G68" s="85">
        <v>431413425</v>
      </c>
      <c r="H68" s="86">
        <v>125492000</v>
      </c>
      <c r="I68" s="87">
        <f t="shared" si="18"/>
        <v>556905425</v>
      </c>
      <c r="J68" s="85">
        <v>79574472</v>
      </c>
      <c r="K68" s="86">
        <v>9216030</v>
      </c>
      <c r="L68" s="88">
        <f t="shared" si="19"/>
        <v>88790502</v>
      </c>
      <c r="M68" s="105">
        <f t="shared" si="20"/>
        <v>0.1594355127713112</v>
      </c>
      <c r="N68" s="85">
        <v>88621208</v>
      </c>
      <c r="O68" s="86">
        <v>21834552</v>
      </c>
      <c r="P68" s="88">
        <f t="shared" si="21"/>
        <v>110455760</v>
      </c>
      <c r="Q68" s="105">
        <f t="shared" si="22"/>
        <v>0.19833845217076132</v>
      </c>
      <c r="R68" s="85">
        <v>0</v>
      </c>
      <c r="S68" s="86">
        <v>0</v>
      </c>
      <c r="T68" s="88">
        <f t="shared" si="23"/>
        <v>0</v>
      </c>
      <c r="U68" s="105">
        <f t="shared" si="24"/>
        <v>0</v>
      </c>
      <c r="V68" s="85">
        <v>0</v>
      </c>
      <c r="W68" s="86">
        <v>0</v>
      </c>
      <c r="X68" s="88">
        <f t="shared" si="25"/>
        <v>0</v>
      </c>
      <c r="Y68" s="105">
        <f t="shared" si="26"/>
        <v>0</v>
      </c>
      <c r="Z68" s="125">
        <f t="shared" si="27"/>
        <v>168195680</v>
      </c>
      <c r="AA68" s="88">
        <f t="shared" si="28"/>
        <v>31050582</v>
      </c>
      <c r="AB68" s="88">
        <f t="shared" si="29"/>
        <v>199246262</v>
      </c>
      <c r="AC68" s="105">
        <f t="shared" si="30"/>
        <v>0.35777396494207253</v>
      </c>
      <c r="AD68" s="85">
        <v>145866485</v>
      </c>
      <c r="AE68" s="86">
        <v>5030308</v>
      </c>
      <c r="AF68" s="88">
        <f t="shared" si="31"/>
        <v>150896793</v>
      </c>
      <c r="AG68" s="86">
        <v>504140272</v>
      </c>
      <c r="AH68" s="86">
        <v>504140272</v>
      </c>
      <c r="AI68" s="126">
        <v>80554246</v>
      </c>
      <c r="AJ68" s="127">
        <f t="shared" si="32"/>
        <v>0.15978538211285767</v>
      </c>
      <c r="AK68" s="128">
        <f t="shared" si="33"/>
        <v>-0.26800458907035885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244087352</v>
      </c>
      <c r="E69" s="86">
        <v>78295830</v>
      </c>
      <c r="F69" s="87">
        <f t="shared" si="17"/>
        <v>322383182</v>
      </c>
      <c r="G69" s="85">
        <v>244087352</v>
      </c>
      <c r="H69" s="86">
        <v>78295830</v>
      </c>
      <c r="I69" s="87">
        <f t="shared" si="18"/>
        <v>322383182</v>
      </c>
      <c r="J69" s="85">
        <v>60677550</v>
      </c>
      <c r="K69" s="86">
        <v>108875013</v>
      </c>
      <c r="L69" s="88">
        <f t="shared" si="19"/>
        <v>169552563</v>
      </c>
      <c r="M69" s="105">
        <f t="shared" si="20"/>
        <v>0.5259348888739488</v>
      </c>
      <c r="N69" s="85">
        <v>59840308</v>
      </c>
      <c r="O69" s="86">
        <v>16706960</v>
      </c>
      <c r="P69" s="88">
        <f t="shared" si="21"/>
        <v>76547268</v>
      </c>
      <c r="Q69" s="105">
        <f t="shared" si="22"/>
        <v>0.2374418774736208</v>
      </c>
      <c r="R69" s="85">
        <v>0</v>
      </c>
      <c r="S69" s="86">
        <v>0</v>
      </c>
      <c r="T69" s="88">
        <f t="shared" si="23"/>
        <v>0</v>
      </c>
      <c r="U69" s="105">
        <f t="shared" si="24"/>
        <v>0</v>
      </c>
      <c r="V69" s="85">
        <v>0</v>
      </c>
      <c r="W69" s="86">
        <v>0</v>
      </c>
      <c r="X69" s="88">
        <f t="shared" si="25"/>
        <v>0</v>
      </c>
      <c r="Y69" s="105">
        <f t="shared" si="26"/>
        <v>0</v>
      </c>
      <c r="Z69" s="125">
        <f t="shared" si="27"/>
        <v>120517858</v>
      </c>
      <c r="AA69" s="88">
        <f t="shared" si="28"/>
        <v>125581973</v>
      </c>
      <c r="AB69" s="88">
        <f t="shared" si="29"/>
        <v>246099831</v>
      </c>
      <c r="AC69" s="105">
        <f t="shared" si="30"/>
        <v>0.7633767663475696</v>
      </c>
      <c r="AD69" s="85">
        <v>43794481</v>
      </c>
      <c r="AE69" s="86">
        <v>14421446</v>
      </c>
      <c r="AF69" s="88">
        <f t="shared" si="31"/>
        <v>58215927</v>
      </c>
      <c r="AG69" s="86">
        <v>233209141</v>
      </c>
      <c r="AH69" s="86">
        <v>233209141</v>
      </c>
      <c r="AI69" s="126">
        <v>36840150</v>
      </c>
      <c r="AJ69" s="127">
        <f t="shared" si="32"/>
        <v>0.15797043735948585</v>
      </c>
      <c r="AK69" s="128">
        <f t="shared" si="33"/>
        <v>0.31488532339268605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299296943</v>
      </c>
      <c r="E70" s="86">
        <v>108166000</v>
      </c>
      <c r="F70" s="87">
        <f t="shared" si="17"/>
        <v>407462943</v>
      </c>
      <c r="G70" s="85">
        <v>299296943</v>
      </c>
      <c r="H70" s="86">
        <v>108166000</v>
      </c>
      <c r="I70" s="87">
        <f t="shared" si="18"/>
        <v>407462943</v>
      </c>
      <c r="J70" s="85">
        <v>42013894</v>
      </c>
      <c r="K70" s="86">
        <v>6360511</v>
      </c>
      <c r="L70" s="88">
        <f t="shared" si="19"/>
        <v>48374405</v>
      </c>
      <c r="M70" s="105">
        <f t="shared" si="20"/>
        <v>0.11872099250016951</v>
      </c>
      <c r="N70" s="85">
        <v>47043998</v>
      </c>
      <c r="O70" s="86">
        <v>6879781</v>
      </c>
      <c r="P70" s="88">
        <f t="shared" si="21"/>
        <v>53923779</v>
      </c>
      <c r="Q70" s="105">
        <f t="shared" si="22"/>
        <v>0.13234032671285154</v>
      </c>
      <c r="R70" s="85">
        <v>0</v>
      </c>
      <c r="S70" s="86">
        <v>0</v>
      </c>
      <c r="T70" s="88">
        <f t="shared" si="23"/>
        <v>0</v>
      </c>
      <c r="U70" s="105">
        <f t="shared" si="24"/>
        <v>0</v>
      </c>
      <c r="V70" s="85">
        <v>0</v>
      </c>
      <c r="W70" s="86">
        <v>0</v>
      </c>
      <c r="X70" s="88">
        <f t="shared" si="25"/>
        <v>0</v>
      </c>
      <c r="Y70" s="105">
        <f t="shared" si="26"/>
        <v>0</v>
      </c>
      <c r="Z70" s="125">
        <f t="shared" si="27"/>
        <v>89057892</v>
      </c>
      <c r="AA70" s="88">
        <f t="shared" si="28"/>
        <v>13240292</v>
      </c>
      <c r="AB70" s="88">
        <f t="shared" si="29"/>
        <v>102298184</v>
      </c>
      <c r="AC70" s="105">
        <f t="shared" si="30"/>
        <v>0.25106131921302105</v>
      </c>
      <c r="AD70" s="85">
        <v>116974172</v>
      </c>
      <c r="AE70" s="86">
        <v>50935878</v>
      </c>
      <c r="AF70" s="88">
        <f t="shared" si="31"/>
        <v>167910050</v>
      </c>
      <c r="AG70" s="86">
        <v>360901595</v>
      </c>
      <c r="AH70" s="86">
        <v>360901595</v>
      </c>
      <c r="AI70" s="126">
        <v>78124887</v>
      </c>
      <c r="AJ70" s="127">
        <f t="shared" si="32"/>
        <v>0.21647143731797583</v>
      </c>
      <c r="AK70" s="128">
        <f t="shared" si="33"/>
        <v>-0.6788531776388609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188038504</v>
      </c>
      <c r="E71" s="86">
        <v>68644000</v>
      </c>
      <c r="F71" s="87">
        <f t="shared" si="17"/>
        <v>256682504</v>
      </c>
      <c r="G71" s="85">
        <v>188038504</v>
      </c>
      <c r="H71" s="86">
        <v>68644000</v>
      </c>
      <c r="I71" s="87">
        <f t="shared" si="18"/>
        <v>256682504</v>
      </c>
      <c r="J71" s="85">
        <v>26934965</v>
      </c>
      <c r="K71" s="86">
        <v>3728648</v>
      </c>
      <c r="L71" s="88">
        <f t="shared" si="19"/>
        <v>30663613</v>
      </c>
      <c r="M71" s="105">
        <f t="shared" si="20"/>
        <v>0.11946125085331098</v>
      </c>
      <c r="N71" s="85">
        <v>46606498</v>
      </c>
      <c r="O71" s="86">
        <v>17442789</v>
      </c>
      <c r="P71" s="88">
        <f t="shared" si="21"/>
        <v>64049287</v>
      </c>
      <c r="Q71" s="105">
        <f t="shared" si="22"/>
        <v>0.24952727981802764</v>
      </c>
      <c r="R71" s="85">
        <v>0</v>
      </c>
      <c r="S71" s="86">
        <v>0</v>
      </c>
      <c r="T71" s="88">
        <f t="shared" si="23"/>
        <v>0</v>
      </c>
      <c r="U71" s="105">
        <f t="shared" si="24"/>
        <v>0</v>
      </c>
      <c r="V71" s="85">
        <v>0</v>
      </c>
      <c r="W71" s="86">
        <v>0</v>
      </c>
      <c r="X71" s="88">
        <f t="shared" si="25"/>
        <v>0</v>
      </c>
      <c r="Y71" s="105">
        <f t="shared" si="26"/>
        <v>0</v>
      </c>
      <c r="Z71" s="125">
        <f t="shared" si="27"/>
        <v>73541463</v>
      </c>
      <c r="AA71" s="88">
        <f t="shared" si="28"/>
        <v>21171437</v>
      </c>
      <c r="AB71" s="88">
        <f t="shared" si="29"/>
        <v>94712900</v>
      </c>
      <c r="AC71" s="105">
        <f t="shared" si="30"/>
        <v>0.36898853067133863</v>
      </c>
      <c r="AD71" s="85">
        <v>69001772</v>
      </c>
      <c r="AE71" s="86">
        <v>13453511</v>
      </c>
      <c r="AF71" s="88">
        <f t="shared" si="31"/>
        <v>82455283</v>
      </c>
      <c r="AG71" s="86">
        <v>232305689</v>
      </c>
      <c r="AH71" s="86">
        <v>232305689</v>
      </c>
      <c r="AI71" s="126">
        <v>51189527</v>
      </c>
      <c r="AJ71" s="127">
        <f t="shared" si="32"/>
        <v>0.2203541687694097</v>
      </c>
      <c r="AK71" s="128">
        <f t="shared" si="33"/>
        <v>-0.2232239746239183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469598952</v>
      </c>
      <c r="E72" s="86">
        <v>282624043</v>
      </c>
      <c r="F72" s="87">
        <f t="shared" si="17"/>
        <v>752222995</v>
      </c>
      <c r="G72" s="85">
        <v>524873884</v>
      </c>
      <c r="H72" s="86">
        <v>280884043</v>
      </c>
      <c r="I72" s="87">
        <f t="shared" si="18"/>
        <v>805757927</v>
      </c>
      <c r="J72" s="85">
        <v>93171248</v>
      </c>
      <c r="K72" s="86">
        <v>46090548</v>
      </c>
      <c r="L72" s="88">
        <f t="shared" si="19"/>
        <v>139261796</v>
      </c>
      <c r="M72" s="105">
        <f t="shared" si="20"/>
        <v>0.18513365973344115</v>
      </c>
      <c r="N72" s="85">
        <v>102765996</v>
      </c>
      <c r="O72" s="86">
        <v>60461647</v>
      </c>
      <c r="P72" s="88">
        <f t="shared" si="21"/>
        <v>163227643</v>
      </c>
      <c r="Q72" s="105">
        <f t="shared" si="22"/>
        <v>0.21699368948432637</v>
      </c>
      <c r="R72" s="85">
        <v>0</v>
      </c>
      <c r="S72" s="86">
        <v>0</v>
      </c>
      <c r="T72" s="88">
        <f t="shared" si="23"/>
        <v>0</v>
      </c>
      <c r="U72" s="105">
        <f t="shared" si="24"/>
        <v>0</v>
      </c>
      <c r="V72" s="85">
        <v>0</v>
      </c>
      <c r="W72" s="86">
        <v>0</v>
      </c>
      <c r="X72" s="88">
        <f t="shared" si="25"/>
        <v>0</v>
      </c>
      <c r="Y72" s="105">
        <f t="shared" si="26"/>
        <v>0</v>
      </c>
      <c r="Z72" s="125">
        <f t="shared" si="27"/>
        <v>195937244</v>
      </c>
      <c r="AA72" s="88">
        <f t="shared" si="28"/>
        <v>106552195</v>
      </c>
      <c r="AB72" s="88">
        <f t="shared" si="29"/>
        <v>302489439</v>
      </c>
      <c r="AC72" s="105">
        <f t="shared" si="30"/>
        <v>0.40212734921776755</v>
      </c>
      <c r="AD72" s="85">
        <v>166985472</v>
      </c>
      <c r="AE72" s="86">
        <v>133255355</v>
      </c>
      <c r="AF72" s="88">
        <f t="shared" si="31"/>
        <v>300240827</v>
      </c>
      <c r="AG72" s="86">
        <v>751484279</v>
      </c>
      <c r="AH72" s="86">
        <v>751484279</v>
      </c>
      <c r="AI72" s="126">
        <v>186486845</v>
      </c>
      <c r="AJ72" s="127">
        <f t="shared" si="32"/>
        <v>0.24815801236475368</v>
      </c>
      <c r="AK72" s="128">
        <f t="shared" si="33"/>
        <v>-0.4563442799203321</v>
      </c>
    </row>
    <row r="73" spans="1:37" ht="16.5">
      <c r="A73" s="65"/>
      <c r="B73" s="66" t="s">
        <v>351</v>
      </c>
      <c r="C73" s="67"/>
      <c r="D73" s="89">
        <f>SUM(D68:D72)</f>
        <v>1632435176</v>
      </c>
      <c r="E73" s="90">
        <f>SUM(E68:E72)</f>
        <v>663221873</v>
      </c>
      <c r="F73" s="91">
        <f t="shared" si="17"/>
        <v>2295657049</v>
      </c>
      <c r="G73" s="89">
        <f>SUM(G68:G72)</f>
        <v>1687710108</v>
      </c>
      <c r="H73" s="90">
        <f>SUM(H68:H72)</f>
        <v>661481873</v>
      </c>
      <c r="I73" s="91">
        <f t="shared" si="18"/>
        <v>2349191981</v>
      </c>
      <c r="J73" s="89">
        <f>SUM(J68:J72)</f>
        <v>302372129</v>
      </c>
      <c r="K73" s="90">
        <f>SUM(K68:K72)</f>
        <v>174270750</v>
      </c>
      <c r="L73" s="90">
        <f t="shared" si="19"/>
        <v>476642879</v>
      </c>
      <c r="M73" s="106">
        <f t="shared" si="20"/>
        <v>0.20762808591450022</v>
      </c>
      <c r="N73" s="89">
        <f>SUM(N68:N72)</f>
        <v>344878008</v>
      </c>
      <c r="O73" s="90">
        <f>SUM(O68:O72)</f>
        <v>123325729</v>
      </c>
      <c r="P73" s="90">
        <f t="shared" si="21"/>
        <v>468203737</v>
      </c>
      <c r="Q73" s="106">
        <f t="shared" si="22"/>
        <v>0.2039519523196864</v>
      </c>
      <c r="R73" s="89">
        <f>SUM(R68:R72)</f>
        <v>0</v>
      </c>
      <c r="S73" s="90">
        <f>SUM(S68:S72)</f>
        <v>0</v>
      </c>
      <c r="T73" s="90">
        <f t="shared" si="23"/>
        <v>0</v>
      </c>
      <c r="U73" s="106">
        <f t="shared" si="24"/>
        <v>0</v>
      </c>
      <c r="V73" s="89">
        <f>SUM(V68:V72)</f>
        <v>0</v>
      </c>
      <c r="W73" s="90">
        <f>SUM(W68:W72)</f>
        <v>0</v>
      </c>
      <c r="X73" s="90">
        <f t="shared" si="25"/>
        <v>0</v>
      </c>
      <c r="Y73" s="106">
        <f t="shared" si="26"/>
        <v>0</v>
      </c>
      <c r="Z73" s="89">
        <f t="shared" si="27"/>
        <v>647250137</v>
      </c>
      <c r="AA73" s="90">
        <f t="shared" si="28"/>
        <v>297596479</v>
      </c>
      <c r="AB73" s="90">
        <f t="shared" si="29"/>
        <v>944846616</v>
      </c>
      <c r="AC73" s="106">
        <f t="shared" si="30"/>
        <v>0.4115800382341866</v>
      </c>
      <c r="AD73" s="89">
        <f>SUM(AD68:AD72)</f>
        <v>542622382</v>
      </c>
      <c r="AE73" s="90">
        <f>SUM(AE68:AE72)</f>
        <v>217096498</v>
      </c>
      <c r="AF73" s="90">
        <f t="shared" si="31"/>
        <v>759718880</v>
      </c>
      <c r="AG73" s="90">
        <f>SUM(AG68:AG72)</f>
        <v>2082040976</v>
      </c>
      <c r="AH73" s="90">
        <f>SUM(AH68:AH72)</f>
        <v>2082040976</v>
      </c>
      <c r="AI73" s="91">
        <f>SUM(AI68:AI72)</f>
        <v>433195655</v>
      </c>
      <c r="AJ73" s="129">
        <f t="shared" si="32"/>
        <v>0.20806298242614416</v>
      </c>
      <c r="AK73" s="130">
        <f t="shared" si="33"/>
        <v>-0.3837144905494516</v>
      </c>
    </row>
    <row r="74" spans="1:37" ht="16.5">
      <c r="A74" s="68"/>
      <c r="B74" s="69" t="s">
        <v>352</v>
      </c>
      <c r="C74" s="70"/>
      <c r="D74" s="92">
        <f>SUM(D9,D11:D15,D17:D24,D26:D29,D31:D35,D37:D40,D42:D47,D49:D53,D55:D60,D62:D66,D68:D72)</f>
        <v>69600281048</v>
      </c>
      <c r="E74" s="93">
        <f>SUM(E9,E11:E15,E17:E24,E26:E29,E31:E35,E37:E40,E42:E47,E49:E53,E55:E60,E62:E66,E68:E72)</f>
        <v>17176895375</v>
      </c>
      <c r="F74" s="94">
        <f t="shared" si="17"/>
        <v>86777176423</v>
      </c>
      <c r="G74" s="92">
        <f>SUM(G9,G11:G15,G17:G24,G26:G29,G31:G35,G37:G40,G42:G47,G49:G53,G55:G60,G62:G66,G68:G72)</f>
        <v>69623866836</v>
      </c>
      <c r="H74" s="93">
        <f>SUM(H9,H11:H15,H17:H24,H26:H29,H31:H35,H37:H40,H42:H47,H49:H53,H55:H60,H62:H66,H68:H72)</f>
        <v>16471933478</v>
      </c>
      <c r="I74" s="94">
        <f t="shared" si="18"/>
        <v>86095800314</v>
      </c>
      <c r="J74" s="92">
        <f>SUM(J9,J11:J15,J17:J24,J26:J29,J31:J35,J37:J40,J42:J47,J49:J53,J55:J60,J62:J66,J68:J72)</f>
        <v>15754656217</v>
      </c>
      <c r="K74" s="93">
        <f>SUM(K9,K11:K15,K17:K24,K26:K29,K31:K35,K37:K40,K42:K47,K49:K53,K55:K60,K62:K66,K68:K72)</f>
        <v>18042248066</v>
      </c>
      <c r="L74" s="93">
        <f t="shared" si="19"/>
        <v>33796904283</v>
      </c>
      <c r="M74" s="107">
        <f t="shared" si="20"/>
        <v>0.38946766507192143</v>
      </c>
      <c r="N74" s="92">
        <f>SUM(N9,N11:N15,N17:N24,N26:N29,N31:N35,N37:N40,N42:N47,N49:N53,N55:N60,N62:N66,N68:N72)</f>
        <v>12409495481</v>
      </c>
      <c r="O74" s="93">
        <f>SUM(O9,O11:O15,O17:O24,O26:O29,O31:O35,O37:O40,O42:O47,O49:O53,O55:O60,O62:O66,O68:O72)</f>
        <v>4923528979</v>
      </c>
      <c r="P74" s="93">
        <f t="shared" si="21"/>
        <v>17333024460</v>
      </c>
      <c r="Q74" s="107">
        <f t="shared" si="22"/>
        <v>0.19974174286922222</v>
      </c>
      <c r="R74" s="92">
        <f>SUM(R9,R11:R15,R17:R24,R26:R29,R31:R35,R37:R40,R42:R47,R49:R53,R55:R60,R62:R66,R68:R72)</f>
        <v>0</v>
      </c>
      <c r="S74" s="93">
        <f>SUM(S9,S11:S15,S17:S24,S26:S29,S31:S35,S37:S40,S42:S47,S49:S53,S55:S60,S62:S66,S68:S72)</f>
        <v>0</v>
      </c>
      <c r="T74" s="93">
        <f t="shared" si="23"/>
        <v>0</v>
      </c>
      <c r="U74" s="107">
        <f t="shared" si="24"/>
        <v>0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5"/>
        <v>0</v>
      </c>
      <c r="Y74" s="107">
        <f t="shared" si="26"/>
        <v>0</v>
      </c>
      <c r="Z74" s="92">
        <f t="shared" si="27"/>
        <v>28164151698</v>
      </c>
      <c r="AA74" s="93">
        <f t="shared" si="28"/>
        <v>22965777045</v>
      </c>
      <c r="AB74" s="93">
        <f t="shared" si="29"/>
        <v>51129928743</v>
      </c>
      <c r="AC74" s="107">
        <f t="shared" si="30"/>
        <v>0.5892094079411436</v>
      </c>
      <c r="AD74" s="92">
        <f>SUM(AD9,AD11:AD15,AD17:AD24,AD26:AD29,AD31:AD35,AD37:AD40,AD42:AD47,AD49:AD53,AD55:AD60,AD62:AD66,AD68:AD72)</f>
        <v>27666923344</v>
      </c>
      <c r="AE74" s="93">
        <f>SUM(AE9,AE11:AE15,AE17:AE24,AE26:AE29,AE31:AE35,AE37:AE40,AE42:AE47,AE49:AE53,AE55:AE60,AE62:AE66,AE68:AE72)</f>
        <v>3560135300</v>
      </c>
      <c r="AF74" s="93">
        <f t="shared" si="31"/>
        <v>31227058644</v>
      </c>
      <c r="AG74" s="93">
        <f>SUM(AG9,AG11:AG15,AG17:AG24,AG26:AG29,AG31:AG35,AG37:AG40,AG42:AG47,AG49:AG53,AG55:AG60,AG62:AG66,AG68:AG72)</f>
        <v>81296031142</v>
      </c>
      <c r="AH74" s="93">
        <f>SUM(AH9,AH11:AH15,AH17:AH24,AH26:AH29,AH31:AH35,AH37:AH40,AH42:AH47,AH49:AH53,AH55:AH60,AH62:AH66,AH68:AH72)</f>
        <v>81296031142</v>
      </c>
      <c r="AI74" s="94">
        <f>SUM(AI9,AI11:AI15,AI17:AI24,AI26:AI29,AI31:AI35,AI37:AI40,AI42:AI47,AI49:AI53,AI55:AI60,AI62:AI66,AI68:AI72)</f>
        <v>17839459281</v>
      </c>
      <c r="AJ74" s="131">
        <f t="shared" si="32"/>
        <v>0.21943825584596827</v>
      </c>
      <c r="AK74" s="132">
        <f t="shared" si="33"/>
        <v>-0.44493573161651634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372190734</v>
      </c>
      <c r="E9" s="86">
        <v>109370266</v>
      </c>
      <c r="F9" s="87">
        <f>$D9+$E9</f>
        <v>481561000</v>
      </c>
      <c r="G9" s="85">
        <v>369206400</v>
      </c>
      <c r="H9" s="86">
        <v>98354600</v>
      </c>
      <c r="I9" s="87">
        <f>$G9+$H9</f>
        <v>467561000</v>
      </c>
      <c r="J9" s="85">
        <v>90908034</v>
      </c>
      <c r="K9" s="86">
        <v>2461886044</v>
      </c>
      <c r="L9" s="88">
        <f>$J9+$K9</f>
        <v>2552794078</v>
      </c>
      <c r="M9" s="105">
        <f>IF($F9=0,0,$L9/$F9)</f>
        <v>5.301081437242634</v>
      </c>
      <c r="N9" s="85">
        <v>66368720</v>
      </c>
      <c r="O9" s="86">
        <v>23269390</v>
      </c>
      <c r="P9" s="88">
        <f>$N9+$O9</f>
        <v>89638110</v>
      </c>
      <c r="Q9" s="105">
        <f>IF($F9=0,0,$P9/$F9)</f>
        <v>0.18614071737536886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157276754</v>
      </c>
      <c r="AA9" s="88">
        <f>$K9+$O9</f>
        <v>2485155434</v>
      </c>
      <c r="AB9" s="88">
        <f>$Z9+$AA9</f>
        <v>2642432188</v>
      </c>
      <c r="AC9" s="105">
        <f>IF($F9=0,0,$AB9/$F9)</f>
        <v>5.487222154618003</v>
      </c>
      <c r="AD9" s="85">
        <v>138481617</v>
      </c>
      <c r="AE9" s="86">
        <v>24279827</v>
      </c>
      <c r="AF9" s="88">
        <f>$AD9+$AE9</f>
        <v>162761444</v>
      </c>
      <c r="AG9" s="86">
        <v>450744330</v>
      </c>
      <c r="AH9" s="86">
        <v>450744330</v>
      </c>
      <c r="AI9" s="126">
        <v>90606323</v>
      </c>
      <c r="AJ9" s="127">
        <f>IF($AG9=0,0,$AI9/$AG9)</f>
        <v>0.20101489241140316</v>
      </c>
      <c r="AK9" s="128">
        <f>IF($AF9=0,0,(($P9/$AF9)-1))</f>
        <v>-0.4492669283519013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313788193</v>
      </c>
      <c r="E10" s="86">
        <v>156386367</v>
      </c>
      <c r="F10" s="87">
        <f aca="true" t="shared" si="0" ref="F10:F41">$D10+$E10</f>
        <v>470174560</v>
      </c>
      <c r="G10" s="85">
        <v>313788193</v>
      </c>
      <c r="H10" s="86">
        <v>156386367</v>
      </c>
      <c r="I10" s="87">
        <f aca="true" t="shared" si="1" ref="I10:I41">$G10+$H10</f>
        <v>470174560</v>
      </c>
      <c r="J10" s="85">
        <v>80151322</v>
      </c>
      <c r="K10" s="86">
        <v>14012493</v>
      </c>
      <c r="L10" s="88">
        <f aca="true" t="shared" si="2" ref="L10:L41">$J10+$K10</f>
        <v>94163815</v>
      </c>
      <c r="M10" s="105">
        <f aca="true" t="shared" si="3" ref="M10:M41">IF($F10=0,0,$L10/$F10)</f>
        <v>0.20027415987798233</v>
      </c>
      <c r="N10" s="85">
        <v>84432323</v>
      </c>
      <c r="O10" s="86">
        <v>25470175</v>
      </c>
      <c r="P10" s="88">
        <f aca="true" t="shared" si="4" ref="P10:P41">$N10+$O10</f>
        <v>109902498</v>
      </c>
      <c r="Q10" s="105">
        <f aca="true" t="shared" si="5" ref="Q10:Q41">IF($F10=0,0,$P10/$F10)</f>
        <v>0.2337482870191871</v>
      </c>
      <c r="R10" s="85">
        <v>0</v>
      </c>
      <c r="S10" s="86">
        <v>0</v>
      </c>
      <c r="T10" s="88">
        <f aca="true" t="shared" si="6" ref="T10:T41">$R10+$S10</f>
        <v>0</v>
      </c>
      <c r="U10" s="105">
        <f aca="true" t="shared" si="7" ref="U10:U41">IF($I10=0,0,$T10/$I10)</f>
        <v>0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f aca="true" t="shared" si="10" ref="Z10:Z41">$J10+$N10</f>
        <v>164583645</v>
      </c>
      <c r="AA10" s="88">
        <f aca="true" t="shared" si="11" ref="AA10:AA41">$K10+$O10</f>
        <v>39482668</v>
      </c>
      <c r="AB10" s="88">
        <f aca="true" t="shared" si="12" ref="AB10:AB41">$Z10+$AA10</f>
        <v>204066313</v>
      </c>
      <c r="AC10" s="105">
        <f aca="true" t="shared" si="13" ref="AC10:AC41">IF($F10=0,0,$AB10/$F10)</f>
        <v>0.4340224468971694</v>
      </c>
      <c r="AD10" s="85">
        <v>131119305</v>
      </c>
      <c r="AE10" s="86">
        <v>70303017</v>
      </c>
      <c r="AF10" s="88">
        <f aca="true" t="shared" si="14" ref="AF10:AF41">$AD10+$AE10</f>
        <v>201422322</v>
      </c>
      <c r="AG10" s="86">
        <v>402707691</v>
      </c>
      <c r="AH10" s="86">
        <v>402707691</v>
      </c>
      <c r="AI10" s="126">
        <v>95592978</v>
      </c>
      <c r="AJ10" s="127">
        <f aca="true" t="shared" si="15" ref="AJ10:AJ41">IF($AG10=0,0,$AI10/$AG10)</f>
        <v>0.23737559559049992</v>
      </c>
      <c r="AK10" s="128">
        <f aca="true" t="shared" si="16" ref="AK10:AK41">IF($AF10=0,0,(($P10/$AF10)-1))</f>
        <v>-0.45436783317392204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1313896949</v>
      </c>
      <c r="E11" s="86">
        <v>142719853</v>
      </c>
      <c r="F11" s="87">
        <f t="shared" si="0"/>
        <v>1456616802</v>
      </c>
      <c r="G11" s="85">
        <v>1313896949</v>
      </c>
      <c r="H11" s="86">
        <v>142719853</v>
      </c>
      <c r="I11" s="87">
        <f t="shared" si="1"/>
        <v>1456616802</v>
      </c>
      <c r="J11" s="85">
        <v>215636183</v>
      </c>
      <c r="K11" s="86">
        <v>34591330</v>
      </c>
      <c r="L11" s="88">
        <f t="shared" si="2"/>
        <v>250227513</v>
      </c>
      <c r="M11" s="105">
        <f t="shared" si="3"/>
        <v>0.17178678198440828</v>
      </c>
      <c r="N11" s="85">
        <v>148156696</v>
      </c>
      <c r="O11" s="86">
        <v>2033789</v>
      </c>
      <c r="P11" s="88">
        <f t="shared" si="4"/>
        <v>150190485</v>
      </c>
      <c r="Q11" s="105">
        <f t="shared" si="5"/>
        <v>0.10310912574520749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363792879</v>
      </c>
      <c r="AA11" s="88">
        <f t="shared" si="11"/>
        <v>36625119</v>
      </c>
      <c r="AB11" s="88">
        <f t="shared" si="12"/>
        <v>400417998</v>
      </c>
      <c r="AC11" s="105">
        <f t="shared" si="13"/>
        <v>0.27489590772961575</v>
      </c>
      <c r="AD11" s="85">
        <v>513885092</v>
      </c>
      <c r="AE11" s="86">
        <v>53578871</v>
      </c>
      <c r="AF11" s="88">
        <f t="shared" si="14"/>
        <v>567463963</v>
      </c>
      <c r="AG11" s="86">
        <v>1365277226</v>
      </c>
      <c r="AH11" s="86">
        <v>1365277226</v>
      </c>
      <c r="AI11" s="126">
        <v>355275380</v>
      </c>
      <c r="AJ11" s="127">
        <f t="shared" si="15"/>
        <v>0.26022215359212325</v>
      </c>
      <c r="AK11" s="128">
        <f t="shared" si="16"/>
        <v>-0.7353303561234249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541178934</v>
      </c>
      <c r="E12" s="86">
        <v>47224698</v>
      </c>
      <c r="F12" s="87">
        <f t="shared" si="0"/>
        <v>588403632</v>
      </c>
      <c r="G12" s="85">
        <v>541178934</v>
      </c>
      <c r="H12" s="86">
        <v>47224698</v>
      </c>
      <c r="I12" s="87">
        <f t="shared" si="1"/>
        <v>588403632</v>
      </c>
      <c r="J12" s="85">
        <v>85499392</v>
      </c>
      <c r="K12" s="86">
        <v>7494464</v>
      </c>
      <c r="L12" s="88">
        <f t="shared" si="2"/>
        <v>92993856</v>
      </c>
      <c r="M12" s="105">
        <f t="shared" si="3"/>
        <v>0.15804432695955895</v>
      </c>
      <c r="N12" s="85">
        <v>114949670</v>
      </c>
      <c r="O12" s="86">
        <v>6999660</v>
      </c>
      <c r="P12" s="88">
        <f t="shared" si="4"/>
        <v>121949330</v>
      </c>
      <c r="Q12" s="105">
        <f t="shared" si="5"/>
        <v>0.20725455005349117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200449062</v>
      </c>
      <c r="AA12" s="88">
        <f t="shared" si="11"/>
        <v>14494124</v>
      </c>
      <c r="AB12" s="88">
        <f t="shared" si="12"/>
        <v>214943186</v>
      </c>
      <c r="AC12" s="105">
        <f t="shared" si="13"/>
        <v>0.36529887701305014</v>
      </c>
      <c r="AD12" s="85">
        <v>183372312</v>
      </c>
      <c r="AE12" s="86">
        <v>24034583</v>
      </c>
      <c r="AF12" s="88">
        <f t="shared" si="14"/>
        <v>207406895</v>
      </c>
      <c r="AG12" s="86">
        <v>554238698</v>
      </c>
      <c r="AH12" s="86">
        <v>554238698</v>
      </c>
      <c r="AI12" s="126">
        <v>101303477</v>
      </c>
      <c r="AJ12" s="127">
        <f t="shared" si="15"/>
        <v>0.18277950883898764</v>
      </c>
      <c r="AK12" s="128">
        <f t="shared" si="16"/>
        <v>-0.4120285634669957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220803912</v>
      </c>
      <c r="E13" s="86">
        <v>115346520</v>
      </c>
      <c r="F13" s="87">
        <f t="shared" si="0"/>
        <v>336150432</v>
      </c>
      <c r="G13" s="85">
        <v>220803912</v>
      </c>
      <c r="H13" s="86">
        <v>115346520</v>
      </c>
      <c r="I13" s="87">
        <f t="shared" si="1"/>
        <v>336150432</v>
      </c>
      <c r="J13" s="85">
        <v>10533969</v>
      </c>
      <c r="K13" s="86">
        <v>20363353</v>
      </c>
      <c r="L13" s="88">
        <f t="shared" si="2"/>
        <v>30897322</v>
      </c>
      <c r="M13" s="105">
        <f t="shared" si="3"/>
        <v>0.09191516374430839</v>
      </c>
      <c r="N13" s="85">
        <v>22478827</v>
      </c>
      <c r="O13" s="86">
        <v>24121298</v>
      </c>
      <c r="P13" s="88">
        <f t="shared" si="4"/>
        <v>46600125</v>
      </c>
      <c r="Q13" s="105">
        <f t="shared" si="5"/>
        <v>0.13862878212811577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33012796</v>
      </c>
      <c r="AA13" s="88">
        <f t="shared" si="11"/>
        <v>44484651</v>
      </c>
      <c r="AB13" s="88">
        <f t="shared" si="12"/>
        <v>77497447</v>
      </c>
      <c r="AC13" s="105">
        <f t="shared" si="13"/>
        <v>0.23054394587242416</v>
      </c>
      <c r="AD13" s="85">
        <v>3808125</v>
      </c>
      <c r="AE13" s="86">
        <v>83951958</v>
      </c>
      <c r="AF13" s="88">
        <f t="shared" si="14"/>
        <v>87760083</v>
      </c>
      <c r="AG13" s="86">
        <v>307400760</v>
      </c>
      <c r="AH13" s="86">
        <v>307400760</v>
      </c>
      <c r="AI13" s="126">
        <v>293514</v>
      </c>
      <c r="AJ13" s="127">
        <f t="shared" si="15"/>
        <v>0.0009548252255459615</v>
      </c>
      <c r="AK13" s="128">
        <f t="shared" si="16"/>
        <v>-0.46900545889410794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1350035061</v>
      </c>
      <c r="E14" s="86">
        <v>563730251</v>
      </c>
      <c r="F14" s="87">
        <f t="shared" si="0"/>
        <v>1913765312</v>
      </c>
      <c r="G14" s="85">
        <v>1350035061</v>
      </c>
      <c r="H14" s="86">
        <v>563730251</v>
      </c>
      <c r="I14" s="87">
        <f t="shared" si="1"/>
        <v>1913765312</v>
      </c>
      <c r="J14" s="85">
        <v>146892113</v>
      </c>
      <c r="K14" s="86">
        <v>72478166</v>
      </c>
      <c r="L14" s="88">
        <f t="shared" si="2"/>
        <v>219370279</v>
      </c>
      <c r="M14" s="105">
        <f t="shared" si="3"/>
        <v>0.11462757613196826</v>
      </c>
      <c r="N14" s="85">
        <v>301298598</v>
      </c>
      <c r="O14" s="86">
        <v>94719029</v>
      </c>
      <c r="P14" s="88">
        <f t="shared" si="4"/>
        <v>396017627</v>
      </c>
      <c r="Q14" s="105">
        <f t="shared" si="5"/>
        <v>0.20693113440651598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448190711</v>
      </c>
      <c r="AA14" s="88">
        <f t="shared" si="11"/>
        <v>167197195</v>
      </c>
      <c r="AB14" s="88">
        <f t="shared" si="12"/>
        <v>615387906</v>
      </c>
      <c r="AC14" s="105">
        <f t="shared" si="13"/>
        <v>0.3215587105384842</v>
      </c>
      <c r="AD14" s="85">
        <v>0</v>
      </c>
      <c r="AE14" s="86">
        <v>0</v>
      </c>
      <c r="AF14" s="88">
        <f t="shared" si="14"/>
        <v>0</v>
      </c>
      <c r="AG14" s="86">
        <v>0</v>
      </c>
      <c r="AH14" s="86">
        <v>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6.5">
      <c r="A15" s="65"/>
      <c r="B15" s="66" t="s">
        <v>365</v>
      </c>
      <c r="C15" s="67"/>
      <c r="D15" s="89">
        <f>SUM(D9:D14)</f>
        <v>4111893783</v>
      </c>
      <c r="E15" s="90">
        <f>SUM(E9:E14)</f>
        <v>1134777955</v>
      </c>
      <c r="F15" s="91">
        <f t="shared" si="0"/>
        <v>5246671738</v>
      </c>
      <c r="G15" s="89">
        <f>SUM(G9:G14)</f>
        <v>4108909449</v>
      </c>
      <c r="H15" s="90">
        <f>SUM(H9:H14)</f>
        <v>1123762289</v>
      </c>
      <c r="I15" s="91">
        <f t="shared" si="1"/>
        <v>5232671738</v>
      </c>
      <c r="J15" s="89">
        <f>SUM(J9:J14)</f>
        <v>629621013</v>
      </c>
      <c r="K15" s="90">
        <f>SUM(K9:K14)</f>
        <v>2610825850</v>
      </c>
      <c r="L15" s="90">
        <f t="shared" si="2"/>
        <v>3240446863</v>
      </c>
      <c r="M15" s="106">
        <f t="shared" si="3"/>
        <v>0.6176195166795854</v>
      </c>
      <c r="N15" s="89">
        <f>SUM(N9:N14)</f>
        <v>737684834</v>
      </c>
      <c r="O15" s="90">
        <f>SUM(O9:O14)</f>
        <v>176613341</v>
      </c>
      <c r="P15" s="90">
        <f t="shared" si="4"/>
        <v>914298175</v>
      </c>
      <c r="Q15" s="106">
        <f t="shared" si="5"/>
        <v>0.17426250786341838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1367305847</v>
      </c>
      <c r="AA15" s="90">
        <f t="shared" si="11"/>
        <v>2787439191</v>
      </c>
      <c r="AB15" s="90">
        <f t="shared" si="12"/>
        <v>4154745038</v>
      </c>
      <c r="AC15" s="106">
        <f t="shared" si="13"/>
        <v>0.7918820245430037</v>
      </c>
      <c r="AD15" s="89">
        <f>SUM(AD9:AD14)</f>
        <v>970666451</v>
      </c>
      <c r="AE15" s="90">
        <f>SUM(AE9:AE14)</f>
        <v>256148256</v>
      </c>
      <c r="AF15" s="90">
        <f t="shared" si="14"/>
        <v>1226814707</v>
      </c>
      <c r="AG15" s="90">
        <f>SUM(AG9:AG14)</f>
        <v>3080368705</v>
      </c>
      <c r="AH15" s="90">
        <f>SUM(AH9:AH14)</f>
        <v>3080368705</v>
      </c>
      <c r="AI15" s="91">
        <f>SUM(AI9:AI14)</f>
        <v>643071672</v>
      </c>
      <c r="AJ15" s="129">
        <f t="shared" si="15"/>
        <v>0.20876451281827965</v>
      </c>
      <c r="AK15" s="130">
        <f t="shared" si="16"/>
        <v>-0.2547381688667676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339055387</v>
      </c>
      <c r="E16" s="86">
        <v>39016000</v>
      </c>
      <c r="F16" s="87">
        <f t="shared" si="0"/>
        <v>378071387</v>
      </c>
      <c r="G16" s="85">
        <v>339055387</v>
      </c>
      <c r="H16" s="86">
        <v>39016000</v>
      </c>
      <c r="I16" s="87">
        <f t="shared" si="1"/>
        <v>378071387</v>
      </c>
      <c r="J16" s="85">
        <v>6683101</v>
      </c>
      <c r="K16" s="86">
        <v>4346450</v>
      </c>
      <c r="L16" s="88">
        <f t="shared" si="2"/>
        <v>11029551</v>
      </c>
      <c r="M16" s="105">
        <f t="shared" si="3"/>
        <v>0.02917319685977717</v>
      </c>
      <c r="N16" s="85">
        <v>13607126</v>
      </c>
      <c r="O16" s="86">
        <v>7725684</v>
      </c>
      <c r="P16" s="88">
        <f t="shared" si="4"/>
        <v>21332810</v>
      </c>
      <c r="Q16" s="105">
        <f t="shared" si="5"/>
        <v>0.05642534911006106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20290227</v>
      </c>
      <c r="AA16" s="88">
        <f t="shared" si="11"/>
        <v>12072134</v>
      </c>
      <c r="AB16" s="88">
        <f t="shared" si="12"/>
        <v>32362361</v>
      </c>
      <c r="AC16" s="105">
        <f t="shared" si="13"/>
        <v>0.08559854596983824</v>
      </c>
      <c r="AD16" s="85">
        <v>37878864</v>
      </c>
      <c r="AE16" s="86">
        <v>1606135</v>
      </c>
      <c r="AF16" s="88">
        <f t="shared" si="14"/>
        <v>39484999</v>
      </c>
      <c r="AG16" s="86">
        <v>344321232</v>
      </c>
      <c r="AH16" s="86">
        <v>344321232</v>
      </c>
      <c r="AI16" s="126">
        <v>35276160</v>
      </c>
      <c r="AJ16" s="127">
        <f t="shared" si="15"/>
        <v>0.10245130628482417</v>
      </c>
      <c r="AK16" s="128">
        <f t="shared" si="16"/>
        <v>-0.4597236788583938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676528489</v>
      </c>
      <c r="E17" s="86">
        <v>170383000</v>
      </c>
      <c r="F17" s="87">
        <f t="shared" si="0"/>
        <v>846911489</v>
      </c>
      <c r="G17" s="85">
        <v>676528489</v>
      </c>
      <c r="H17" s="86">
        <v>170383000</v>
      </c>
      <c r="I17" s="87">
        <f t="shared" si="1"/>
        <v>846911489</v>
      </c>
      <c r="J17" s="85">
        <v>26486204</v>
      </c>
      <c r="K17" s="86">
        <v>39037381</v>
      </c>
      <c r="L17" s="88">
        <f t="shared" si="2"/>
        <v>65523585</v>
      </c>
      <c r="M17" s="105">
        <f t="shared" si="3"/>
        <v>0.07736768936428964</v>
      </c>
      <c r="N17" s="85">
        <v>76638455</v>
      </c>
      <c r="O17" s="86">
        <v>60700911</v>
      </c>
      <c r="P17" s="88">
        <f t="shared" si="4"/>
        <v>137339366</v>
      </c>
      <c r="Q17" s="105">
        <f t="shared" si="5"/>
        <v>0.16216495794875208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103124659</v>
      </c>
      <c r="AA17" s="88">
        <f t="shared" si="11"/>
        <v>99738292</v>
      </c>
      <c r="AB17" s="88">
        <f t="shared" si="12"/>
        <v>202862951</v>
      </c>
      <c r="AC17" s="105">
        <f t="shared" si="13"/>
        <v>0.23953264731304172</v>
      </c>
      <c r="AD17" s="85">
        <v>89395185</v>
      </c>
      <c r="AE17" s="86">
        <v>45250866</v>
      </c>
      <c r="AF17" s="88">
        <f t="shared" si="14"/>
        <v>134646051</v>
      </c>
      <c r="AG17" s="86">
        <v>788260068</v>
      </c>
      <c r="AH17" s="86">
        <v>788260068</v>
      </c>
      <c r="AI17" s="126">
        <v>78687574</v>
      </c>
      <c r="AJ17" s="127">
        <f t="shared" si="15"/>
        <v>0.09982438181810828</v>
      </c>
      <c r="AK17" s="128">
        <f t="shared" si="16"/>
        <v>0.020002926041997382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958974183</v>
      </c>
      <c r="E18" s="86">
        <v>203377980</v>
      </c>
      <c r="F18" s="87">
        <f t="shared" si="0"/>
        <v>1162352163</v>
      </c>
      <c r="G18" s="85">
        <v>958974183</v>
      </c>
      <c r="H18" s="86">
        <v>203377980</v>
      </c>
      <c r="I18" s="87">
        <f t="shared" si="1"/>
        <v>1162352163</v>
      </c>
      <c r="J18" s="85">
        <v>100597546</v>
      </c>
      <c r="K18" s="86">
        <v>7462748</v>
      </c>
      <c r="L18" s="88">
        <f t="shared" si="2"/>
        <v>108060294</v>
      </c>
      <c r="M18" s="105">
        <f t="shared" si="3"/>
        <v>0.0929669143653497</v>
      </c>
      <c r="N18" s="85">
        <v>234846139</v>
      </c>
      <c r="O18" s="86">
        <v>25041110</v>
      </c>
      <c r="P18" s="88">
        <f t="shared" si="4"/>
        <v>259887249</v>
      </c>
      <c r="Q18" s="105">
        <f t="shared" si="5"/>
        <v>0.2235873578358885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335443685</v>
      </c>
      <c r="AA18" s="88">
        <f t="shared" si="11"/>
        <v>32503858</v>
      </c>
      <c r="AB18" s="88">
        <f t="shared" si="12"/>
        <v>367947543</v>
      </c>
      <c r="AC18" s="105">
        <f t="shared" si="13"/>
        <v>0.3165542722012382</v>
      </c>
      <c r="AD18" s="85">
        <v>323852407</v>
      </c>
      <c r="AE18" s="86">
        <v>58414857</v>
      </c>
      <c r="AF18" s="88">
        <f t="shared" si="14"/>
        <v>382267264</v>
      </c>
      <c r="AG18" s="86">
        <v>592683168</v>
      </c>
      <c r="AH18" s="86">
        <v>592683168</v>
      </c>
      <c r="AI18" s="126">
        <v>219700606</v>
      </c>
      <c r="AJ18" s="127">
        <f t="shared" si="15"/>
        <v>0.3706881144294619</v>
      </c>
      <c r="AK18" s="128">
        <f t="shared" si="16"/>
        <v>-0.3201425456091369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218576796</v>
      </c>
      <c r="E19" s="86">
        <v>183931008</v>
      </c>
      <c r="F19" s="87">
        <f t="shared" si="0"/>
        <v>402507804</v>
      </c>
      <c r="G19" s="85">
        <v>218576796</v>
      </c>
      <c r="H19" s="86">
        <v>183931008</v>
      </c>
      <c r="I19" s="87">
        <f t="shared" si="1"/>
        <v>402507804</v>
      </c>
      <c r="J19" s="85">
        <v>68512071</v>
      </c>
      <c r="K19" s="86">
        <v>41769173</v>
      </c>
      <c r="L19" s="88">
        <f t="shared" si="2"/>
        <v>110281244</v>
      </c>
      <c r="M19" s="105">
        <f t="shared" si="3"/>
        <v>0.2739853560702639</v>
      </c>
      <c r="N19" s="85">
        <v>76258030</v>
      </c>
      <c r="O19" s="86">
        <v>70099266</v>
      </c>
      <c r="P19" s="88">
        <f t="shared" si="4"/>
        <v>146357296</v>
      </c>
      <c r="Q19" s="105">
        <f t="shared" si="5"/>
        <v>0.3636135611422828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144770101</v>
      </c>
      <c r="AA19" s="88">
        <f t="shared" si="11"/>
        <v>111868439</v>
      </c>
      <c r="AB19" s="88">
        <f t="shared" si="12"/>
        <v>256638540</v>
      </c>
      <c r="AC19" s="105">
        <f t="shared" si="13"/>
        <v>0.6375989172125468</v>
      </c>
      <c r="AD19" s="85">
        <v>102741579</v>
      </c>
      <c r="AE19" s="86">
        <v>22599936</v>
      </c>
      <c r="AF19" s="88">
        <f t="shared" si="14"/>
        <v>125341515</v>
      </c>
      <c r="AG19" s="86">
        <v>458412621</v>
      </c>
      <c r="AH19" s="86">
        <v>458412621</v>
      </c>
      <c r="AI19" s="126">
        <v>126249546</v>
      </c>
      <c r="AJ19" s="127">
        <f t="shared" si="15"/>
        <v>0.2754059120898419</v>
      </c>
      <c r="AK19" s="128">
        <f t="shared" si="16"/>
        <v>0.16766815847087857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1034693700</v>
      </c>
      <c r="E20" s="86">
        <v>714483388</v>
      </c>
      <c r="F20" s="87">
        <f t="shared" si="0"/>
        <v>1749177088</v>
      </c>
      <c r="G20" s="85">
        <v>1160295859</v>
      </c>
      <c r="H20" s="86">
        <v>671533469</v>
      </c>
      <c r="I20" s="87">
        <f t="shared" si="1"/>
        <v>1831829328</v>
      </c>
      <c r="J20" s="85">
        <v>216560056</v>
      </c>
      <c r="K20" s="86">
        <v>79850019</v>
      </c>
      <c r="L20" s="88">
        <f t="shared" si="2"/>
        <v>296410075</v>
      </c>
      <c r="M20" s="105">
        <f t="shared" si="3"/>
        <v>0.16945687033833362</v>
      </c>
      <c r="N20" s="85">
        <v>256352748</v>
      </c>
      <c r="O20" s="86">
        <v>142614398</v>
      </c>
      <c r="P20" s="88">
        <f t="shared" si="4"/>
        <v>398967146</v>
      </c>
      <c r="Q20" s="105">
        <f t="shared" si="5"/>
        <v>0.22808848157059783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472912804</v>
      </c>
      <c r="AA20" s="88">
        <f t="shared" si="11"/>
        <v>222464417</v>
      </c>
      <c r="AB20" s="88">
        <f t="shared" si="12"/>
        <v>695377221</v>
      </c>
      <c r="AC20" s="105">
        <f t="shared" si="13"/>
        <v>0.3975453519089315</v>
      </c>
      <c r="AD20" s="85">
        <v>244369561</v>
      </c>
      <c r="AE20" s="86">
        <v>482040097</v>
      </c>
      <c r="AF20" s="88">
        <f t="shared" si="14"/>
        <v>726409658</v>
      </c>
      <c r="AG20" s="86">
        <v>1063541676</v>
      </c>
      <c r="AH20" s="86">
        <v>1063541676</v>
      </c>
      <c r="AI20" s="126">
        <v>133473582</v>
      </c>
      <c r="AJ20" s="127">
        <f t="shared" si="15"/>
        <v>0.12549915533352357</v>
      </c>
      <c r="AK20" s="128">
        <f t="shared" si="16"/>
        <v>-0.45076838997644497</v>
      </c>
    </row>
    <row r="21" spans="1:37" ht="16.5">
      <c r="A21" s="65"/>
      <c r="B21" s="66" t="s">
        <v>376</v>
      </c>
      <c r="C21" s="67"/>
      <c r="D21" s="89">
        <f>SUM(D16:D20)</f>
        <v>3227828555</v>
      </c>
      <c r="E21" s="90">
        <f>SUM(E16:E20)</f>
        <v>1311191376</v>
      </c>
      <c r="F21" s="91">
        <f t="shared" si="0"/>
        <v>4539019931</v>
      </c>
      <c r="G21" s="89">
        <f>SUM(G16:G20)</f>
        <v>3353430714</v>
      </c>
      <c r="H21" s="90">
        <f>SUM(H16:H20)</f>
        <v>1268241457</v>
      </c>
      <c r="I21" s="91">
        <f t="shared" si="1"/>
        <v>4621672171</v>
      </c>
      <c r="J21" s="89">
        <f>SUM(J16:J20)</f>
        <v>418838978</v>
      </c>
      <c r="K21" s="90">
        <f>SUM(K16:K20)</f>
        <v>172465771</v>
      </c>
      <c r="L21" s="90">
        <f t="shared" si="2"/>
        <v>591304749</v>
      </c>
      <c r="M21" s="106">
        <f t="shared" si="3"/>
        <v>0.1302714590349306</v>
      </c>
      <c r="N21" s="89">
        <f>SUM(N16:N20)</f>
        <v>657702498</v>
      </c>
      <c r="O21" s="90">
        <f>SUM(O16:O20)</f>
        <v>306181369</v>
      </c>
      <c r="P21" s="90">
        <f t="shared" si="4"/>
        <v>963883867</v>
      </c>
      <c r="Q21" s="106">
        <f t="shared" si="5"/>
        <v>0.21235506379185362</v>
      </c>
      <c r="R21" s="89">
        <f>SUM(R16:R20)</f>
        <v>0</v>
      </c>
      <c r="S21" s="90">
        <f>SUM(S16:S20)</f>
        <v>0</v>
      </c>
      <c r="T21" s="90">
        <f t="shared" si="6"/>
        <v>0</v>
      </c>
      <c r="U21" s="106">
        <f t="shared" si="7"/>
        <v>0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f t="shared" si="10"/>
        <v>1076541476</v>
      </c>
      <c r="AA21" s="90">
        <f t="shared" si="11"/>
        <v>478647140</v>
      </c>
      <c r="AB21" s="90">
        <f t="shared" si="12"/>
        <v>1555188616</v>
      </c>
      <c r="AC21" s="106">
        <f t="shared" si="13"/>
        <v>0.3426265228267842</v>
      </c>
      <c r="AD21" s="89">
        <f>SUM(AD16:AD20)</f>
        <v>798237596</v>
      </c>
      <c r="AE21" s="90">
        <f>SUM(AE16:AE20)</f>
        <v>609911891</v>
      </c>
      <c r="AF21" s="90">
        <f t="shared" si="14"/>
        <v>1408149487</v>
      </c>
      <c r="AG21" s="90">
        <f>SUM(AG16:AG20)</f>
        <v>3247218765</v>
      </c>
      <c r="AH21" s="90">
        <f>SUM(AH16:AH20)</f>
        <v>3247218765</v>
      </c>
      <c r="AI21" s="91">
        <f>SUM(AI16:AI20)</f>
        <v>593387468</v>
      </c>
      <c r="AJ21" s="129">
        <f t="shared" si="15"/>
        <v>0.18273713936239833</v>
      </c>
      <c r="AK21" s="130">
        <f t="shared" si="16"/>
        <v>-0.3154960635226933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312413242</v>
      </c>
      <c r="E22" s="86">
        <v>69532500</v>
      </c>
      <c r="F22" s="87">
        <f t="shared" si="0"/>
        <v>381945742</v>
      </c>
      <c r="G22" s="85">
        <v>312413242</v>
      </c>
      <c r="H22" s="86">
        <v>69532500</v>
      </c>
      <c r="I22" s="87">
        <f t="shared" si="1"/>
        <v>381945742</v>
      </c>
      <c r="J22" s="85">
        <v>61846011</v>
      </c>
      <c r="K22" s="86">
        <v>4912056</v>
      </c>
      <c r="L22" s="88">
        <f t="shared" si="2"/>
        <v>66758067</v>
      </c>
      <c r="M22" s="105">
        <f t="shared" si="3"/>
        <v>0.17478416345324777</v>
      </c>
      <c r="N22" s="85">
        <v>59037453</v>
      </c>
      <c r="O22" s="86">
        <v>18309004</v>
      </c>
      <c r="P22" s="88">
        <f t="shared" si="4"/>
        <v>77346457</v>
      </c>
      <c r="Q22" s="105">
        <f t="shared" si="5"/>
        <v>0.2025063994560777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120883464</v>
      </c>
      <c r="AA22" s="88">
        <f t="shared" si="11"/>
        <v>23221060</v>
      </c>
      <c r="AB22" s="88">
        <f t="shared" si="12"/>
        <v>144104524</v>
      </c>
      <c r="AC22" s="105">
        <f t="shared" si="13"/>
        <v>0.3772905629093255</v>
      </c>
      <c r="AD22" s="85">
        <v>121993551</v>
      </c>
      <c r="AE22" s="86">
        <v>22813843</v>
      </c>
      <c r="AF22" s="88">
        <f t="shared" si="14"/>
        <v>144807394</v>
      </c>
      <c r="AG22" s="86">
        <v>317177237</v>
      </c>
      <c r="AH22" s="86">
        <v>317177237</v>
      </c>
      <c r="AI22" s="126">
        <v>78415459</v>
      </c>
      <c r="AJ22" s="127">
        <f t="shared" si="15"/>
        <v>0.24722915093683095</v>
      </c>
      <c r="AK22" s="128">
        <f t="shared" si="16"/>
        <v>-0.4658666600960998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205548562</v>
      </c>
      <c r="E23" s="86">
        <v>55441271</v>
      </c>
      <c r="F23" s="87">
        <f t="shared" si="0"/>
        <v>260989833</v>
      </c>
      <c r="G23" s="85">
        <v>205548562</v>
      </c>
      <c r="H23" s="86">
        <v>55441271</v>
      </c>
      <c r="I23" s="87">
        <f t="shared" si="1"/>
        <v>260989833</v>
      </c>
      <c r="J23" s="85">
        <v>43726899</v>
      </c>
      <c r="K23" s="86">
        <v>13139331</v>
      </c>
      <c r="L23" s="88">
        <f t="shared" si="2"/>
        <v>56866230</v>
      </c>
      <c r="M23" s="105">
        <f t="shared" si="3"/>
        <v>0.21788676342806043</v>
      </c>
      <c r="N23" s="85">
        <v>54943160</v>
      </c>
      <c r="O23" s="86">
        <v>18357960</v>
      </c>
      <c r="P23" s="88">
        <f t="shared" si="4"/>
        <v>73301120</v>
      </c>
      <c r="Q23" s="105">
        <f t="shared" si="5"/>
        <v>0.28085814361971717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98670059</v>
      </c>
      <c r="AA23" s="88">
        <f t="shared" si="11"/>
        <v>31497291</v>
      </c>
      <c r="AB23" s="88">
        <f t="shared" si="12"/>
        <v>130167350</v>
      </c>
      <c r="AC23" s="105">
        <f t="shared" si="13"/>
        <v>0.49874490704777763</v>
      </c>
      <c r="AD23" s="85">
        <v>77952937</v>
      </c>
      <c r="AE23" s="86">
        <v>31697168</v>
      </c>
      <c r="AF23" s="88">
        <f t="shared" si="14"/>
        <v>109650105</v>
      </c>
      <c r="AG23" s="86">
        <v>232794963</v>
      </c>
      <c r="AH23" s="86">
        <v>232794963</v>
      </c>
      <c r="AI23" s="126">
        <v>72018850</v>
      </c>
      <c r="AJ23" s="127">
        <f t="shared" si="15"/>
        <v>0.3093660149339228</v>
      </c>
      <c r="AK23" s="128">
        <f t="shared" si="16"/>
        <v>-0.3314997737576266</v>
      </c>
    </row>
    <row r="24" spans="1:37" ht="12.75">
      <c r="A24" s="62" t="s">
        <v>97</v>
      </c>
      <c r="B24" s="63" t="s">
        <v>69</v>
      </c>
      <c r="C24" s="64" t="s">
        <v>70</v>
      </c>
      <c r="D24" s="85">
        <v>3549930516</v>
      </c>
      <c r="E24" s="86">
        <v>1889186104</v>
      </c>
      <c r="F24" s="87">
        <f t="shared" si="0"/>
        <v>5439116620</v>
      </c>
      <c r="G24" s="85">
        <v>3547704892</v>
      </c>
      <c r="H24" s="86">
        <v>1830632112</v>
      </c>
      <c r="I24" s="87">
        <f t="shared" si="1"/>
        <v>5378337004</v>
      </c>
      <c r="J24" s="85">
        <v>729734077</v>
      </c>
      <c r="K24" s="86">
        <v>170032755</v>
      </c>
      <c r="L24" s="88">
        <f t="shared" si="2"/>
        <v>899766832</v>
      </c>
      <c r="M24" s="105">
        <f t="shared" si="3"/>
        <v>0.16542517744361215</v>
      </c>
      <c r="N24" s="85">
        <v>734248466</v>
      </c>
      <c r="O24" s="86">
        <v>297036399</v>
      </c>
      <c r="P24" s="88">
        <f t="shared" si="4"/>
        <v>1031284865</v>
      </c>
      <c r="Q24" s="105">
        <f t="shared" si="5"/>
        <v>0.18960521295092217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1463982543</v>
      </c>
      <c r="AA24" s="88">
        <f t="shared" si="11"/>
        <v>467069154</v>
      </c>
      <c r="AB24" s="88">
        <f t="shared" si="12"/>
        <v>1931051697</v>
      </c>
      <c r="AC24" s="105">
        <f t="shared" si="13"/>
        <v>0.3550303903945343</v>
      </c>
      <c r="AD24" s="85">
        <v>947204725</v>
      </c>
      <c r="AE24" s="86">
        <v>488842485</v>
      </c>
      <c r="AF24" s="88">
        <f t="shared" si="14"/>
        <v>1436047210</v>
      </c>
      <c r="AG24" s="86">
        <v>5261236000</v>
      </c>
      <c r="AH24" s="86">
        <v>5261236000</v>
      </c>
      <c r="AI24" s="126">
        <v>797745612</v>
      </c>
      <c r="AJ24" s="127">
        <f t="shared" si="15"/>
        <v>0.1516270344078844</v>
      </c>
      <c r="AK24" s="128">
        <f t="shared" si="16"/>
        <v>-0.2818586618750507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304274644</v>
      </c>
      <c r="E25" s="86">
        <v>104165942</v>
      </c>
      <c r="F25" s="87">
        <f t="shared" si="0"/>
        <v>408440586</v>
      </c>
      <c r="G25" s="85">
        <v>304274644</v>
      </c>
      <c r="H25" s="86">
        <v>104165942</v>
      </c>
      <c r="I25" s="87">
        <f t="shared" si="1"/>
        <v>408440586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0</v>
      </c>
      <c r="AA25" s="88">
        <f t="shared" si="11"/>
        <v>0</v>
      </c>
      <c r="AB25" s="88">
        <f t="shared" si="12"/>
        <v>0</v>
      </c>
      <c r="AC25" s="105">
        <f t="shared" si="13"/>
        <v>0</v>
      </c>
      <c r="AD25" s="85">
        <v>100508657</v>
      </c>
      <c r="AE25" s="86">
        <v>21951745</v>
      </c>
      <c r="AF25" s="88">
        <f t="shared" si="14"/>
        <v>122460402</v>
      </c>
      <c r="AG25" s="86">
        <v>576155640</v>
      </c>
      <c r="AH25" s="86">
        <v>576155640</v>
      </c>
      <c r="AI25" s="126">
        <v>91565823</v>
      </c>
      <c r="AJ25" s="127">
        <f t="shared" si="15"/>
        <v>0.15892549971393147</v>
      </c>
      <c r="AK25" s="128">
        <f t="shared" si="16"/>
        <v>-1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786032000</v>
      </c>
      <c r="E26" s="86">
        <v>309134000</v>
      </c>
      <c r="F26" s="87">
        <f t="shared" si="0"/>
        <v>1095166000</v>
      </c>
      <c r="G26" s="85">
        <v>786032000</v>
      </c>
      <c r="H26" s="86">
        <v>309134000</v>
      </c>
      <c r="I26" s="87">
        <f t="shared" si="1"/>
        <v>1095166000</v>
      </c>
      <c r="J26" s="85">
        <v>158688414</v>
      </c>
      <c r="K26" s="86">
        <v>113211279</v>
      </c>
      <c r="L26" s="88">
        <f t="shared" si="2"/>
        <v>271899693</v>
      </c>
      <c r="M26" s="105">
        <f t="shared" si="3"/>
        <v>0.2482725842475022</v>
      </c>
      <c r="N26" s="85">
        <v>187220713</v>
      </c>
      <c r="O26" s="86">
        <v>129034409</v>
      </c>
      <c r="P26" s="88">
        <f t="shared" si="4"/>
        <v>316255122</v>
      </c>
      <c r="Q26" s="105">
        <f t="shared" si="5"/>
        <v>0.28877368545042487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345909127</v>
      </c>
      <c r="AA26" s="88">
        <f t="shared" si="11"/>
        <v>242245688</v>
      </c>
      <c r="AB26" s="88">
        <f t="shared" si="12"/>
        <v>588154815</v>
      </c>
      <c r="AC26" s="105">
        <f t="shared" si="13"/>
        <v>0.5370462696979271</v>
      </c>
      <c r="AD26" s="85">
        <v>264265994</v>
      </c>
      <c r="AE26" s="86">
        <v>149588433</v>
      </c>
      <c r="AF26" s="88">
        <f t="shared" si="14"/>
        <v>413854427</v>
      </c>
      <c r="AG26" s="86">
        <v>1001430000</v>
      </c>
      <c r="AH26" s="86">
        <v>1001430000</v>
      </c>
      <c r="AI26" s="126">
        <v>277383883</v>
      </c>
      <c r="AJ26" s="127">
        <f t="shared" si="15"/>
        <v>0.2769877904596427</v>
      </c>
      <c r="AK26" s="128">
        <f t="shared" si="16"/>
        <v>-0.23583003740588238</v>
      </c>
    </row>
    <row r="27" spans="1:37" ht="16.5">
      <c r="A27" s="65"/>
      <c r="B27" s="66" t="s">
        <v>385</v>
      </c>
      <c r="C27" s="67"/>
      <c r="D27" s="89">
        <f>SUM(D22:D26)</f>
        <v>5158198964</v>
      </c>
      <c r="E27" s="90">
        <f>SUM(E22:E26)</f>
        <v>2427459817</v>
      </c>
      <c r="F27" s="91">
        <f t="shared" si="0"/>
        <v>7585658781</v>
      </c>
      <c r="G27" s="89">
        <f>SUM(G22:G26)</f>
        <v>5155973340</v>
      </c>
      <c r="H27" s="90">
        <f>SUM(H22:H26)</f>
        <v>2368905825</v>
      </c>
      <c r="I27" s="91">
        <f t="shared" si="1"/>
        <v>7524879165</v>
      </c>
      <c r="J27" s="89">
        <f>SUM(J22:J26)</f>
        <v>993995401</v>
      </c>
      <c r="K27" s="90">
        <f>SUM(K22:K26)</f>
        <v>301295421</v>
      </c>
      <c r="L27" s="90">
        <f t="shared" si="2"/>
        <v>1295290822</v>
      </c>
      <c r="M27" s="106">
        <f t="shared" si="3"/>
        <v>0.17075521841878114</v>
      </c>
      <c r="N27" s="89">
        <f>SUM(N22:N26)</f>
        <v>1035449792</v>
      </c>
      <c r="O27" s="90">
        <f>SUM(O22:O26)</f>
        <v>462737772</v>
      </c>
      <c r="P27" s="90">
        <f t="shared" si="4"/>
        <v>1498187564</v>
      </c>
      <c r="Q27" s="106">
        <f t="shared" si="5"/>
        <v>0.19750263058925746</v>
      </c>
      <c r="R27" s="89">
        <f>SUM(R22:R26)</f>
        <v>0</v>
      </c>
      <c r="S27" s="90">
        <f>SUM(S22:S26)</f>
        <v>0</v>
      </c>
      <c r="T27" s="90">
        <f t="shared" si="6"/>
        <v>0</v>
      </c>
      <c r="U27" s="106">
        <f t="shared" si="7"/>
        <v>0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f t="shared" si="10"/>
        <v>2029445193</v>
      </c>
      <c r="AA27" s="90">
        <f t="shared" si="11"/>
        <v>764033193</v>
      </c>
      <c r="AB27" s="90">
        <f t="shared" si="12"/>
        <v>2793478386</v>
      </c>
      <c r="AC27" s="106">
        <f t="shared" si="13"/>
        <v>0.3682578490080386</v>
      </c>
      <c r="AD27" s="89">
        <f>SUM(AD22:AD26)</f>
        <v>1511925864</v>
      </c>
      <c r="AE27" s="90">
        <f>SUM(AE22:AE26)</f>
        <v>714893674</v>
      </c>
      <c r="AF27" s="90">
        <f t="shared" si="14"/>
        <v>2226819538</v>
      </c>
      <c r="AG27" s="90">
        <f>SUM(AG22:AG26)</f>
        <v>7388793840</v>
      </c>
      <c r="AH27" s="90">
        <f>SUM(AH22:AH26)</f>
        <v>7388793840</v>
      </c>
      <c r="AI27" s="91">
        <f>SUM(AI22:AI26)</f>
        <v>1317129627</v>
      </c>
      <c r="AJ27" s="129">
        <f t="shared" si="15"/>
        <v>0.17826043810690487</v>
      </c>
      <c r="AK27" s="130">
        <f t="shared" si="16"/>
        <v>-0.3272074640832435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397249548</v>
      </c>
      <c r="E28" s="86">
        <v>63228012</v>
      </c>
      <c r="F28" s="87">
        <f t="shared" si="0"/>
        <v>460477560</v>
      </c>
      <c r="G28" s="85">
        <v>397249548</v>
      </c>
      <c r="H28" s="86">
        <v>112067241</v>
      </c>
      <c r="I28" s="87">
        <f t="shared" si="1"/>
        <v>509316789</v>
      </c>
      <c r="J28" s="85">
        <v>63327987</v>
      </c>
      <c r="K28" s="86">
        <v>9738036</v>
      </c>
      <c r="L28" s="88">
        <f t="shared" si="2"/>
        <v>73066023</v>
      </c>
      <c r="M28" s="105">
        <f t="shared" si="3"/>
        <v>0.15867444876141196</v>
      </c>
      <c r="N28" s="85">
        <v>75588580</v>
      </c>
      <c r="O28" s="86">
        <v>25164402</v>
      </c>
      <c r="P28" s="88">
        <f t="shared" si="4"/>
        <v>100752982</v>
      </c>
      <c r="Q28" s="105">
        <f t="shared" si="5"/>
        <v>0.218801068178002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138916567</v>
      </c>
      <c r="AA28" s="88">
        <f t="shared" si="11"/>
        <v>34902438</v>
      </c>
      <c r="AB28" s="88">
        <f t="shared" si="12"/>
        <v>173819005</v>
      </c>
      <c r="AC28" s="105">
        <f t="shared" si="13"/>
        <v>0.37747551693941395</v>
      </c>
      <c r="AD28" s="85">
        <v>137307458</v>
      </c>
      <c r="AE28" s="86">
        <v>19375</v>
      </c>
      <c r="AF28" s="88">
        <f t="shared" si="14"/>
        <v>137326833</v>
      </c>
      <c r="AG28" s="86">
        <v>293549160</v>
      </c>
      <c r="AH28" s="86">
        <v>293549160</v>
      </c>
      <c r="AI28" s="126">
        <v>85384014</v>
      </c>
      <c r="AJ28" s="127">
        <f t="shared" si="15"/>
        <v>0.2908678532754105</v>
      </c>
      <c r="AK28" s="128">
        <f t="shared" si="16"/>
        <v>-0.26632705496091935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574260766</v>
      </c>
      <c r="E29" s="86">
        <v>98625950</v>
      </c>
      <c r="F29" s="87">
        <f t="shared" si="0"/>
        <v>672886716</v>
      </c>
      <c r="G29" s="85">
        <v>574260766</v>
      </c>
      <c r="H29" s="86">
        <v>98625950</v>
      </c>
      <c r="I29" s="87">
        <f t="shared" si="1"/>
        <v>672886716</v>
      </c>
      <c r="J29" s="85">
        <v>79639993</v>
      </c>
      <c r="K29" s="86">
        <v>4158698</v>
      </c>
      <c r="L29" s="88">
        <f t="shared" si="2"/>
        <v>83798691</v>
      </c>
      <c r="M29" s="105">
        <f t="shared" si="3"/>
        <v>0.12453610542075258</v>
      </c>
      <c r="N29" s="85">
        <v>135187216</v>
      </c>
      <c r="O29" s="86">
        <v>25464724</v>
      </c>
      <c r="P29" s="88">
        <f t="shared" si="4"/>
        <v>160651940</v>
      </c>
      <c r="Q29" s="105">
        <f t="shared" si="5"/>
        <v>0.23875035155248925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214827209</v>
      </c>
      <c r="AA29" s="88">
        <f t="shared" si="11"/>
        <v>29623422</v>
      </c>
      <c r="AB29" s="88">
        <f t="shared" si="12"/>
        <v>244450631</v>
      </c>
      <c r="AC29" s="105">
        <f t="shared" si="13"/>
        <v>0.36328645697324186</v>
      </c>
      <c r="AD29" s="85">
        <v>214659102</v>
      </c>
      <c r="AE29" s="86">
        <v>32238647</v>
      </c>
      <c r="AF29" s="88">
        <f t="shared" si="14"/>
        <v>246897749</v>
      </c>
      <c r="AG29" s="86">
        <v>594452759</v>
      </c>
      <c r="AH29" s="86">
        <v>594452759</v>
      </c>
      <c r="AI29" s="126">
        <v>139935646</v>
      </c>
      <c r="AJ29" s="127">
        <f t="shared" si="15"/>
        <v>0.23540246702766165</v>
      </c>
      <c r="AK29" s="128">
        <f t="shared" si="16"/>
        <v>-0.3493179235101086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424047104</v>
      </c>
      <c r="E30" s="86">
        <v>75615456</v>
      </c>
      <c r="F30" s="87">
        <f t="shared" si="0"/>
        <v>499662560</v>
      </c>
      <c r="G30" s="85">
        <v>424047104</v>
      </c>
      <c r="H30" s="86">
        <v>75615456</v>
      </c>
      <c r="I30" s="87">
        <f t="shared" si="1"/>
        <v>499662560</v>
      </c>
      <c r="J30" s="85">
        <v>69623420</v>
      </c>
      <c r="K30" s="86">
        <v>1186579</v>
      </c>
      <c r="L30" s="88">
        <f t="shared" si="2"/>
        <v>70809999</v>
      </c>
      <c r="M30" s="105">
        <f t="shared" si="3"/>
        <v>0.1417156390504824</v>
      </c>
      <c r="N30" s="85">
        <v>49463838</v>
      </c>
      <c r="O30" s="86">
        <v>15901270</v>
      </c>
      <c r="P30" s="88">
        <f t="shared" si="4"/>
        <v>65365108</v>
      </c>
      <c r="Q30" s="105">
        <f t="shared" si="5"/>
        <v>0.1308185027911637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119087258</v>
      </c>
      <c r="AA30" s="88">
        <f t="shared" si="11"/>
        <v>17087849</v>
      </c>
      <c r="AB30" s="88">
        <f t="shared" si="12"/>
        <v>136175107</v>
      </c>
      <c r="AC30" s="105">
        <f t="shared" si="13"/>
        <v>0.2725341418416461</v>
      </c>
      <c r="AD30" s="85">
        <v>83244697</v>
      </c>
      <c r="AE30" s="86">
        <v>32842199</v>
      </c>
      <c r="AF30" s="88">
        <f t="shared" si="14"/>
        <v>116086896</v>
      </c>
      <c r="AG30" s="86">
        <v>404256058</v>
      </c>
      <c r="AH30" s="86">
        <v>404256058</v>
      </c>
      <c r="AI30" s="126">
        <v>77213386</v>
      </c>
      <c r="AJ30" s="127">
        <f t="shared" si="15"/>
        <v>0.1910011846996242</v>
      </c>
      <c r="AK30" s="128">
        <f t="shared" si="16"/>
        <v>-0.4369294877175457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1040177242</v>
      </c>
      <c r="E31" s="86">
        <v>515363100</v>
      </c>
      <c r="F31" s="87">
        <f t="shared" si="0"/>
        <v>1555540342</v>
      </c>
      <c r="G31" s="85">
        <v>986073131</v>
      </c>
      <c r="H31" s="86">
        <v>517862097</v>
      </c>
      <c r="I31" s="87">
        <f t="shared" si="1"/>
        <v>1503935228</v>
      </c>
      <c r="J31" s="85">
        <v>198222002</v>
      </c>
      <c r="K31" s="86">
        <v>50699316</v>
      </c>
      <c r="L31" s="88">
        <f t="shared" si="2"/>
        <v>248921318</v>
      </c>
      <c r="M31" s="105">
        <f t="shared" si="3"/>
        <v>0.1600224123277672</v>
      </c>
      <c r="N31" s="85">
        <v>224535696</v>
      </c>
      <c r="O31" s="86">
        <v>59056247</v>
      </c>
      <c r="P31" s="88">
        <f t="shared" si="4"/>
        <v>283591943</v>
      </c>
      <c r="Q31" s="105">
        <f t="shared" si="5"/>
        <v>0.1823108892408269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422757698</v>
      </c>
      <c r="AA31" s="88">
        <f t="shared" si="11"/>
        <v>109755563</v>
      </c>
      <c r="AB31" s="88">
        <f t="shared" si="12"/>
        <v>532513261</v>
      </c>
      <c r="AC31" s="105">
        <f t="shared" si="13"/>
        <v>0.3423333015685941</v>
      </c>
      <c r="AD31" s="85">
        <v>401040429</v>
      </c>
      <c r="AE31" s="86">
        <v>122295000</v>
      </c>
      <c r="AF31" s="88">
        <f t="shared" si="14"/>
        <v>523335429</v>
      </c>
      <c r="AG31" s="86">
        <v>1231779492</v>
      </c>
      <c r="AH31" s="86">
        <v>1231779492</v>
      </c>
      <c r="AI31" s="126">
        <v>292104183</v>
      </c>
      <c r="AJ31" s="127">
        <f t="shared" si="15"/>
        <v>0.2371399953458553</v>
      </c>
      <c r="AK31" s="128">
        <f t="shared" si="16"/>
        <v>-0.45810673750505815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704658324</v>
      </c>
      <c r="E32" s="86">
        <v>59630088</v>
      </c>
      <c r="F32" s="87">
        <f t="shared" si="0"/>
        <v>764288412</v>
      </c>
      <c r="G32" s="85">
        <v>704658324</v>
      </c>
      <c r="H32" s="86">
        <v>59630088</v>
      </c>
      <c r="I32" s="87">
        <f t="shared" si="1"/>
        <v>764288412</v>
      </c>
      <c r="J32" s="85">
        <v>96675551</v>
      </c>
      <c r="K32" s="86">
        <v>10836652</v>
      </c>
      <c r="L32" s="88">
        <f t="shared" si="2"/>
        <v>107512203</v>
      </c>
      <c r="M32" s="105">
        <f t="shared" si="3"/>
        <v>0.14066967562501784</v>
      </c>
      <c r="N32" s="85">
        <v>81785587</v>
      </c>
      <c r="O32" s="86">
        <v>6876828</v>
      </c>
      <c r="P32" s="88">
        <f t="shared" si="4"/>
        <v>88662415</v>
      </c>
      <c r="Q32" s="105">
        <f t="shared" si="5"/>
        <v>0.11600648866046133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178461138</v>
      </c>
      <c r="AA32" s="88">
        <f t="shared" si="11"/>
        <v>17713480</v>
      </c>
      <c r="AB32" s="88">
        <f t="shared" si="12"/>
        <v>196174618</v>
      </c>
      <c r="AC32" s="105">
        <f t="shared" si="13"/>
        <v>0.2566761642854792</v>
      </c>
      <c r="AD32" s="85">
        <v>435957059</v>
      </c>
      <c r="AE32" s="86">
        <v>16403417</v>
      </c>
      <c r="AF32" s="88">
        <f t="shared" si="14"/>
        <v>452360476</v>
      </c>
      <c r="AG32" s="86">
        <v>794543346</v>
      </c>
      <c r="AH32" s="86">
        <v>794543346</v>
      </c>
      <c r="AI32" s="126">
        <v>348586890</v>
      </c>
      <c r="AJ32" s="127">
        <f t="shared" si="15"/>
        <v>0.4387260830449394</v>
      </c>
      <c r="AK32" s="128">
        <f t="shared" si="16"/>
        <v>-0.804000526783423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168984924</v>
      </c>
      <c r="E33" s="86">
        <v>10328004</v>
      </c>
      <c r="F33" s="87">
        <f t="shared" si="0"/>
        <v>179312928</v>
      </c>
      <c r="G33" s="85">
        <v>168984924</v>
      </c>
      <c r="H33" s="86">
        <v>10328004</v>
      </c>
      <c r="I33" s="87">
        <f t="shared" si="1"/>
        <v>179312928</v>
      </c>
      <c r="J33" s="85">
        <v>33281212</v>
      </c>
      <c r="K33" s="86">
        <v>44474</v>
      </c>
      <c r="L33" s="88">
        <f t="shared" si="2"/>
        <v>33325686</v>
      </c>
      <c r="M33" s="105">
        <f t="shared" si="3"/>
        <v>0.18585210989360454</v>
      </c>
      <c r="N33" s="85">
        <v>53531112</v>
      </c>
      <c r="O33" s="86">
        <v>414367</v>
      </c>
      <c r="P33" s="88">
        <f t="shared" si="4"/>
        <v>53945479</v>
      </c>
      <c r="Q33" s="105">
        <f t="shared" si="5"/>
        <v>0.30084545270489366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86812324</v>
      </c>
      <c r="AA33" s="88">
        <f t="shared" si="11"/>
        <v>458841</v>
      </c>
      <c r="AB33" s="88">
        <f t="shared" si="12"/>
        <v>87271165</v>
      </c>
      <c r="AC33" s="105">
        <f t="shared" si="13"/>
        <v>0.4866975625984982</v>
      </c>
      <c r="AD33" s="85">
        <v>23215608</v>
      </c>
      <c r="AE33" s="86">
        <v>0</v>
      </c>
      <c r="AF33" s="88">
        <f t="shared" si="14"/>
        <v>23215608</v>
      </c>
      <c r="AG33" s="86">
        <v>164356932</v>
      </c>
      <c r="AH33" s="86">
        <v>164356932</v>
      </c>
      <c r="AI33" s="126">
        <v>15790089</v>
      </c>
      <c r="AJ33" s="127">
        <f t="shared" si="15"/>
        <v>0.09607193811575894</v>
      </c>
      <c r="AK33" s="128">
        <f t="shared" si="16"/>
        <v>1.323672892822794</v>
      </c>
    </row>
    <row r="34" spans="1:37" ht="16.5">
      <c r="A34" s="65"/>
      <c r="B34" s="66" t="s">
        <v>398</v>
      </c>
      <c r="C34" s="67"/>
      <c r="D34" s="89">
        <f>SUM(D28:D33)</f>
        <v>3309377908</v>
      </c>
      <c r="E34" s="90">
        <f>SUM(E28:E33)</f>
        <v>822790610</v>
      </c>
      <c r="F34" s="91">
        <f t="shared" si="0"/>
        <v>4132168518</v>
      </c>
      <c r="G34" s="89">
        <f>SUM(G28:G33)</f>
        <v>3255273797</v>
      </c>
      <c r="H34" s="90">
        <f>SUM(H28:H33)</f>
        <v>874128836</v>
      </c>
      <c r="I34" s="91">
        <f t="shared" si="1"/>
        <v>4129402633</v>
      </c>
      <c r="J34" s="89">
        <f>SUM(J28:J33)</f>
        <v>540770165</v>
      </c>
      <c r="K34" s="90">
        <f>SUM(K28:K33)</f>
        <v>76663755</v>
      </c>
      <c r="L34" s="90">
        <f t="shared" si="2"/>
        <v>617433920</v>
      </c>
      <c r="M34" s="106">
        <f t="shared" si="3"/>
        <v>0.14942128262930635</v>
      </c>
      <c r="N34" s="89">
        <f>SUM(N28:N33)</f>
        <v>620092029</v>
      </c>
      <c r="O34" s="90">
        <f>SUM(O28:O33)</f>
        <v>132877838</v>
      </c>
      <c r="P34" s="90">
        <f t="shared" si="4"/>
        <v>752969867</v>
      </c>
      <c r="Q34" s="106">
        <f t="shared" si="5"/>
        <v>0.18222148097784815</v>
      </c>
      <c r="R34" s="89">
        <f>SUM(R28:R33)</f>
        <v>0</v>
      </c>
      <c r="S34" s="90">
        <f>SUM(S28:S33)</f>
        <v>0</v>
      </c>
      <c r="T34" s="90">
        <f t="shared" si="6"/>
        <v>0</v>
      </c>
      <c r="U34" s="106">
        <f t="shared" si="7"/>
        <v>0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f t="shared" si="10"/>
        <v>1160862194</v>
      </c>
      <c r="AA34" s="90">
        <f t="shared" si="11"/>
        <v>209541593</v>
      </c>
      <c r="AB34" s="90">
        <f t="shared" si="12"/>
        <v>1370403787</v>
      </c>
      <c r="AC34" s="106">
        <f t="shared" si="13"/>
        <v>0.3316427636071545</v>
      </c>
      <c r="AD34" s="89">
        <f>SUM(AD28:AD33)</f>
        <v>1295424353</v>
      </c>
      <c r="AE34" s="90">
        <f>SUM(AE28:AE33)</f>
        <v>203798638</v>
      </c>
      <c r="AF34" s="90">
        <f t="shared" si="14"/>
        <v>1499222991</v>
      </c>
      <c r="AG34" s="90">
        <f>SUM(AG28:AG33)</f>
        <v>3482937747</v>
      </c>
      <c r="AH34" s="90">
        <f>SUM(AH28:AH33)</f>
        <v>3482937747</v>
      </c>
      <c r="AI34" s="91">
        <f>SUM(AI28:AI33)</f>
        <v>959014208</v>
      </c>
      <c r="AJ34" s="129">
        <f t="shared" si="15"/>
        <v>0.2753463534701529</v>
      </c>
      <c r="AK34" s="130">
        <f t="shared" si="16"/>
        <v>-0.49775992529452884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298375308</v>
      </c>
      <c r="E35" s="86">
        <v>50216712</v>
      </c>
      <c r="F35" s="87">
        <f t="shared" si="0"/>
        <v>348592020</v>
      </c>
      <c r="G35" s="85">
        <v>298375308</v>
      </c>
      <c r="H35" s="86">
        <v>50216712</v>
      </c>
      <c r="I35" s="87">
        <f t="shared" si="1"/>
        <v>348592020</v>
      </c>
      <c r="J35" s="85">
        <v>46297144</v>
      </c>
      <c r="K35" s="86">
        <v>3115335</v>
      </c>
      <c r="L35" s="88">
        <f t="shared" si="2"/>
        <v>49412479</v>
      </c>
      <c r="M35" s="105">
        <f t="shared" si="3"/>
        <v>0.14174873825281487</v>
      </c>
      <c r="N35" s="85">
        <v>49467786</v>
      </c>
      <c r="O35" s="86">
        <v>11849976</v>
      </c>
      <c r="P35" s="88">
        <f t="shared" si="4"/>
        <v>61317762</v>
      </c>
      <c r="Q35" s="105">
        <f t="shared" si="5"/>
        <v>0.17590122114671472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95764930</v>
      </c>
      <c r="AA35" s="88">
        <f t="shared" si="11"/>
        <v>14965311</v>
      </c>
      <c r="AB35" s="88">
        <f t="shared" si="12"/>
        <v>110730241</v>
      </c>
      <c r="AC35" s="105">
        <f t="shared" si="13"/>
        <v>0.31764995939952956</v>
      </c>
      <c r="AD35" s="85">
        <v>82610759</v>
      </c>
      <c r="AE35" s="86">
        <v>-45488903</v>
      </c>
      <c r="AF35" s="88">
        <f t="shared" si="14"/>
        <v>37121856</v>
      </c>
      <c r="AG35" s="86">
        <v>328388577</v>
      </c>
      <c r="AH35" s="86">
        <v>328388577</v>
      </c>
      <c r="AI35" s="126">
        <v>52149843</v>
      </c>
      <c r="AJ35" s="127">
        <f t="shared" si="15"/>
        <v>0.15880528938130511</v>
      </c>
      <c r="AK35" s="128">
        <f t="shared" si="16"/>
        <v>0.6517967743854187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482594516</v>
      </c>
      <c r="E36" s="86">
        <v>95653571</v>
      </c>
      <c r="F36" s="87">
        <f t="shared" si="0"/>
        <v>578248087</v>
      </c>
      <c r="G36" s="85">
        <v>482594516</v>
      </c>
      <c r="H36" s="86">
        <v>95653571</v>
      </c>
      <c r="I36" s="87">
        <f t="shared" si="1"/>
        <v>578248087</v>
      </c>
      <c r="J36" s="85">
        <v>92829722</v>
      </c>
      <c r="K36" s="86">
        <v>14245055</v>
      </c>
      <c r="L36" s="88">
        <f t="shared" si="2"/>
        <v>107074777</v>
      </c>
      <c r="M36" s="105">
        <f t="shared" si="3"/>
        <v>0.18517100083376498</v>
      </c>
      <c r="N36" s="85">
        <v>114684673</v>
      </c>
      <c r="O36" s="86">
        <v>34418887</v>
      </c>
      <c r="P36" s="88">
        <f t="shared" si="4"/>
        <v>149103560</v>
      </c>
      <c r="Q36" s="105">
        <f t="shared" si="5"/>
        <v>0.2578539615644245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207514395</v>
      </c>
      <c r="AA36" s="88">
        <f t="shared" si="11"/>
        <v>48663942</v>
      </c>
      <c r="AB36" s="88">
        <f t="shared" si="12"/>
        <v>256178337</v>
      </c>
      <c r="AC36" s="105">
        <f t="shared" si="13"/>
        <v>0.4430249623981895</v>
      </c>
      <c r="AD36" s="85">
        <v>235531355</v>
      </c>
      <c r="AE36" s="86">
        <v>47723976</v>
      </c>
      <c r="AF36" s="88">
        <f t="shared" si="14"/>
        <v>283255331</v>
      </c>
      <c r="AG36" s="86">
        <v>547176912</v>
      </c>
      <c r="AH36" s="86">
        <v>547176912</v>
      </c>
      <c r="AI36" s="126">
        <v>169728139</v>
      </c>
      <c r="AJ36" s="127">
        <f t="shared" si="15"/>
        <v>0.31018878040672887</v>
      </c>
      <c r="AK36" s="128">
        <f t="shared" si="16"/>
        <v>-0.47360722400666844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337027356</v>
      </c>
      <c r="E37" s="86">
        <v>90012694</v>
      </c>
      <c r="F37" s="87">
        <f t="shared" si="0"/>
        <v>427040050</v>
      </c>
      <c r="G37" s="85">
        <v>337027356</v>
      </c>
      <c r="H37" s="86">
        <v>90012694</v>
      </c>
      <c r="I37" s="87">
        <f t="shared" si="1"/>
        <v>427040050</v>
      </c>
      <c r="J37" s="85">
        <v>76019905</v>
      </c>
      <c r="K37" s="86">
        <v>14918201</v>
      </c>
      <c r="L37" s="88">
        <f t="shared" si="2"/>
        <v>90938106</v>
      </c>
      <c r="M37" s="105">
        <f t="shared" si="3"/>
        <v>0.21294982988129568</v>
      </c>
      <c r="N37" s="85">
        <v>72470490</v>
      </c>
      <c r="O37" s="86">
        <v>16825013</v>
      </c>
      <c r="P37" s="88">
        <f t="shared" si="4"/>
        <v>89295503</v>
      </c>
      <c r="Q37" s="105">
        <f t="shared" si="5"/>
        <v>0.20910334522487997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148490395</v>
      </c>
      <c r="AA37" s="88">
        <f t="shared" si="11"/>
        <v>31743214</v>
      </c>
      <c r="AB37" s="88">
        <f t="shared" si="12"/>
        <v>180233609</v>
      </c>
      <c r="AC37" s="105">
        <f t="shared" si="13"/>
        <v>0.4220531751061756</v>
      </c>
      <c r="AD37" s="85">
        <v>83076769</v>
      </c>
      <c r="AE37" s="86">
        <v>31418189</v>
      </c>
      <c r="AF37" s="88">
        <f t="shared" si="14"/>
        <v>114494958</v>
      </c>
      <c r="AG37" s="86">
        <v>422511719</v>
      </c>
      <c r="AH37" s="86">
        <v>422511719</v>
      </c>
      <c r="AI37" s="126">
        <v>81328253</v>
      </c>
      <c r="AJ37" s="127">
        <f t="shared" si="15"/>
        <v>0.19248756742768594</v>
      </c>
      <c r="AK37" s="128">
        <f t="shared" si="16"/>
        <v>-0.22009226816782623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576104266</v>
      </c>
      <c r="E38" s="86">
        <v>155357284</v>
      </c>
      <c r="F38" s="87">
        <f t="shared" si="0"/>
        <v>731461550</v>
      </c>
      <c r="G38" s="85">
        <v>576104266</v>
      </c>
      <c r="H38" s="86">
        <v>155357284</v>
      </c>
      <c r="I38" s="87">
        <f t="shared" si="1"/>
        <v>731461550</v>
      </c>
      <c r="J38" s="85">
        <v>91783543</v>
      </c>
      <c r="K38" s="86">
        <v>9736866</v>
      </c>
      <c r="L38" s="88">
        <f t="shared" si="2"/>
        <v>101520409</v>
      </c>
      <c r="M38" s="105">
        <f t="shared" si="3"/>
        <v>0.13879117637830723</v>
      </c>
      <c r="N38" s="85">
        <v>98227187</v>
      </c>
      <c r="O38" s="86">
        <v>26096192</v>
      </c>
      <c r="P38" s="88">
        <f t="shared" si="4"/>
        <v>124323379</v>
      </c>
      <c r="Q38" s="105">
        <f t="shared" si="5"/>
        <v>0.16996570633138544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190010730</v>
      </c>
      <c r="AA38" s="88">
        <f t="shared" si="11"/>
        <v>35833058</v>
      </c>
      <c r="AB38" s="88">
        <f t="shared" si="12"/>
        <v>225843788</v>
      </c>
      <c r="AC38" s="105">
        <f t="shared" si="13"/>
        <v>0.30875688270969265</v>
      </c>
      <c r="AD38" s="85">
        <v>177739747</v>
      </c>
      <c r="AE38" s="86">
        <v>36048991</v>
      </c>
      <c r="AF38" s="88">
        <f t="shared" si="14"/>
        <v>213788738</v>
      </c>
      <c r="AG38" s="86">
        <v>780956455</v>
      </c>
      <c r="AH38" s="86">
        <v>780956455</v>
      </c>
      <c r="AI38" s="126">
        <v>107626555</v>
      </c>
      <c r="AJ38" s="127">
        <f t="shared" si="15"/>
        <v>0.1378137722160194</v>
      </c>
      <c r="AK38" s="128">
        <f t="shared" si="16"/>
        <v>-0.4184755466398796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925052939</v>
      </c>
      <c r="E39" s="86">
        <v>709125000</v>
      </c>
      <c r="F39" s="87">
        <f t="shared" si="0"/>
        <v>1634177939</v>
      </c>
      <c r="G39" s="85">
        <v>874893140</v>
      </c>
      <c r="H39" s="86">
        <v>462127644</v>
      </c>
      <c r="I39" s="87">
        <f t="shared" si="1"/>
        <v>1337020784</v>
      </c>
      <c r="J39" s="85">
        <v>219880529</v>
      </c>
      <c r="K39" s="86">
        <v>69340741</v>
      </c>
      <c r="L39" s="88">
        <f t="shared" si="2"/>
        <v>289221270</v>
      </c>
      <c r="M39" s="105">
        <f t="shared" si="3"/>
        <v>0.17698272819481503</v>
      </c>
      <c r="N39" s="85">
        <v>265627340</v>
      </c>
      <c r="O39" s="86">
        <v>114098034</v>
      </c>
      <c r="P39" s="88">
        <f t="shared" si="4"/>
        <v>379725374</v>
      </c>
      <c r="Q39" s="105">
        <f t="shared" si="5"/>
        <v>0.23236476575639295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485507869</v>
      </c>
      <c r="AA39" s="88">
        <f t="shared" si="11"/>
        <v>183438775</v>
      </c>
      <c r="AB39" s="88">
        <f t="shared" si="12"/>
        <v>668946644</v>
      </c>
      <c r="AC39" s="105">
        <f t="shared" si="13"/>
        <v>0.40934749395120795</v>
      </c>
      <c r="AD39" s="85">
        <v>453871794</v>
      </c>
      <c r="AE39" s="86">
        <v>198673868</v>
      </c>
      <c r="AF39" s="88">
        <f t="shared" si="14"/>
        <v>652545662</v>
      </c>
      <c r="AG39" s="86">
        <v>1609853105</v>
      </c>
      <c r="AH39" s="86">
        <v>1609853105</v>
      </c>
      <c r="AI39" s="126">
        <v>386587608</v>
      </c>
      <c r="AJ39" s="127">
        <f t="shared" si="15"/>
        <v>0.24013843673022578</v>
      </c>
      <c r="AK39" s="128">
        <f t="shared" si="16"/>
        <v>-0.4180861262088966</v>
      </c>
    </row>
    <row r="40" spans="1:37" ht="16.5">
      <c r="A40" s="65"/>
      <c r="B40" s="66" t="s">
        <v>409</v>
      </c>
      <c r="C40" s="67"/>
      <c r="D40" s="89">
        <f>SUM(D35:D39)</f>
        <v>2619154385</v>
      </c>
      <c r="E40" s="90">
        <f>SUM(E35:E39)</f>
        <v>1100365261</v>
      </c>
      <c r="F40" s="91">
        <f t="shared" si="0"/>
        <v>3719519646</v>
      </c>
      <c r="G40" s="89">
        <f>SUM(G35:G39)</f>
        <v>2568994586</v>
      </c>
      <c r="H40" s="90">
        <f>SUM(H35:H39)</f>
        <v>853367905</v>
      </c>
      <c r="I40" s="91">
        <f t="shared" si="1"/>
        <v>3422362491</v>
      </c>
      <c r="J40" s="89">
        <f>SUM(J35:J39)</f>
        <v>526810843</v>
      </c>
      <c r="K40" s="90">
        <f>SUM(K35:K39)</f>
        <v>111356198</v>
      </c>
      <c r="L40" s="90">
        <f t="shared" si="2"/>
        <v>638167041</v>
      </c>
      <c r="M40" s="106">
        <f t="shared" si="3"/>
        <v>0.17157243454441481</v>
      </c>
      <c r="N40" s="89">
        <f>SUM(N35:N39)</f>
        <v>600477476</v>
      </c>
      <c r="O40" s="90">
        <f>SUM(O35:O39)</f>
        <v>203288102</v>
      </c>
      <c r="P40" s="90">
        <f t="shared" si="4"/>
        <v>803765578</v>
      </c>
      <c r="Q40" s="106">
        <f t="shared" si="5"/>
        <v>0.2160939192415278</v>
      </c>
      <c r="R40" s="89">
        <f>SUM(R35:R39)</f>
        <v>0</v>
      </c>
      <c r="S40" s="90">
        <f>SUM(S35:S39)</f>
        <v>0</v>
      </c>
      <c r="T40" s="90">
        <f t="shared" si="6"/>
        <v>0</v>
      </c>
      <c r="U40" s="106">
        <f t="shared" si="7"/>
        <v>0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f t="shared" si="10"/>
        <v>1127288319</v>
      </c>
      <c r="AA40" s="90">
        <f t="shared" si="11"/>
        <v>314644300</v>
      </c>
      <c r="AB40" s="90">
        <f t="shared" si="12"/>
        <v>1441932619</v>
      </c>
      <c r="AC40" s="106">
        <f t="shared" si="13"/>
        <v>0.3876663537859426</v>
      </c>
      <c r="AD40" s="89">
        <f>SUM(AD35:AD39)</f>
        <v>1032830424</v>
      </c>
      <c r="AE40" s="90">
        <f>SUM(AE35:AE39)</f>
        <v>268376121</v>
      </c>
      <c r="AF40" s="90">
        <f t="shared" si="14"/>
        <v>1301206545</v>
      </c>
      <c r="AG40" s="90">
        <f>SUM(AG35:AG39)</f>
        <v>3688886768</v>
      </c>
      <c r="AH40" s="90">
        <f>SUM(AH35:AH39)</f>
        <v>3688886768</v>
      </c>
      <c r="AI40" s="91">
        <f>SUM(AI35:AI39)</f>
        <v>797420398</v>
      </c>
      <c r="AJ40" s="129">
        <f t="shared" si="15"/>
        <v>0.21616830446447577</v>
      </c>
      <c r="AK40" s="130">
        <f t="shared" si="16"/>
        <v>-0.3822920879943775</v>
      </c>
    </row>
    <row r="41" spans="1:37" ht="16.5">
      <c r="A41" s="68"/>
      <c r="B41" s="69" t="s">
        <v>410</v>
      </c>
      <c r="C41" s="70"/>
      <c r="D41" s="92">
        <f>SUM(D9:D14,D16:D20,D22:D26,D28:D33,D35:D39)</f>
        <v>18426453595</v>
      </c>
      <c r="E41" s="93">
        <f>SUM(E9:E14,E16:E20,E22:E26,E28:E33,E35:E39)</f>
        <v>6796585019</v>
      </c>
      <c r="F41" s="94">
        <f t="shared" si="0"/>
        <v>25223038614</v>
      </c>
      <c r="G41" s="92">
        <f>SUM(G9:G14,G16:G20,G22:G26,G28:G33,G35:G39)</f>
        <v>18442581886</v>
      </c>
      <c r="H41" s="93">
        <f>SUM(H9:H14,H16:H20,H22:H26,H28:H33,H35:H39)</f>
        <v>6488406312</v>
      </c>
      <c r="I41" s="94">
        <f t="shared" si="1"/>
        <v>24930988198</v>
      </c>
      <c r="J41" s="92">
        <f>SUM(J9:J14,J16:J20,J22:J26,J28:J33,J35:J39)</f>
        <v>3110036400</v>
      </c>
      <c r="K41" s="93">
        <f>SUM(K9:K14,K16:K20,K22:K26,K28:K33,K35:K39)</f>
        <v>3272606995</v>
      </c>
      <c r="L41" s="93">
        <f t="shared" si="2"/>
        <v>6382643395</v>
      </c>
      <c r="M41" s="107">
        <f t="shared" si="3"/>
        <v>0.25304815540572206</v>
      </c>
      <c r="N41" s="92">
        <f>SUM(N9:N14,N16:N20,N22:N26,N28:N33,N35:N39)</f>
        <v>3651406629</v>
      </c>
      <c r="O41" s="93">
        <f>SUM(O9:O14,O16:O20,O22:O26,O28:O33,O35:O39)</f>
        <v>1281698422</v>
      </c>
      <c r="P41" s="93">
        <f t="shared" si="4"/>
        <v>4933105051</v>
      </c>
      <c r="Q41" s="107">
        <f t="shared" si="5"/>
        <v>0.19557933231176552</v>
      </c>
      <c r="R41" s="92">
        <f>SUM(R9:R14,R16:R20,R22:R26,R28:R33,R35:R39)</f>
        <v>0</v>
      </c>
      <c r="S41" s="93">
        <f>SUM(S9:S14,S16:S20,S22:S26,S28:S33,S35:S39)</f>
        <v>0</v>
      </c>
      <c r="T41" s="93">
        <f t="shared" si="6"/>
        <v>0</v>
      </c>
      <c r="U41" s="107">
        <f t="shared" si="7"/>
        <v>0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f t="shared" si="10"/>
        <v>6761443029</v>
      </c>
      <c r="AA41" s="93">
        <f t="shared" si="11"/>
        <v>4554305417</v>
      </c>
      <c r="AB41" s="93">
        <f t="shared" si="12"/>
        <v>11315748446</v>
      </c>
      <c r="AC41" s="107">
        <f t="shared" si="13"/>
        <v>0.44862748771748756</v>
      </c>
      <c r="AD41" s="92">
        <f>SUM(AD9:AD14,AD16:AD20,AD22:AD26,AD28:AD33,AD35:AD39)</f>
        <v>5609084688</v>
      </c>
      <c r="AE41" s="93">
        <f>SUM(AE9:AE14,AE16:AE20,AE22:AE26,AE28:AE33,AE35:AE39)</f>
        <v>2053128580</v>
      </c>
      <c r="AF41" s="93">
        <f t="shared" si="14"/>
        <v>7662213268</v>
      </c>
      <c r="AG41" s="93">
        <f>SUM(AG9:AG14,AG16:AG20,AG22:AG26,AG28:AG33,AG35:AG39)</f>
        <v>20888205825</v>
      </c>
      <c r="AH41" s="93">
        <f>SUM(AH9:AH14,AH16:AH20,AH22:AH26,AH28:AH33,AH35:AH39)</f>
        <v>20888205825</v>
      </c>
      <c r="AI41" s="94">
        <f>SUM(AI9:AI14,AI16:AI20,AI22:AI26,AI28:AI33,AI35:AI39)</f>
        <v>4310023373</v>
      </c>
      <c r="AJ41" s="131">
        <f t="shared" si="15"/>
        <v>0.20633765336808194</v>
      </c>
      <c r="AK41" s="132">
        <f t="shared" si="16"/>
        <v>-0.35617753272382546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615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1</v>
      </c>
      <c r="E4" s="135"/>
      <c r="F4" s="135"/>
      <c r="G4" s="135" t="s">
        <v>2</v>
      </c>
      <c r="H4" s="135"/>
      <c r="I4" s="135"/>
      <c r="J4" s="136" t="s">
        <v>3</v>
      </c>
      <c r="K4" s="137"/>
      <c r="L4" s="137"/>
      <c r="M4" s="138"/>
      <c r="N4" s="136" t="s">
        <v>4</v>
      </c>
      <c r="O4" s="139"/>
      <c r="P4" s="139"/>
      <c r="Q4" s="140"/>
      <c r="R4" s="136" t="s">
        <v>5</v>
      </c>
      <c r="S4" s="139"/>
      <c r="T4" s="139"/>
      <c r="U4" s="140"/>
      <c r="V4" s="136" t="s">
        <v>6</v>
      </c>
      <c r="W4" s="141"/>
      <c r="X4" s="141"/>
      <c r="Y4" s="142"/>
      <c r="Z4" s="136" t="s">
        <v>7</v>
      </c>
      <c r="AA4" s="137"/>
      <c r="AB4" s="137"/>
      <c r="AC4" s="138"/>
      <c r="AD4" s="136" t="s">
        <v>8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528224289</v>
      </c>
      <c r="E9" s="86">
        <v>276983400</v>
      </c>
      <c r="F9" s="87">
        <f>$D9+$E9</f>
        <v>805207689</v>
      </c>
      <c r="G9" s="85">
        <v>528224289</v>
      </c>
      <c r="H9" s="86">
        <v>276983400</v>
      </c>
      <c r="I9" s="87">
        <f>$G9+$H9</f>
        <v>805207689</v>
      </c>
      <c r="J9" s="85">
        <v>112823235</v>
      </c>
      <c r="K9" s="86">
        <v>29830083</v>
      </c>
      <c r="L9" s="88">
        <f>$J9+$K9</f>
        <v>142653318</v>
      </c>
      <c r="M9" s="105">
        <f>IF($F9=0,0,$L9/$F9)</f>
        <v>0.1771633827505589</v>
      </c>
      <c r="N9" s="85">
        <v>97431038</v>
      </c>
      <c r="O9" s="86">
        <v>21540992</v>
      </c>
      <c r="P9" s="88">
        <f>$N9+$O9</f>
        <v>118972030</v>
      </c>
      <c r="Q9" s="105">
        <f>IF($F9=0,0,$P9/$F9)</f>
        <v>0.14775322146731265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</f>
        <v>210254273</v>
      </c>
      <c r="AA9" s="88">
        <f>$K9+$O9</f>
        <v>51371075</v>
      </c>
      <c r="AB9" s="88">
        <f>$Z9+$AA9</f>
        <v>261625348</v>
      </c>
      <c r="AC9" s="105">
        <f>IF($F9=0,0,$AB9/$F9)</f>
        <v>0.32491660421787155</v>
      </c>
      <c r="AD9" s="85">
        <v>84126904</v>
      </c>
      <c r="AE9" s="86">
        <v>4842517</v>
      </c>
      <c r="AF9" s="88">
        <f>$AD9+$AE9</f>
        <v>88969421</v>
      </c>
      <c r="AG9" s="86">
        <v>589551218</v>
      </c>
      <c r="AH9" s="86">
        <v>589551218</v>
      </c>
      <c r="AI9" s="126">
        <v>84848923</v>
      </c>
      <c r="AJ9" s="127">
        <f>IF($AG9=0,0,$AI9/$AG9)</f>
        <v>0.14392120719865936</v>
      </c>
      <c r="AK9" s="128">
        <f>IF($AF9=0,0,(($P9/$AF9)-1))</f>
        <v>0.33722383109585485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903335290</v>
      </c>
      <c r="E10" s="86">
        <v>195149001</v>
      </c>
      <c r="F10" s="87">
        <f aca="true" t="shared" si="0" ref="F10:F32">$D10+$E10</f>
        <v>1098484291</v>
      </c>
      <c r="G10" s="85">
        <v>851466087</v>
      </c>
      <c r="H10" s="86">
        <v>107871779</v>
      </c>
      <c r="I10" s="87">
        <f aca="true" t="shared" si="1" ref="I10:I32">$G10+$H10</f>
        <v>959337866</v>
      </c>
      <c r="J10" s="85">
        <v>202916117</v>
      </c>
      <c r="K10" s="86">
        <v>16809840</v>
      </c>
      <c r="L10" s="88">
        <f aca="true" t="shared" si="2" ref="L10:L32">$J10+$K10</f>
        <v>219725957</v>
      </c>
      <c r="M10" s="105">
        <f aca="true" t="shared" si="3" ref="M10:M32">IF($F10=0,0,$L10/$F10)</f>
        <v>0.2000264899555127</v>
      </c>
      <c r="N10" s="85">
        <v>126990800</v>
      </c>
      <c r="O10" s="86">
        <v>30233700</v>
      </c>
      <c r="P10" s="88">
        <f aca="true" t="shared" si="4" ref="P10:P32">$N10+$O10</f>
        <v>157224500</v>
      </c>
      <c r="Q10" s="105">
        <f aca="true" t="shared" si="5" ref="Q10:Q32">IF($F10=0,0,$P10/$F10)</f>
        <v>0.14312858298307699</v>
      </c>
      <c r="R10" s="85">
        <v>0</v>
      </c>
      <c r="S10" s="86">
        <v>0</v>
      </c>
      <c r="T10" s="88">
        <f aca="true" t="shared" si="6" ref="T10:T32">$R10+$S10</f>
        <v>0</v>
      </c>
      <c r="U10" s="105">
        <f aca="true" t="shared" si="7" ref="U10:U32">IF($I10=0,0,$T10/$I10)</f>
        <v>0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f aca="true" t="shared" si="10" ref="Z10:Z32">$J10+$N10</f>
        <v>329906917</v>
      </c>
      <c r="AA10" s="88">
        <f aca="true" t="shared" si="11" ref="AA10:AA32">$K10+$O10</f>
        <v>47043540</v>
      </c>
      <c r="AB10" s="88">
        <f aca="true" t="shared" si="12" ref="AB10:AB32">$Z10+$AA10</f>
        <v>376950457</v>
      </c>
      <c r="AC10" s="105">
        <f aca="true" t="shared" si="13" ref="AC10:AC32">IF($F10=0,0,$AB10/$F10)</f>
        <v>0.3431550729385897</v>
      </c>
      <c r="AD10" s="85">
        <v>456205675</v>
      </c>
      <c r="AE10" s="86">
        <v>34389228</v>
      </c>
      <c r="AF10" s="88">
        <f aca="true" t="shared" si="14" ref="AF10:AF32">$AD10+$AE10</f>
        <v>490594903</v>
      </c>
      <c r="AG10" s="86">
        <v>943430591</v>
      </c>
      <c r="AH10" s="86">
        <v>943430591</v>
      </c>
      <c r="AI10" s="126">
        <v>337288649</v>
      </c>
      <c r="AJ10" s="127">
        <f aca="true" t="shared" si="15" ref="AJ10:AJ32">IF($AG10=0,0,$AI10/$AG10)</f>
        <v>0.35751294500900915</v>
      </c>
      <c r="AK10" s="128">
        <f aca="true" t="shared" si="16" ref="AK10:AK32">IF($AF10=0,0,(($P10/$AF10)-1))</f>
        <v>-0.6795227609610939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618657072</v>
      </c>
      <c r="E11" s="86">
        <v>144719208</v>
      </c>
      <c r="F11" s="87">
        <f t="shared" si="0"/>
        <v>763376280</v>
      </c>
      <c r="G11" s="85">
        <v>618657072</v>
      </c>
      <c r="H11" s="86">
        <v>144719208</v>
      </c>
      <c r="I11" s="87">
        <f t="shared" si="1"/>
        <v>763376280</v>
      </c>
      <c r="J11" s="85">
        <v>79814630</v>
      </c>
      <c r="K11" s="86">
        <v>23182764</v>
      </c>
      <c r="L11" s="88">
        <f t="shared" si="2"/>
        <v>102997394</v>
      </c>
      <c r="M11" s="105">
        <f t="shared" si="3"/>
        <v>0.13492349277606583</v>
      </c>
      <c r="N11" s="85">
        <v>248658920</v>
      </c>
      <c r="O11" s="86">
        <v>10178582</v>
      </c>
      <c r="P11" s="88">
        <f t="shared" si="4"/>
        <v>258837502</v>
      </c>
      <c r="Q11" s="105">
        <f t="shared" si="5"/>
        <v>0.3390693538447383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328473550</v>
      </c>
      <c r="AA11" s="88">
        <f t="shared" si="11"/>
        <v>33361346</v>
      </c>
      <c r="AB11" s="88">
        <f t="shared" si="12"/>
        <v>361834896</v>
      </c>
      <c r="AC11" s="105">
        <f t="shared" si="13"/>
        <v>0.4739928466208041</v>
      </c>
      <c r="AD11" s="85">
        <v>191150447</v>
      </c>
      <c r="AE11" s="86">
        <v>72767328</v>
      </c>
      <c r="AF11" s="88">
        <f t="shared" si="14"/>
        <v>263917775</v>
      </c>
      <c r="AG11" s="86">
        <v>697157916</v>
      </c>
      <c r="AH11" s="86">
        <v>697157916</v>
      </c>
      <c r="AI11" s="126">
        <v>145685072</v>
      </c>
      <c r="AJ11" s="127">
        <f t="shared" si="15"/>
        <v>0.2089699746018519</v>
      </c>
      <c r="AK11" s="128">
        <f t="shared" si="16"/>
        <v>-0.019249453736111533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436265232</v>
      </c>
      <c r="E12" s="86">
        <v>76837416</v>
      </c>
      <c r="F12" s="87">
        <f t="shared" si="0"/>
        <v>513102648</v>
      </c>
      <c r="G12" s="85">
        <v>436265232</v>
      </c>
      <c r="H12" s="86">
        <v>76837416</v>
      </c>
      <c r="I12" s="87">
        <f t="shared" si="1"/>
        <v>513102648</v>
      </c>
      <c r="J12" s="85">
        <v>29995679</v>
      </c>
      <c r="K12" s="86">
        <v>331216</v>
      </c>
      <c r="L12" s="88">
        <f t="shared" si="2"/>
        <v>30326895</v>
      </c>
      <c r="M12" s="105">
        <f t="shared" si="3"/>
        <v>0.05910492787010524</v>
      </c>
      <c r="N12" s="85">
        <v>36043669</v>
      </c>
      <c r="O12" s="86">
        <v>23851962</v>
      </c>
      <c r="P12" s="88">
        <f t="shared" si="4"/>
        <v>59895631</v>
      </c>
      <c r="Q12" s="105">
        <f t="shared" si="5"/>
        <v>0.11673225861036679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66039348</v>
      </c>
      <c r="AA12" s="88">
        <f t="shared" si="11"/>
        <v>24183178</v>
      </c>
      <c r="AB12" s="88">
        <f t="shared" si="12"/>
        <v>90222526</v>
      </c>
      <c r="AC12" s="105">
        <f t="shared" si="13"/>
        <v>0.17583718648047203</v>
      </c>
      <c r="AD12" s="85">
        <v>73383244</v>
      </c>
      <c r="AE12" s="86">
        <v>71859090</v>
      </c>
      <c r="AF12" s="88">
        <f t="shared" si="14"/>
        <v>145242334</v>
      </c>
      <c r="AG12" s="86">
        <v>510668556</v>
      </c>
      <c r="AH12" s="86">
        <v>510668556</v>
      </c>
      <c r="AI12" s="126">
        <v>57183916</v>
      </c>
      <c r="AJ12" s="127">
        <f t="shared" si="15"/>
        <v>0.11197853348934216</v>
      </c>
      <c r="AK12" s="128">
        <f t="shared" si="16"/>
        <v>-0.587615887527668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909558443</v>
      </c>
      <c r="E13" s="86">
        <v>69451800</v>
      </c>
      <c r="F13" s="87">
        <f t="shared" si="0"/>
        <v>979010243</v>
      </c>
      <c r="G13" s="85">
        <v>909558443</v>
      </c>
      <c r="H13" s="86">
        <v>69451800</v>
      </c>
      <c r="I13" s="87">
        <f t="shared" si="1"/>
        <v>979010243</v>
      </c>
      <c r="J13" s="85">
        <v>197903800</v>
      </c>
      <c r="K13" s="86">
        <v>-6238677</v>
      </c>
      <c r="L13" s="88">
        <f t="shared" si="2"/>
        <v>191665123</v>
      </c>
      <c r="M13" s="105">
        <f t="shared" si="3"/>
        <v>0.195774379655801</v>
      </c>
      <c r="N13" s="85">
        <v>113369122</v>
      </c>
      <c r="O13" s="86">
        <v>6003237</v>
      </c>
      <c r="P13" s="88">
        <f t="shared" si="4"/>
        <v>119372359</v>
      </c>
      <c r="Q13" s="105">
        <f t="shared" si="5"/>
        <v>0.12193167523375953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311272922</v>
      </c>
      <c r="AA13" s="88">
        <f t="shared" si="11"/>
        <v>-235440</v>
      </c>
      <c r="AB13" s="88">
        <f t="shared" si="12"/>
        <v>311037482</v>
      </c>
      <c r="AC13" s="105">
        <f t="shared" si="13"/>
        <v>0.31770605488956055</v>
      </c>
      <c r="AD13" s="85">
        <v>374790383</v>
      </c>
      <c r="AE13" s="86">
        <v>25918011</v>
      </c>
      <c r="AF13" s="88">
        <f t="shared" si="14"/>
        <v>400708394</v>
      </c>
      <c r="AG13" s="86">
        <v>766910948</v>
      </c>
      <c r="AH13" s="86">
        <v>766910948</v>
      </c>
      <c r="AI13" s="126">
        <v>229283881</v>
      </c>
      <c r="AJ13" s="127">
        <f t="shared" si="15"/>
        <v>0.2989706713640499</v>
      </c>
      <c r="AK13" s="128">
        <f t="shared" si="16"/>
        <v>-0.7020966848026647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146158368</v>
      </c>
      <c r="E14" s="86">
        <v>135875196</v>
      </c>
      <c r="F14" s="87">
        <f t="shared" si="0"/>
        <v>282033564</v>
      </c>
      <c r="G14" s="85">
        <v>146158368</v>
      </c>
      <c r="H14" s="86">
        <v>135875196</v>
      </c>
      <c r="I14" s="87">
        <f t="shared" si="1"/>
        <v>282033564</v>
      </c>
      <c r="J14" s="85">
        <v>44086116</v>
      </c>
      <c r="K14" s="86">
        <v>3898778</v>
      </c>
      <c r="L14" s="88">
        <f t="shared" si="2"/>
        <v>47984894</v>
      </c>
      <c r="M14" s="105">
        <f t="shared" si="3"/>
        <v>0.17013894842671987</v>
      </c>
      <c r="N14" s="85">
        <v>35992715</v>
      </c>
      <c r="O14" s="86">
        <v>3165835</v>
      </c>
      <c r="P14" s="88">
        <f t="shared" si="4"/>
        <v>39158550</v>
      </c>
      <c r="Q14" s="105">
        <f t="shared" si="5"/>
        <v>0.1388435810427159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80078831</v>
      </c>
      <c r="AA14" s="88">
        <f t="shared" si="11"/>
        <v>7064613</v>
      </c>
      <c r="AB14" s="88">
        <f t="shared" si="12"/>
        <v>87143444</v>
      </c>
      <c r="AC14" s="105">
        <f t="shared" si="13"/>
        <v>0.3089825294694358</v>
      </c>
      <c r="AD14" s="85">
        <v>47615333</v>
      </c>
      <c r="AE14" s="86">
        <v>19750441</v>
      </c>
      <c r="AF14" s="88">
        <f t="shared" si="14"/>
        <v>67365774</v>
      </c>
      <c r="AG14" s="86">
        <v>18391872</v>
      </c>
      <c r="AH14" s="86">
        <v>18391872</v>
      </c>
      <c r="AI14" s="126">
        <v>26835202</v>
      </c>
      <c r="AJ14" s="127">
        <f t="shared" si="15"/>
        <v>1.4590794237802438</v>
      </c>
      <c r="AK14" s="128">
        <f t="shared" si="16"/>
        <v>-0.41871743357390956</v>
      </c>
    </row>
    <row r="15" spans="1:37" ht="12.75">
      <c r="A15" s="62" t="s">
        <v>97</v>
      </c>
      <c r="B15" s="63" t="s">
        <v>71</v>
      </c>
      <c r="C15" s="64" t="s">
        <v>72</v>
      </c>
      <c r="D15" s="85">
        <v>2415650298</v>
      </c>
      <c r="E15" s="86">
        <v>142187850</v>
      </c>
      <c r="F15" s="87">
        <f t="shared" si="0"/>
        <v>2557838148</v>
      </c>
      <c r="G15" s="85">
        <v>2415650298</v>
      </c>
      <c r="H15" s="86">
        <v>142187850</v>
      </c>
      <c r="I15" s="87">
        <f t="shared" si="1"/>
        <v>2557838148</v>
      </c>
      <c r="J15" s="85">
        <v>372734642</v>
      </c>
      <c r="K15" s="86">
        <v>-7476809</v>
      </c>
      <c r="L15" s="88">
        <f t="shared" si="2"/>
        <v>365257833</v>
      </c>
      <c r="M15" s="105">
        <f t="shared" si="3"/>
        <v>0.14279943134228365</v>
      </c>
      <c r="N15" s="85">
        <v>422707724</v>
      </c>
      <c r="O15" s="86">
        <v>21043910</v>
      </c>
      <c r="P15" s="88">
        <f t="shared" si="4"/>
        <v>443751634</v>
      </c>
      <c r="Q15" s="105">
        <f t="shared" si="5"/>
        <v>0.17348698718367853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795442366</v>
      </c>
      <c r="AA15" s="88">
        <f t="shared" si="11"/>
        <v>13567101</v>
      </c>
      <c r="AB15" s="88">
        <f t="shared" si="12"/>
        <v>809009467</v>
      </c>
      <c r="AC15" s="105">
        <f t="shared" si="13"/>
        <v>0.3162864185259622</v>
      </c>
      <c r="AD15" s="85">
        <v>799947771</v>
      </c>
      <c r="AE15" s="86">
        <v>54798059</v>
      </c>
      <c r="AF15" s="88">
        <f t="shared" si="14"/>
        <v>854745830</v>
      </c>
      <c r="AG15" s="86">
        <v>1833618708</v>
      </c>
      <c r="AH15" s="86">
        <v>1833618708</v>
      </c>
      <c r="AI15" s="126">
        <v>435496149</v>
      </c>
      <c r="AJ15" s="127">
        <f t="shared" si="15"/>
        <v>0.23750638401536203</v>
      </c>
      <c r="AK15" s="128">
        <f t="shared" si="16"/>
        <v>-0.48083790710040664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357881920</v>
      </c>
      <c r="E16" s="86">
        <v>19016865</v>
      </c>
      <c r="F16" s="87">
        <f t="shared" si="0"/>
        <v>376898785</v>
      </c>
      <c r="G16" s="85">
        <v>357881920</v>
      </c>
      <c r="H16" s="86">
        <v>19016865</v>
      </c>
      <c r="I16" s="87">
        <f t="shared" si="1"/>
        <v>376898785</v>
      </c>
      <c r="J16" s="85">
        <v>19026595</v>
      </c>
      <c r="K16" s="86">
        <v>3201588</v>
      </c>
      <c r="L16" s="88">
        <f t="shared" si="2"/>
        <v>22228183</v>
      </c>
      <c r="M16" s="105">
        <f t="shared" si="3"/>
        <v>0.05897653132524691</v>
      </c>
      <c r="N16" s="85">
        <v>96274091</v>
      </c>
      <c r="O16" s="86">
        <v>8156667</v>
      </c>
      <c r="P16" s="88">
        <f t="shared" si="4"/>
        <v>104430758</v>
      </c>
      <c r="Q16" s="105">
        <f t="shared" si="5"/>
        <v>0.27707905187330334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115300686</v>
      </c>
      <c r="AA16" s="88">
        <f t="shared" si="11"/>
        <v>11358255</v>
      </c>
      <c r="AB16" s="88">
        <f t="shared" si="12"/>
        <v>126658941</v>
      </c>
      <c r="AC16" s="105">
        <f t="shared" si="13"/>
        <v>0.3360555831985502</v>
      </c>
      <c r="AD16" s="85">
        <v>189813649</v>
      </c>
      <c r="AE16" s="86">
        <v>11267809</v>
      </c>
      <c r="AF16" s="88">
        <f t="shared" si="14"/>
        <v>201081458</v>
      </c>
      <c r="AG16" s="86">
        <v>508384560</v>
      </c>
      <c r="AH16" s="86">
        <v>508384560</v>
      </c>
      <c r="AI16" s="126">
        <v>113714455</v>
      </c>
      <c r="AJ16" s="127">
        <f t="shared" si="15"/>
        <v>0.22367802633502482</v>
      </c>
      <c r="AK16" s="128">
        <f t="shared" si="16"/>
        <v>-0.4806544619345261</v>
      </c>
    </row>
    <row r="17" spans="1:37" ht="16.5">
      <c r="A17" s="65"/>
      <c r="B17" s="66" t="s">
        <v>425</v>
      </c>
      <c r="C17" s="67"/>
      <c r="D17" s="89">
        <f>SUM(D9:D16)</f>
        <v>6315730912</v>
      </c>
      <c r="E17" s="90">
        <f>SUM(E9:E16)</f>
        <v>1060220736</v>
      </c>
      <c r="F17" s="91">
        <f t="shared" si="0"/>
        <v>7375951648</v>
      </c>
      <c r="G17" s="89">
        <f>SUM(G9:G16)</f>
        <v>6263861709</v>
      </c>
      <c r="H17" s="90">
        <f>SUM(H9:H16)</f>
        <v>972943514</v>
      </c>
      <c r="I17" s="91">
        <f t="shared" si="1"/>
        <v>7236805223</v>
      </c>
      <c r="J17" s="89">
        <f>SUM(J9:J16)</f>
        <v>1059300814</v>
      </c>
      <c r="K17" s="90">
        <f>SUM(K9:K16)</f>
        <v>63538783</v>
      </c>
      <c r="L17" s="90">
        <f t="shared" si="2"/>
        <v>1122839597</v>
      </c>
      <c r="M17" s="106">
        <f t="shared" si="3"/>
        <v>0.15222979360289862</v>
      </c>
      <c r="N17" s="89">
        <f>SUM(N9:N16)</f>
        <v>1177468079</v>
      </c>
      <c r="O17" s="90">
        <f>SUM(O9:O16)</f>
        <v>124174885</v>
      </c>
      <c r="P17" s="90">
        <f t="shared" si="4"/>
        <v>1301642964</v>
      </c>
      <c r="Q17" s="106">
        <f t="shared" si="5"/>
        <v>0.17647118990441624</v>
      </c>
      <c r="R17" s="89">
        <f>SUM(R9:R16)</f>
        <v>0</v>
      </c>
      <c r="S17" s="90">
        <f>SUM(S9:S16)</f>
        <v>0</v>
      </c>
      <c r="T17" s="90">
        <f t="shared" si="6"/>
        <v>0</v>
      </c>
      <c r="U17" s="106">
        <f t="shared" si="7"/>
        <v>0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f t="shared" si="10"/>
        <v>2236768893</v>
      </c>
      <c r="AA17" s="90">
        <f t="shared" si="11"/>
        <v>187713668</v>
      </c>
      <c r="AB17" s="90">
        <f t="shared" si="12"/>
        <v>2424482561</v>
      </c>
      <c r="AC17" s="106">
        <f t="shared" si="13"/>
        <v>0.32870098350731486</v>
      </c>
      <c r="AD17" s="89">
        <f>SUM(AD9:AD16)</f>
        <v>2217033406</v>
      </c>
      <c r="AE17" s="90">
        <f>SUM(AE9:AE16)</f>
        <v>295592483</v>
      </c>
      <c r="AF17" s="90">
        <f t="shared" si="14"/>
        <v>2512625889</v>
      </c>
      <c r="AG17" s="90">
        <f>SUM(AG9:AG16)</f>
        <v>5868114369</v>
      </c>
      <c r="AH17" s="90">
        <f>SUM(AH9:AH16)</f>
        <v>5868114369</v>
      </c>
      <c r="AI17" s="91">
        <f>SUM(AI9:AI16)</f>
        <v>1430336247</v>
      </c>
      <c r="AJ17" s="129">
        <f t="shared" si="15"/>
        <v>0.24374716596461754</v>
      </c>
      <c r="AK17" s="130">
        <f t="shared" si="16"/>
        <v>-0.4819591051344134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561512100</v>
      </c>
      <c r="E18" s="86">
        <v>25666992</v>
      </c>
      <c r="F18" s="87">
        <f t="shared" si="0"/>
        <v>587179092</v>
      </c>
      <c r="G18" s="85">
        <v>561512100</v>
      </c>
      <c r="H18" s="86">
        <v>25666992</v>
      </c>
      <c r="I18" s="87">
        <f t="shared" si="1"/>
        <v>587179092</v>
      </c>
      <c r="J18" s="85">
        <v>77373890</v>
      </c>
      <c r="K18" s="86">
        <v>3538465</v>
      </c>
      <c r="L18" s="88">
        <f t="shared" si="2"/>
        <v>80912355</v>
      </c>
      <c r="M18" s="105">
        <f t="shared" si="3"/>
        <v>0.13779842658294106</v>
      </c>
      <c r="N18" s="85">
        <v>182793675</v>
      </c>
      <c r="O18" s="86">
        <v>10068074</v>
      </c>
      <c r="P18" s="88">
        <f t="shared" si="4"/>
        <v>192861749</v>
      </c>
      <c r="Q18" s="105">
        <f t="shared" si="5"/>
        <v>0.3284547280849026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260167565</v>
      </c>
      <c r="AA18" s="88">
        <f t="shared" si="11"/>
        <v>13606539</v>
      </c>
      <c r="AB18" s="88">
        <f t="shared" si="12"/>
        <v>273774104</v>
      </c>
      <c r="AC18" s="105">
        <f t="shared" si="13"/>
        <v>0.46625315466784367</v>
      </c>
      <c r="AD18" s="85">
        <v>228431769</v>
      </c>
      <c r="AE18" s="86">
        <v>3071175</v>
      </c>
      <c r="AF18" s="88">
        <f t="shared" si="14"/>
        <v>231502944</v>
      </c>
      <c r="AG18" s="86">
        <v>456992199</v>
      </c>
      <c r="AH18" s="86">
        <v>456992199</v>
      </c>
      <c r="AI18" s="126">
        <v>143538566</v>
      </c>
      <c r="AJ18" s="127">
        <f t="shared" si="15"/>
        <v>0.3140941274579613</v>
      </c>
      <c r="AK18" s="128">
        <f t="shared" si="16"/>
        <v>-0.16691448640929596</v>
      </c>
    </row>
    <row r="19" spans="1:37" ht="12.75">
      <c r="A19" s="62" t="s">
        <v>97</v>
      </c>
      <c r="B19" s="63" t="s">
        <v>73</v>
      </c>
      <c r="C19" s="64" t="s">
        <v>74</v>
      </c>
      <c r="D19" s="85">
        <v>3888875772</v>
      </c>
      <c r="E19" s="86">
        <v>251087639</v>
      </c>
      <c r="F19" s="87">
        <f t="shared" si="0"/>
        <v>4139963411</v>
      </c>
      <c r="G19" s="85">
        <v>3888875772</v>
      </c>
      <c r="H19" s="86">
        <v>251087639</v>
      </c>
      <c r="I19" s="87">
        <f t="shared" si="1"/>
        <v>4139963411</v>
      </c>
      <c r="J19" s="85">
        <v>714344826</v>
      </c>
      <c r="K19" s="86">
        <v>29202463</v>
      </c>
      <c r="L19" s="88">
        <f t="shared" si="2"/>
        <v>743547289</v>
      </c>
      <c r="M19" s="105">
        <f t="shared" si="3"/>
        <v>0.1796023817564121</v>
      </c>
      <c r="N19" s="85">
        <v>808336228</v>
      </c>
      <c r="O19" s="86">
        <v>35061857</v>
      </c>
      <c r="P19" s="88">
        <f t="shared" si="4"/>
        <v>843398085</v>
      </c>
      <c r="Q19" s="105">
        <f t="shared" si="5"/>
        <v>0.20372114467462862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1522681054</v>
      </c>
      <c r="AA19" s="88">
        <f t="shared" si="11"/>
        <v>64264320</v>
      </c>
      <c r="AB19" s="88">
        <f t="shared" si="12"/>
        <v>1586945374</v>
      </c>
      <c r="AC19" s="105">
        <f t="shared" si="13"/>
        <v>0.38332352643104073</v>
      </c>
      <c r="AD19" s="85">
        <v>1119417479</v>
      </c>
      <c r="AE19" s="86">
        <v>83088536</v>
      </c>
      <c r="AF19" s="88">
        <f t="shared" si="14"/>
        <v>1202506015</v>
      </c>
      <c r="AG19" s="86">
        <v>3454751206</v>
      </c>
      <c r="AH19" s="86">
        <v>3454751206</v>
      </c>
      <c r="AI19" s="126">
        <v>612171006</v>
      </c>
      <c r="AJ19" s="127">
        <f t="shared" si="15"/>
        <v>0.17719684269501634</v>
      </c>
      <c r="AK19" s="128">
        <f t="shared" si="16"/>
        <v>-0.29863295943679746</v>
      </c>
    </row>
    <row r="20" spans="1:37" ht="12.75">
      <c r="A20" s="62" t="s">
        <v>97</v>
      </c>
      <c r="B20" s="63" t="s">
        <v>75</v>
      </c>
      <c r="C20" s="64" t="s">
        <v>76</v>
      </c>
      <c r="D20" s="85">
        <v>1721631778</v>
      </c>
      <c r="E20" s="86">
        <v>462136912</v>
      </c>
      <c r="F20" s="87">
        <f t="shared" si="0"/>
        <v>2183768690</v>
      </c>
      <c r="G20" s="85">
        <v>1721631778</v>
      </c>
      <c r="H20" s="86">
        <v>472870304</v>
      </c>
      <c r="I20" s="87">
        <f t="shared" si="1"/>
        <v>2194502082</v>
      </c>
      <c r="J20" s="85">
        <v>373148080</v>
      </c>
      <c r="K20" s="86">
        <v>60227577</v>
      </c>
      <c r="L20" s="88">
        <f t="shared" si="2"/>
        <v>433375657</v>
      </c>
      <c r="M20" s="105">
        <f t="shared" si="3"/>
        <v>0.19845309578094555</v>
      </c>
      <c r="N20" s="85">
        <v>383357811</v>
      </c>
      <c r="O20" s="86">
        <v>106609328</v>
      </c>
      <c r="P20" s="88">
        <f t="shared" si="4"/>
        <v>489967139</v>
      </c>
      <c r="Q20" s="105">
        <f t="shared" si="5"/>
        <v>0.22436769115871882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756505891</v>
      </c>
      <c r="AA20" s="88">
        <f t="shared" si="11"/>
        <v>166836905</v>
      </c>
      <c r="AB20" s="88">
        <f t="shared" si="12"/>
        <v>923342796</v>
      </c>
      <c r="AC20" s="105">
        <f t="shared" si="13"/>
        <v>0.4228207869396644</v>
      </c>
      <c r="AD20" s="85">
        <v>352485353</v>
      </c>
      <c r="AE20" s="86">
        <v>79234108</v>
      </c>
      <c r="AF20" s="88">
        <f t="shared" si="14"/>
        <v>431719461</v>
      </c>
      <c r="AG20" s="86">
        <v>1931126877</v>
      </c>
      <c r="AH20" s="86">
        <v>1931126877</v>
      </c>
      <c r="AI20" s="126">
        <v>431719461</v>
      </c>
      <c r="AJ20" s="127">
        <f t="shared" si="15"/>
        <v>0.22355830999083548</v>
      </c>
      <c r="AK20" s="128">
        <f t="shared" si="16"/>
        <v>0.13492020458165066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166222130</v>
      </c>
      <c r="E21" s="86">
        <v>74088016</v>
      </c>
      <c r="F21" s="87">
        <f t="shared" si="0"/>
        <v>240310146</v>
      </c>
      <c r="G21" s="85">
        <v>168892130</v>
      </c>
      <c r="H21" s="86">
        <v>84541266</v>
      </c>
      <c r="I21" s="87">
        <f t="shared" si="1"/>
        <v>253433396</v>
      </c>
      <c r="J21" s="85">
        <v>28861588</v>
      </c>
      <c r="K21" s="86">
        <v>29925</v>
      </c>
      <c r="L21" s="88">
        <f t="shared" si="2"/>
        <v>28891513</v>
      </c>
      <c r="M21" s="105">
        <f t="shared" si="3"/>
        <v>0.12022593919109849</v>
      </c>
      <c r="N21" s="85">
        <v>61724638</v>
      </c>
      <c r="O21" s="86">
        <v>10212919</v>
      </c>
      <c r="P21" s="88">
        <f t="shared" si="4"/>
        <v>71937557</v>
      </c>
      <c r="Q21" s="105">
        <f t="shared" si="5"/>
        <v>0.2993529744682524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90586226</v>
      </c>
      <c r="AA21" s="88">
        <f t="shared" si="11"/>
        <v>10242844</v>
      </c>
      <c r="AB21" s="88">
        <f t="shared" si="12"/>
        <v>100829070</v>
      </c>
      <c r="AC21" s="105">
        <f t="shared" si="13"/>
        <v>0.41957891365935085</v>
      </c>
      <c r="AD21" s="85">
        <v>129838892</v>
      </c>
      <c r="AE21" s="86">
        <v>5376344</v>
      </c>
      <c r="AF21" s="88">
        <f t="shared" si="14"/>
        <v>135215236</v>
      </c>
      <c r="AG21" s="86">
        <v>341458227</v>
      </c>
      <c r="AH21" s="86">
        <v>341458227</v>
      </c>
      <c r="AI21" s="126">
        <v>86863211</v>
      </c>
      <c r="AJ21" s="127">
        <f t="shared" si="15"/>
        <v>0.2543889826968498</v>
      </c>
      <c r="AK21" s="128">
        <f t="shared" si="16"/>
        <v>-0.4679774326615086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737542147</v>
      </c>
      <c r="E22" s="86">
        <v>167646750</v>
      </c>
      <c r="F22" s="87">
        <f t="shared" si="0"/>
        <v>905188897</v>
      </c>
      <c r="G22" s="85">
        <v>737542147</v>
      </c>
      <c r="H22" s="86">
        <v>167646750</v>
      </c>
      <c r="I22" s="87">
        <f t="shared" si="1"/>
        <v>905188897</v>
      </c>
      <c r="J22" s="85">
        <v>123753376</v>
      </c>
      <c r="K22" s="86">
        <v>18995474</v>
      </c>
      <c r="L22" s="88">
        <f t="shared" si="2"/>
        <v>142748850</v>
      </c>
      <c r="M22" s="105">
        <f t="shared" si="3"/>
        <v>0.1577006196972829</v>
      </c>
      <c r="N22" s="85">
        <v>106487597</v>
      </c>
      <c r="O22" s="86">
        <v>22610956</v>
      </c>
      <c r="P22" s="88">
        <f t="shared" si="4"/>
        <v>129098553</v>
      </c>
      <c r="Q22" s="105">
        <f t="shared" si="5"/>
        <v>0.14262056619105878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230240973</v>
      </c>
      <c r="AA22" s="88">
        <f t="shared" si="11"/>
        <v>41606430</v>
      </c>
      <c r="AB22" s="88">
        <f t="shared" si="12"/>
        <v>271847403</v>
      </c>
      <c r="AC22" s="105">
        <f t="shared" si="13"/>
        <v>0.3003211858883417</v>
      </c>
      <c r="AD22" s="85">
        <v>158194776</v>
      </c>
      <c r="AE22" s="86">
        <v>167413735</v>
      </c>
      <c r="AF22" s="88">
        <f t="shared" si="14"/>
        <v>325608511</v>
      </c>
      <c r="AG22" s="86">
        <v>990689108</v>
      </c>
      <c r="AH22" s="86">
        <v>990689108</v>
      </c>
      <c r="AI22" s="126">
        <v>149470498</v>
      </c>
      <c r="AJ22" s="127">
        <f t="shared" si="15"/>
        <v>0.15087528145106044</v>
      </c>
      <c r="AK22" s="128">
        <f t="shared" si="16"/>
        <v>-0.603516036471172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628828668</v>
      </c>
      <c r="E23" s="86">
        <v>119000000</v>
      </c>
      <c r="F23" s="87">
        <f t="shared" si="0"/>
        <v>747828668</v>
      </c>
      <c r="G23" s="85">
        <v>562872660</v>
      </c>
      <c r="H23" s="86">
        <v>119000000</v>
      </c>
      <c r="I23" s="87">
        <f t="shared" si="1"/>
        <v>681872660</v>
      </c>
      <c r="J23" s="85">
        <v>14450003</v>
      </c>
      <c r="K23" s="86">
        <v>-301960</v>
      </c>
      <c r="L23" s="88">
        <f t="shared" si="2"/>
        <v>14148043</v>
      </c>
      <c r="M23" s="105">
        <f t="shared" si="3"/>
        <v>0.018918829412942484</v>
      </c>
      <c r="N23" s="85">
        <v>1836222</v>
      </c>
      <c r="O23" s="86">
        <v>6440</v>
      </c>
      <c r="P23" s="88">
        <f t="shared" si="4"/>
        <v>1842662</v>
      </c>
      <c r="Q23" s="105">
        <f t="shared" si="5"/>
        <v>0.0024640162631475904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16286225</v>
      </c>
      <c r="AA23" s="88">
        <f t="shared" si="11"/>
        <v>-295520</v>
      </c>
      <c r="AB23" s="88">
        <f t="shared" si="12"/>
        <v>15990705</v>
      </c>
      <c r="AC23" s="105">
        <f t="shared" si="13"/>
        <v>0.021382845676090074</v>
      </c>
      <c r="AD23" s="85">
        <v>147452492</v>
      </c>
      <c r="AE23" s="86">
        <v>-21559476</v>
      </c>
      <c r="AF23" s="88">
        <f t="shared" si="14"/>
        <v>125893016</v>
      </c>
      <c r="AG23" s="86">
        <v>822071100</v>
      </c>
      <c r="AH23" s="86">
        <v>822071100</v>
      </c>
      <c r="AI23" s="126">
        <v>125905461</v>
      </c>
      <c r="AJ23" s="127">
        <f t="shared" si="15"/>
        <v>0.15315641311317232</v>
      </c>
      <c r="AK23" s="128">
        <f t="shared" si="16"/>
        <v>-0.9853632706678502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461131024</v>
      </c>
      <c r="E24" s="86">
        <v>36600000</v>
      </c>
      <c r="F24" s="87">
        <f t="shared" si="0"/>
        <v>497731024</v>
      </c>
      <c r="G24" s="85">
        <v>461131024</v>
      </c>
      <c r="H24" s="86">
        <v>36600000</v>
      </c>
      <c r="I24" s="87">
        <f t="shared" si="1"/>
        <v>497731024</v>
      </c>
      <c r="J24" s="85">
        <v>90616350</v>
      </c>
      <c r="K24" s="86">
        <v>5467947</v>
      </c>
      <c r="L24" s="88">
        <f t="shared" si="2"/>
        <v>96084297</v>
      </c>
      <c r="M24" s="105">
        <f t="shared" si="3"/>
        <v>0.19304462122497712</v>
      </c>
      <c r="N24" s="85">
        <v>125534775</v>
      </c>
      <c r="O24" s="86">
        <v>9822905</v>
      </c>
      <c r="P24" s="88">
        <f t="shared" si="4"/>
        <v>135357680</v>
      </c>
      <c r="Q24" s="105">
        <f t="shared" si="5"/>
        <v>0.27194945356671196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216151125</v>
      </c>
      <c r="AA24" s="88">
        <f t="shared" si="11"/>
        <v>15290852</v>
      </c>
      <c r="AB24" s="88">
        <f t="shared" si="12"/>
        <v>231441977</v>
      </c>
      <c r="AC24" s="105">
        <f t="shared" si="13"/>
        <v>0.4649940747916891</v>
      </c>
      <c r="AD24" s="85">
        <v>170381921</v>
      </c>
      <c r="AE24" s="86">
        <v>-9861815</v>
      </c>
      <c r="AF24" s="88">
        <f t="shared" si="14"/>
        <v>160520106</v>
      </c>
      <c r="AG24" s="86">
        <v>478471614</v>
      </c>
      <c r="AH24" s="86">
        <v>478471614</v>
      </c>
      <c r="AI24" s="126">
        <v>98994942</v>
      </c>
      <c r="AJ24" s="127">
        <f t="shared" si="15"/>
        <v>0.20689825499240588</v>
      </c>
      <c r="AK24" s="128">
        <f t="shared" si="16"/>
        <v>-0.15675560293985846</v>
      </c>
    </row>
    <row r="25" spans="1:37" ht="16.5">
      <c r="A25" s="65"/>
      <c r="B25" s="66" t="s">
        <v>436</v>
      </c>
      <c r="C25" s="67"/>
      <c r="D25" s="89">
        <f>SUM(D18:D24)</f>
        <v>8165743619</v>
      </c>
      <c r="E25" s="90">
        <f>SUM(E18:E24)</f>
        <v>1136226309</v>
      </c>
      <c r="F25" s="91">
        <f t="shared" si="0"/>
        <v>9301969928</v>
      </c>
      <c r="G25" s="89">
        <f>SUM(G18:G24)</f>
        <v>8102457611</v>
      </c>
      <c r="H25" s="90">
        <f>SUM(H18:H24)</f>
        <v>1157412951</v>
      </c>
      <c r="I25" s="91">
        <f t="shared" si="1"/>
        <v>9259870562</v>
      </c>
      <c r="J25" s="89">
        <f>SUM(J18:J24)</f>
        <v>1422548113</v>
      </c>
      <c r="K25" s="90">
        <f>SUM(K18:K24)</f>
        <v>117159891</v>
      </c>
      <c r="L25" s="90">
        <f t="shared" si="2"/>
        <v>1539708004</v>
      </c>
      <c r="M25" s="106">
        <f t="shared" si="3"/>
        <v>0.16552493890195255</v>
      </c>
      <c r="N25" s="89">
        <f>SUM(N18:N24)</f>
        <v>1670070946</v>
      </c>
      <c r="O25" s="90">
        <f>SUM(O18:O24)</f>
        <v>194392479</v>
      </c>
      <c r="P25" s="90">
        <f t="shared" si="4"/>
        <v>1864463425</v>
      </c>
      <c r="Q25" s="106">
        <f t="shared" si="5"/>
        <v>0.20043748146161497</v>
      </c>
      <c r="R25" s="89">
        <f>SUM(R18:R24)</f>
        <v>0</v>
      </c>
      <c r="S25" s="90">
        <f>SUM(S18:S24)</f>
        <v>0</v>
      </c>
      <c r="T25" s="90">
        <f t="shared" si="6"/>
        <v>0</v>
      </c>
      <c r="U25" s="106">
        <f t="shared" si="7"/>
        <v>0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f t="shared" si="10"/>
        <v>3092619059</v>
      </c>
      <c r="AA25" s="90">
        <f t="shared" si="11"/>
        <v>311552370</v>
      </c>
      <c r="AB25" s="90">
        <f t="shared" si="12"/>
        <v>3404171429</v>
      </c>
      <c r="AC25" s="106">
        <f t="shared" si="13"/>
        <v>0.3659624203635675</v>
      </c>
      <c r="AD25" s="89">
        <f>SUM(AD18:AD24)</f>
        <v>2306202682</v>
      </c>
      <c r="AE25" s="90">
        <f>SUM(AE18:AE24)</f>
        <v>306762607</v>
      </c>
      <c r="AF25" s="90">
        <f t="shared" si="14"/>
        <v>2612965289</v>
      </c>
      <c r="AG25" s="90">
        <f>SUM(AG18:AG24)</f>
        <v>8475560331</v>
      </c>
      <c r="AH25" s="90">
        <f>SUM(AH18:AH24)</f>
        <v>8475560331</v>
      </c>
      <c r="AI25" s="91">
        <f>SUM(AI18:AI24)</f>
        <v>1648663145</v>
      </c>
      <c r="AJ25" s="129">
        <f t="shared" si="15"/>
        <v>0.19451966366989218</v>
      </c>
      <c r="AK25" s="130">
        <f t="shared" si="16"/>
        <v>-0.2864568722558335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677002867</v>
      </c>
      <c r="E26" s="86">
        <v>90001891</v>
      </c>
      <c r="F26" s="87">
        <f t="shared" si="0"/>
        <v>767004758</v>
      </c>
      <c r="G26" s="85">
        <v>677002867</v>
      </c>
      <c r="H26" s="86">
        <v>90001891</v>
      </c>
      <c r="I26" s="87">
        <f t="shared" si="1"/>
        <v>767004758</v>
      </c>
      <c r="J26" s="85">
        <v>154985844</v>
      </c>
      <c r="K26" s="86">
        <v>9149260</v>
      </c>
      <c r="L26" s="88">
        <f t="shared" si="2"/>
        <v>164135104</v>
      </c>
      <c r="M26" s="105">
        <f t="shared" si="3"/>
        <v>0.21399489675655964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154985844</v>
      </c>
      <c r="AA26" s="88">
        <f t="shared" si="11"/>
        <v>9149260</v>
      </c>
      <c r="AB26" s="88">
        <f t="shared" si="12"/>
        <v>164135104</v>
      </c>
      <c r="AC26" s="105">
        <f t="shared" si="13"/>
        <v>0.21399489675655964</v>
      </c>
      <c r="AD26" s="85">
        <v>248391119</v>
      </c>
      <c r="AE26" s="86">
        <v>7854334</v>
      </c>
      <c r="AF26" s="88">
        <f t="shared" si="14"/>
        <v>256245453</v>
      </c>
      <c r="AG26" s="86">
        <v>686994886</v>
      </c>
      <c r="AH26" s="86">
        <v>686994886</v>
      </c>
      <c r="AI26" s="126">
        <v>130189566</v>
      </c>
      <c r="AJ26" s="127">
        <f t="shared" si="15"/>
        <v>0.18950587355609513</v>
      </c>
      <c r="AK26" s="128">
        <f t="shared" si="16"/>
        <v>-1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913079856</v>
      </c>
      <c r="E27" s="86">
        <v>321609606</v>
      </c>
      <c r="F27" s="87">
        <f t="shared" si="0"/>
        <v>1234689462</v>
      </c>
      <c r="G27" s="85">
        <v>913079856</v>
      </c>
      <c r="H27" s="86">
        <v>321609606</v>
      </c>
      <c r="I27" s="87">
        <f t="shared" si="1"/>
        <v>1234689462</v>
      </c>
      <c r="J27" s="85">
        <v>188763225</v>
      </c>
      <c r="K27" s="86">
        <v>63110316</v>
      </c>
      <c r="L27" s="88">
        <f t="shared" si="2"/>
        <v>251873541</v>
      </c>
      <c r="M27" s="105">
        <f t="shared" si="3"/>
        <v>0.20399748175707683</v>
      </c>
      <c r="N27" s="85">
        <v>263546932</v>
      </c>
      <c r="O27" s="86">
        <v>75356326</v>
      </c>
      <c r="P27" s="88">
        <f t="shared" si="4"/>
        <v>338903258</v>
      </c>
      <c r="Q27" s="105">
        <f t="shared" si="5"/>
        <v>0.27448461206677083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452310157</v>
      </c>
      <c r="AA27" s="88">
        <f t="shared" si="11"/>
        <v>138466642</v>
      </c>
      <c r="AB27" s="88">
        <f t="shared" si="12"/>
        <v>590776799</v>
      </c>
      <c r="AC27" s="105">
        <f t="shared" si="13"/>
        <v>0.47848209382384765</v>
      </c>
      <c r="AD27" s="85">
        <v>363386746</v>
      </c>
      <c r="AE27" s="86">
        <v>95016023</v>
      </c>
      <c r="AF27" s="88">
        <f t="shared" si="14"/>
        <v>458402769</v>
      </c>
      <c r="AG27" s="86">
        <v>1126420246</v>
      </c>
      <c r="AH27" s="86">
        <v>1126420246</v>
      </c>
      <c r="AI27" s="126">
        <v>260454616</v>
      </c>
      <c r="AJ27" s="127">
        <f t="shared" si="15"/>
        <v>0.23122330846315417</v>
      </c>
      <c r="AK27" s="128">
        <f t="shared" si="16"/>
        <v>-0.26068671282393585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1284132989</v>
      </c>
      <c r="E28" s="86">
        <v>616292000</v>
      </c>
      <c r="F28" s="87">
        <f t="shared" si="0"/>
        <v>1900424989</v>
      </c>
      <c r="G28" s="85">
        <v>1284132989</v>
      </c>
      <c r="H28" s="86">
        <v>616292000</v>
      </c>
      <c r="I28" s="87">
        <f t="shared" si="1"/>
        <v>1900424989</v>
      </c>
      <c r="J28" s="85">
        <v>38215740</v>
      </c>
      <c r="K28" s="86">
        <v>18497029</v>
      </c>
      <c r="L28" s="88">
        <f t="shared" si="2"/>
        <v>56712769</v>
      </c>
      <c r="M28" s="105">
        <f t="shared" si="3"/>
        <v>0.029842150744314382</v>
      </c>
      <c r="N28" s="85">
        <v>44179328</v>
      </c>
      <c r="O28" s="86">
        <v>13595357</v>
      </c>
      <c r="P28" s="88">
        <f t="shared" si="4"/>
        <v>57774685</v>
      </c>
      <c r="Q28" s="105">
        <f t="shared" si="5"/>
        <v>0.03040092891559005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82395068</v>
      </c>
      <c r="AA28" s="88">
        <f t="shared" si="11"/>
        <v>32092386</v>
      </c>
      <c r="AB28" s="88">
        <f t="shared" si="12"/>
        <v>114487454</v>
      </c>
      <c r="AC28" s="105">
        <f t="shared" si="13"/>
        <v>0.06024307965990443</v>
      </c>
      <c r="AD28" s="85">
        <v>74095188</v>
      </c>
      <c r="AE28" s="86">
        <v>59965066</v>
      </c>
      <c r="AF28" s="88">
        <f t="shared" si="14"/>
        <v>134060254</v>
      </c>
      <c r="AG28" s="86">
        <v>1701147806</v>
      </c>
      <c r="AH28" s="86">
        <v>1701147806</v>
      </c>
      <c r="AI28" s="126">
        <v>47108697</v>
      </c>
      <c r="AJ28" s="127">
        <f t="shared" si="15"/>
        <v>0.027692300947540358</v>
      </c>
      <c r="AK28" s="128">
        <f t="shared" si="16"/>
        <v>-0.5690394186482743</v>
      </c>
    </row>
    <row r="29" spans="1:37" ht="12.75">
      <c r="A29" s="62" t="s">
        <v>97</v>
      </c>
      <c r="B29" s="63" t="s">
        <v>77</v>
      </c>
      <c r="C29" s="64" t="s">
        <v>78</v>
      </c>
      <c r="D29" s="85">
        <v>3249926438</v>
      </c>
      <c r="E29" s="86">
        <v>682362001</v>
      </c>
      <c r="F29" s="87">
        <f t="shared" si="0"/>
        <v>3932288439</v>
      </c>
      <c r="G29" s="85">
        <v>3249926438</v>
      </c>
      <c r="H29" s="86">
        <v>682362001</v>
      </c>
      <c r="I29" s="87">
        <f t="shared" si="1"/>
        <v>3932288439</v>
      </c>
      <c r="J29" s="85">
        <v>789333906</v>
      </c>
      <c r="K29" s="86">
        <v>99905941</v>
      </c>
      <c r="L29" s="88">
        <f t="shared" si="2"/>
        <v>889239847</v>
      </c>
      <c r="M29" s="105">
        <f t="shared" si="3"/>
        <v>0.22613800101249387</v>
      </c>
      <c r="N29" s="85">
        <v>800915803</v>
      </c>
      <c r="O29" s="86">
        <v>197916972</v>
      </c>
      <c r="P29" s="88">
        <f t="shared" si="4"/>
        <v>998832775</v>
      </c>
      <c r="Q29" s="105">
        <f t="shared" si="5"/>
        <v>0.25400801352558156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1590249709</v>
      </c>
      <c r="AA29" s="88">
        <f t="shared" si="11"/>
        <v>297822913</v>
      </c>
      <c r="AB29" s="88">
        <f t="shared" si="12"/>
        <v>1888072622</v>
      </c>
      <c r="AC29" s="105">
        <f t="shared" si="13"/>
        <v>0.4801460145380754</v>
      </c>
      <c r="AD29" s="85">
        <v>1266278019</v>
      </c>
      <c r="AE29" s="86">
        <v>211973559</v>
      </c>
      <c r="AF29" s="88">
        <f t="shared" si="14"/>
        <v>1478251578</v>
      </c>
      <c r="AG29" s="86">
        <v>3840871791</v>
      </c>
      <c r="AH29" s="86">
        <v>3840871791</v>
      </c>
      <c r="AI29" s="126">
        <v>828006590</v>
      </c>
      <c r="AJ29" s="127">
        <f t="shared" si="15"/>
        <v>0.21557777375964488</v>
      </c>
      <c r="AK29" s="128">
        <f t="shared" si="16"/>
        <v>-0.32431475814734423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267196774</v>
      </c>
      <c r="E30" s="86">
        <v>17591000</v>
      </c>
      <c r="F30" s="87">
        <f t="shared" si="0"/>
        <v>284787774</v>
      </c>
      <c r="G30" s="85">
        <v>267196774</v>
      </c>
      <c r="H30" s="86">
        <v>17591000</v>
      </c>
      <c r="I30" s="87">
        <f t="shared" si="1"/>
        <v>284787774</v>
      </c>
      <c r="J30" s="85">
        <v>53542750</v>
      </c>
      <c r="K30" s="86">
        <v>3398108</v>
      </c>
      <c r="L30" s="88">
        <f t="shared" si="2"/>
        <v>56940858</v>
      </c>
      <c r="M30" s="105">
        <f t="shared" si="3"/>
        <v>0.19994137107866156</v>
      </c>
      <c r="N30" s="85">
        <v>70669681</v>
      </c>
      <c r="O30" s="86">
        <v>5218653</v>
      </c>
      <c r="P30" s="88">
        <f t="shared" si="4"/>
        <v>75888334</v>
      </c>
      <c r="Q30" s="105">
        <f t="shared" si="5"/>
        <v>0.26647328617414595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124212431</v>
      </c>
      <c r="AA30" s="88">
        <f t="shared" si="11"/>
        <v>8616761</v>
      </c>
      <c r="AB30" s="88">
        <f t="shared" si="12"/>
        <v>132829192</v>
      </c>
      <c r="AC30" s="105">
        <f t="shared" si="13"/>
        <v>0.4664146572528075</v>
      </c>
      <c r="AD30" s="85">
        <v>108856188</v>
      </c>
      <c r="AE30" s="86">
        <v>9247101</v>
      </c>
      <c r="AF30" s="88">
        <f t="shared" si="14"/>
        <v>118103289</v>
      </c>
      <c r="AG30" s="86">
        <v>279532411</v>
      </c>
      <c r="AH30" s="86">
        <v>279532411</v>
      </c>
      <c r="AI30" s="126">
        <v>66048176</v>
      </c>
      <c r="AJ30" s="127">
        <f t="shared" si="15"/>
        <v>0.2362809227156131</v>
      </c>
      <c r="AK30" s="128">
        <f t="shared" si="16"/>
        <v>-0.3574409769401088</v>
      </c>
    </row>
    <row r="31" spans="1:37" ht="16.5">
      <c r="A31" s="65"/>
      <c r="B31" s="66" t="s">
        <v>445</v>
      </c>
      <c r="C31" s="67"/>
      <c r="D31" s="89">
        <f>SUM(D26:D30)</f>
        <v>6391338924</v>
      </c>
      <c r="E31" s="90">
        <f>SUM(E26:E30)</f>
        <v>1727856498</v>
      </c>
      <c r="F31" s="91">
        <f t="shared" si="0"/>
        <v>8119195422</v>
      </c>
      <c r="G31" s="89">
        <f>SUM(G26:G30)</f>
        <v>6391338924</v>
      </c>
      <c r="H31" s="90">
        <f>SUM(H26:H30)</f>
        <v>1727856498</v>
      </c>
      <c r="I31" s="91">
        <f t="shared" si="1"/>
        <v>8119195422</v>
      </c>
      <c r="J31" s="89">
        <f>SUM(J26:J30)</f>
        <v>1224841465</v>
      </c>
      <c r="K31" s="90">
        <f>SUM(K26:K30)</f>
        <v>194060654</v>
      </c>
      <c r="L31" s="90">
        <f t="shared" si="2"/>
        <v>1418902119</v>
      </c>
      <c r="M31" s="106">
        <f t="shared" si="3"/>
        <v>0.17475895643000572</v>
      </c>
      <c r="N31" s="89">
        <f>SUM(N26:N30)</f>
        <v>1179311744</v>
      </c>
      <c r="O31" s="90">
        <f>SUM(O26:O30)</f>
        <v>292087308</v>
      </c>
      <c r="P31" s="90">
        <f t="shared" si="4"/>
        <v>1471399052</v>
      </c>
      <c r="Q31" s="106">
        <f t="shared" si="5"/>
        <v>0.18122473663006752</v>
      </c>
      <c r="R31" s="89">
        <f>SUM(R26:R30)</f>
        <v>0</v>
      </c>
      <c r="S31" s="90">
        <f>SUM(S26:S30)</f>
        <v>0</v>
      </c>
      <c r="T31" s="90">
        <f t="shared" si="6"/>
        <v>0</v>
      </c>
      <c r="U31" s="106">
        <f t="shared" si="7"/>
        <v>0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f t="shared" si="10"/>
        <v>2404153209</v>
      </c>
      <c r="AA31" s="90">
        <f t="shared" si="11"/>
        <v>486147962</v>
      </c>
      <c r="AB31" s="90">
        <f t="shared" si="12"/>
        <v>2890301171</v>
      </c>
      <c r="AC31" s="106">
        <f t="shared" si="13"/>
        <v>0.35598369306007327</v>
      </c>
      <c r="AD31" s="89">
        <f>SUM(AD26:AD30)</f>
        <v>2061007260</v>
      </c>
      <c r="AE31" s="90">
        <f>SUM(AE26:AE30)</f>
        <v>384056083</v>
      </c>
      <c r="AF31" s="90">
        <f t="shared" si="14"/>
        <v>2445063343</v>
      </c>
      <c r="AG31" s="90">
        <f>SUM(AG26:AG30)</f>
        <v>7634967140</v>
      </c>
      <c r="AH31" s="90">
        <f>SUM(AH26:AH30)</f>
        <v>7634967140</v>
      </c>
      <c r="AI31" s="91">
        <f>SUM(AI26:AI30)</f>
        <v>1331807645</v>
      </c>
      <c r="AJ31" s="129">
        <f t="shared" si="15"/>
        <v>0.17443528185243767</v>
      </c>
      <c r="AK31" s="130">
        <f t="shared" si="16"/>
        <v>-0.39821638723083175</v>
      </c>
    </row>
    <row r="32" spans="1:37" ht="16.5">
      <c r="A32" s="68"/>
      <c r="B32" s="69" t="s">
        <v>446</v>
      </c>
      <c r="C32" s="70"/>
      <c r="D32" s="92">
        <f>SUM(D9:D16,D18:D24,D26:D30)</f>
        <v>20872813455</v>
      </c>
      <c r="E32" s="93">
        <f>SUM(E9:E16,E18:E24,E26:E30)</f>
        <v>3924303543</v>
      </c>
      <c r="F32" s="94">
        <f t="shared" si="0"/>
        <v>24797116998</v>
      </c>
      <c r="G32" s="92">
        <f>SUM(G9:G16,G18:G24,G26:G30)</f>
        <v>20757658244</v>
      </c>
      <c r="H32" s="93">
        <f>SUM(H9:H16,H18:H24,H26:H30)</f>
        <v>3858212963</v>
      </c>
      <c r="I32" s="94">
        <f t="shared" si="1"/>
        <v>24615871207</v>
      </c>
      <c r="J32" s="92">
        <f>SUM(J9:J16,J18:J24,J26:J30)</f>
        <v>3706690392</v>
      </c>
      <c r="K32" s="93">
        <f>SUM(K9:K16,K18:K24,K26:K30)</f>
        <v>374759328</v>
      </c>
      <c r="L32" s="93">
        <f t="shared" si="2"/>
        <v>4081449720</v>
      </c>
      <c r="M32" s="107">
        <f t="shared" si="3"/>
        <v>0.16459371951703852</v>
      </c>
      <c r="N32" s="92">
        <f>SUM(N9:N16,N18:N24,N26:N30)</f>
        <v>4026850769</v>
      </c>
      <c r="O32" s="93">
        <f>SUM(O9:O16,O18:O24,O26:O30)</f>
        <v>610654672</v>
      </c>
      <c r="P32" s="93">
        <f t="shared" si="4"/>
        <v>4637505441</v>
      </c>
      <c r="Q32" s="107">
        <f t="shared" si="5"/>
        <v>0.1870179279863073</v>
      </c>
      <c r="R32" s="92">
        <f>SUM(R9:R16,R18:R24,R26:R30)</f>
        <v>0</v>
      </c>
      <c r="S32" s="93">
        <f>SUM(S9:S16,S18:S24,S26:S30)</f>
        <v>0</v>
      </c>
      <c r="T32" s="93">
        <f t="shared" si="6"/>
        <v>0</v>
      </c>
      <c r="U32" s="107">
        <f t="shared" si="7"/>
        <v>0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f t="shared" si="10"/>
        <v>7733541161</v>
      </c>
      <c r="AA32" s="93">
        <f t="shared" si="11"/>
        <v>985414000</v>
      </c>
      <c r="AB32" s="93">
        <f t="shared" si="12"/>
        <v>8718955161</v>
      </c>
      <c r="AC32" s="107">
        <f t="shared" si="13"/>
        <v>0.3516116475033458</v>
      </c>
      <c r="AD32" s="92">
        <f>SUM(AD9:AD16,AD18:AD24,AD26:AD30)</f>
        <v>6584243348</v>
      </c>
      <c r="AE32" s="93">
        <f>SUM(AE9:AE16,AE18:AE24,AE26:AE30)</f>
        <v>986411173</v>
      </c>
      <c r="AF32" s="93">
        <f t="shared" si="14"/>
        <v>7570654521</v>
      </c>
      <c r="AG32" s="93">
        <f>SUM(AG9:AG16,AG18:AG24,AG26:AG30)</f>
        <v>21978641840</v>
      </c>
      <c r="AH32" s="93">
        <f>SUM(AH9:AH16,AH18:AH24,AH26:AH30)</f>
        <v>21978641840</v>
      </c>
      <c r="AI32" s="94">
        <f>SUM(AI9:AI16,AI18:AI24,AI26:AI30)</f>
        <v>4410807037</v>
      </c>
      <c r="AJ32" s="131">
        <f t="shared" si="15"/>
        <v>0.20068606009005333</v>
      </c>
      <c r="AK32" s="132">
        <f t="shared" si="16"/>
        <v>-0.387436657142897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2020-02-03T09:09:12Z</dcterms:created>
  <dcterms:modified xsi:type="dcterms:W3CDTF">2020-02-03T09:10:37Z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