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apital" sheetId="1" r:id="rId1"/>
  </sheets>
  <definedNames>
    <definedName name="_xlnm.Print_Area" localSheetId="0">'Capital'!$A$1:$W$336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<sst xmlns="http://schemas.openxmlformats.org/spreadsheetml/2006/main" count="871" uniqueCount="605">
  <si>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</si>
  <si>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</si>
  <si>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</si>
  <si>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</si>
  <si>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</si>
  <si>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</si>
  <si>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</si>
  <si>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</si>
  <si>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</si>
  <si>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</si>
  <si>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</si>
  <si>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</si>
  <si>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</si>
  <si>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</si>
  <si>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</si>
  <si>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</si>
  <si>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</si>
  <si>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</si>
  <si>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</si>
  <si>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</si>
  <si>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</si>
  <si>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</si>
  <si>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</si>
  <si>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</si>
  <si>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</si>
  <si>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</si>
  <si>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</si>
  <si>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</si>
  <si>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</si>
  <si>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</si>
  <si>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</si>
  <si>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</si>
  <si>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</si>
  <si>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</si>
  <si>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</si>
  <si>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</si>
  <si>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</si>
  <si>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</si>
  <si>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</si>
  <si>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</si>
  <si>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</si>
  <si>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</si>
  <si>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</si>
  <si>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</si>
  <si>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</si>
  <si>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</si>
  <si>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</si>
  <si>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</si>
  <si>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</si>
  <si>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</si>
  <si>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</si>
  <si>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</si>
  <si>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</si>
  <si>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</si>
  <si>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</si>
  <si>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</si>
  <si>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</si>
  <si>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</si>
  <si>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</si>
  <si>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</si>
  <si>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</si>
  <si>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</si>
  <si>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</si>
  <si>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</si>
  <si>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</si>
  <si>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</si>
  <si>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</si>
  <si>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</si>
  <si>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</si>
  <si>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</si>
  <si>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</si>
  <si>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</si>
  <si>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</si>
  <si>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</si>
  <si>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</si>
  <si>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</si>
  <si>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</si>
  <si>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</si>
  <si>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</si>
  <si>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</si>
  <si>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</si>
  <si>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</si>
  <si>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</si>
  <si>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</si>
  <si>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</si>
  <si>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</si>
  <si>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</si>
  <si>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</si>
  <si>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</si>
  <si>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</si>
  <si>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</si>
  <si>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</si>
  <si>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</si>
  <si>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</si>
  <si>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</si>
  <si>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</si>
  <si>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</si>
  <si>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</si>
  <si>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</si>
  <si>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</si>
  <si>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</si>
  <si>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</si>
  <si>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</si>
  <si>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</si>
  <si>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</si>
  <si>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</si>
  <si>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</si>
  <si>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</si>
  <si>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</si>
  <si>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</si>
  <si>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</si>
  <si>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</si>
  <si>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</si>
  <si>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</si>
  <si>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</si>
  <si>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</si>
  <si>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</si>
  <si>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</si>
  <si>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</si>
  <si>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</si>
  <si>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</si>
  <si>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</si>
  <si>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</si>
  <si>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</si>
  <si>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</si>
  <si>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</si>
  <si>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</si>
  <si>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</si>
  <si>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</si>
  <si>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</si>
  <si>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</si>
  <si>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</si>
  <si>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</si>
  <si>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</si>
  <si>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</si>
  <si>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</si>
  <si>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</si>
  <si>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</si>
  <si>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</si>
  <si>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</si>
  <si>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</si>
  <si>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</si>
  <si>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</si>
  <si>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</si>
  <si>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</si>
  <si>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</si>
  <si>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</si>
  <si>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</si>
  <si>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</si>
  <si>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</si>
  <si>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</si>
  <si>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</si>
  <si>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</si>
  <si>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</si>
  <si>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</si>
  <si>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</si>
  <si>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</si>
  <si>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</si>
  <si>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</si>
  <si>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</si>
  <si>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</si>
  <si>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</si>
  <si>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</si>
  <si>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</si>
  <si>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</si>
  <si>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</si>
  <si>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</si>
  <si>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</si>
  <si>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</si>
  <si>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</si>
  <si>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</si>
  <si>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</si>
  <si>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</si>
  <si>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</si>
  <si>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</si>
  <si>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</si>
  <si>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</si>
  <si>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</si>
  <si>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</si>
  <si>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</si>
  <si>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</si>
  <si>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</si>
  <si>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</si>
  <si>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</si>
  <si>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</si>
  <si>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</si>
  <si>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</si>
  <si>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</si>
  <si>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</si>
  <si>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</si>
  <si>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</si>
  <si>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</si>
  <si>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</si>
  <si>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</si>
  <si>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</si>
  <si>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</si>
  <si>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</si>
  <si>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</si>
  <si>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</si>
  <si>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</si>
  <si>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</si>
  <si>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</si>
  <si>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</si>
  <si>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</si>
  <si>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</si>
  <si>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</si>
  <si>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</si>
  <si>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</si>
  <si>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</si>
  <si>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</si>
  <si>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</si>
  <si>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</si>
  <si>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</si>
  <si>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</si>
  <si>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</si>
  <si>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</si>
  <si>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</si>
  <si>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</si>
  <si>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</si>
  <si>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</si>
  <si>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</si>
  <si>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</si>
  <si>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</si>
  <si>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</si>
  <si>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</si>
  <si>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</si>
  <si>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</si>
  <si>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</si>
  <si>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</si>
  <si>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</si>
  <si>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</si>
  <si>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</si>
  <si>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</si>
  <si>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</si>
  <si>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</si>
  <si>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</si>
  <si>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</si>
  <si>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</si>
  <si>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</si>
  <si>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</si>
  <si>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</si>
  <si>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</si>
  <si>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</si>
  <si>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</si>
  <si>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</si>
  <si>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</si>
  <si>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</si>
  <si>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</si>
  <si>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</si>
  <si>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</si>
  <si>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</si>
  <si>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</si>
  <si>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</si>
  <si>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</si>
  <si>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</si>
  <si>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</si>
  <si>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</si>
  <si>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</si>
  <si>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</si>
  <si>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</si>
  <si>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</si>
  <si>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</si>
  <si>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</si>
  <si>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</si>
  <si>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</si>
  <si>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</si>
  <si>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</si>
  <si>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</si>
  <si>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</si>
  <si>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</si>
  <si>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</si>
  <si>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</si>
  <si>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</si>
  <si>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</si>
  <si>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</si>
  <si>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</si>
  <si>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</si>
  <si>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</si>
  <si>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</si>
  <si>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</si>
  <si>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</si>
  <si>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</si>
  <si>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</si>
  <si>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</si>
  <si>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</si>
  <si>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</si>
  <si>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</si>
  <si>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</si>
  <si>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</si>
  <si>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</si>
  <si>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</si>
  <si>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</si>
  <si>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</si>
  <si>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</si>
  <si>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</si>
  <si>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</si>
  <si>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</si>
  <si>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</si>
  <si>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</si>
  <si>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</si>
  <si>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</si>
  <si>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</si>
  <si>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</si>
  <si>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</si>
  <si>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</si>
  <si>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</si>
  <si>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</si>
  <si>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</si>
  <si>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</si>
  <si>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</si>
  <si>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</si>
  <si>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</si>
  <si>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</si>
  <si>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</si>
  <si>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</si>
  <si>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</si>
  <si>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</si>
  <si>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</si>
  <si>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</si>
  <si>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</si>
  <si>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</si>
  <si>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</si>
  <si>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</si>
  <si>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</si>
  <si>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</si>
  <si>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</si>
  <si>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</si>
  <si>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</si>
  <si>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</si>
  <si>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</si>
  <si>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</si>
  <si>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</si>
  <si>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</si>
  <si>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</si>
  <si>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</si>
  <si>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</si>
  <si>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</si>
  <si>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</si>
  <si>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</si>
  <si>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</si>
  <si>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</si>
  <si>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</si>
  <si>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</si>
  <si>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</si>
  <si>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</si>
  <si>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</si>
  <si>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</si>
  <si>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</si>
  <si>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</si>
  <si>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</si>
  <si>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</si>
  <si>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</si>
  <si>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</si>
  <si>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</si>
  <si>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</si>
  <si>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</si>
  <si>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</si>
  <si>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</si>
  <si>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</si>
  <si>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</si>
  <si>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</si>
  <si>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</si>
  <si>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</si>
  <si>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</si>
  <si>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</si>
  <si>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</si>
  <si>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</si>
  <si>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</si>
  <si>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</si>
  <si>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</si>
  <si>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</si>
  <si>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</si>
  <si>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</si>
  <si>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</si>
  <si>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</si>
  <si>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</si>
  <si>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</si>
  <si>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</si>
  <si>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</si>
  <si>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</si>
  <si>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</si>
  <si>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</si>
  <si>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</si>
  <si>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</si>
  <si>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</si>
  <si>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</si>
  <si>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</si>
  <si>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</si>
  <si>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</si>
  <si>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</si>
  <si>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</si>
  <si>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</si>
  <si>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</si>
  <si>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</si>
  <si>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</si>
  <si>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</si>
  <si>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</si>
  <si>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</si>
  <si>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</si>
  <si>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</si>
  <si>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</si>
  <si>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</si>
  <si>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</si>
  <si>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</si>
  <si>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</si>
  <si>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</si>
  <si>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</si>
  <si>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</si>
  <si>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</si>
  <si>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</si>
  <si>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</si>
  <si>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</si>
  <si>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</si>
  <si>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</si>
  <si>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</si>
  <si>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</si>
  <si>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</si>
  <si>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</si>
  <si>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</si>
  <si>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</si>
  <si>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</si>
  <si>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</si>
  <si>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</si>
  <si>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</si>
  <si>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</si>
  <si>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</si>
  <si>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</si>
  <si>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</si>
  <si>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</si>
  <si>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</si>
  <si>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</si>
  <si>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</si>
  <si>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</si>
  <si>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</si>
  <si>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</si>
  <si>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</si>
  <si>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</si>
  <si>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</si>
  <si>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</si>
  <si>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</si>
  <si>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</si>
  <si>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</si>
  <si>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</si>
  <si>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</si>
  <si>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</si>
  <si>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</si>
  <si>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</si>
  <si>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</si>
  <si>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</si>
  <si>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</si>
  <si>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</si>
  <si>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</si>
  <si>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</si>
  <si>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</si>
  <si>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</si>
  <si>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</si>
  <si>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</si>
  <si>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</si>
  <si>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</si>
  <si>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</si>
  <si>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</si>
  <si>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</si>
  <si>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</si>
  <si>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</si>
  <si>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</si>
  <si>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</si>
  <si>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</si>
  <si>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</si>
  <si>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</si>
  <si>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</si>
  <si>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</si>
  <si>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</si>
  <si>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</si>
  <si>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</si>
  <si>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</si>
  <si>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</si>
  <si>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</si>
  <si>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</si>
  <si>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</si>
  <si>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</si>
  <si>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</si>
  <si>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</si>
  <si>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</si>
  <si>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</si>
  <si>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</si>
  <si>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</si>
  <si>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</si>
  <si>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</si>
  <si>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</si>
  <si>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</si>
  <si>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</si>
  <si>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</si>
  <si>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</si>
  <si>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</si>
  <si>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</si>
  <si>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</si>
  <si>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</si>
  <si>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</si>
  <si>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</si>
  <si>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</si>
  <si>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</si>
  <si>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</si>
  <si>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</si>
  <si>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</si>
  <si>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</si>
  <si>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</si>
  <si>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</si>
  <si>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</si>
  <si>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</si>
  <si>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</si>
  <si>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</si>
  <si>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</si>
  <si>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</si>
  <si>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</si>
  <si>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</si>
  <si>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</si>
  <si>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</si>
  <si>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</si>
  <si>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</si>
  <si>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</si>
  <si>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</si>
  <si>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</si>
  <si>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</si>
  <si>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</si>
  <si>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</si>
  <si>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</si>
  <si>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</si>
  <si>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</si>
  <si>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</si>
  <si>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</si>
  <si>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</si>
  <si>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</si>
  <si>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</si>
  <si>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</si>
  <si>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</si>
  <si>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</si>
  <si>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</si>
  <si>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</si>
  <si>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</si>
  <si>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</si>
  <si>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</si>
  <si>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</si>
  <si>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</si>
  <si>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</si>
  <si>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</si>
  <si>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</si>
  <si>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</si>
  <si>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</si>
  <si>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</si>
  <si>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</si>
  <si>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</si>
  <si>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</si>
  <si>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</si>
  <si>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</si>
  <si>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</si>
  <si>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</si>
  <si>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</si>
  <si>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</si>
  <si>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</si>
  <si>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</si>
  <si>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</si>
  <si>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</si>
  <si>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</si>
  <si>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</si>
  <si>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</si>
  <si>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</si>
  <si>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</si>
  <si>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</si>
  <si>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</si>
  <si>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</si>
  <si>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</si>
  <si>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</si>
  <si>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</si>
  <si>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</si>
  <si>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</si>
  <si>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</si>
  <si>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</si>
  <si>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</si>
  <si>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</si>
  <si>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</si>
  <si>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</si>
  <si>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</si>
  <si>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</si>
  <si>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</si>
  <si>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</si>
  <si>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</si>
  <si>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</si>
  <si>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</si>
  <si>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</si>
  <si>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</si>
  <si>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</si>
  <si>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</si>
  <si>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</si>
  <si>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</si>
  <si>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</si>
  <si>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</si>
  <si>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</si>
  <si>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</si>
  <si>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</si>
  <si>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</si>
  <si>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</si>
  <si>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</si>
  <si>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</si>
  <si>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</si>
  <si>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REVENUE AS AT 30 JUNE 2020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</si>
</sst>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3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9.28125" style="1" customWidth="1"/>
    <col min="3" max="3" width="6.7109375" style="1" customWidth="1"/>
    <col min="4" max="6" width="9.7109375" style="1" customWidth="1"/>
    <col min="7" max="7" width="6.7109375" style="1" customWidth="1"/>
    <col min="8" max="23" width="8.7109375" style="1" customWidth="1"/>
    <col min="24" max="16384" width="8.8515625" style="1" customWidth="1"/>
  </cols>
  <sheetData>
    <row r="1" spans="1:23" ht="18.75" customHeight="1">
      <c r="A1" s="45" t="s">
        <v>604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9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9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9.75">
      <c r="A5" s="13" t="s">
        <v>20</v>
      </c>
      <c r="B5" s="14" t="s">
        <v>21</v>
      </c>
      <c r="C5" s="15" t="s">
        <v>22</v>
      </c>
      <c r="D5" s="16">
        <v>1737412866</v>
      </c>
      <c r="E5" s="17">
        <v>2233352248</v>
      </c>
      <c r="F5" s="17">
        <v>1212728773</v>
      </c>
      <c r="G5" s="18">
        <f>IF($E5=0,0,$F5/$E5)</f>
        <v>0.5430082845578956</v>
      </c>
      <c r="H5" s="16">
        <v>2828258</v>
      </c>
      <c r="I5" s="17">
        <v>63892356</v>
      </c>
      <c r="J5" s="17">
        <v>68629937</v>
      </c>
      <c r="K5" s="16">
        <v>135350551</v>
      </c>
      <c r="L5" s="16">
        <v>143183184</v>
      </c>
      <c r="M5" s="17">
        <v>100638326</v>
      </c>
      <c r="N5" s="17">
        <v>171076321</v>
      </c>
      <c r="O5" s="16">
        <v>414897831</v>
      </c>
      <c r="P5" s="16">
        <v>43154435</v>
      </c>
      <c r="Q5" s="17">
        <v>103430695</v>
      </c>
      <c r="R5" s="17">
        <v>132284119</v>
      </c>
      <c r="S5" s="16">
        <v>278869249</v>
      </c>
      <c r="T5" s="16">
        <v>32900402</v>
      </c>
      <c r="U5" s="17">
        <v>82823321</v>
      </c>
      <c r="V5" s="17">
        <v>267887419</v>
      </c>
      <c r="W5" s="19">
        <v>383611142</v>
      </c>
    </row>
    <row r="6" spans="1:23" ht="9.75">
      <c r="A6" s="13" t="s">
        <v>20</v>
      </c>
      <c r="B6" s="14" t="s">
        <v>23</v>
      </c>
      <c r="C6" s="15" t="s">
        <v>24</v>
      </c>
      <c r="D6" s="16">
        <v>1832627984</v>
      </c>
      <c r="E6" s="17">
        <v>1832627984</v>
      </c>
      <c r="F6" s="17">
        <v>2541380907</v>
      </c>
      <c r="G6" s="18">
        <f>IF($E6=0,0,$F6/$E6)</f>
        <v>1.3867412967540935</v>
      </c>
      <c r="H6" s="16">
        <v>2330001133</v>
      </c>
      <c r="I6" s="17">
        <v>0</v>
      </c>
      <c r="J6" s="17">
        <v>53733142</v>
      </c>
      <c r="K6" s="16">
        <v>2383734275</v>
      </c>
      <c r="L6" s="16">
        <v>0</v>
      </c>
      <c r="M6" s="17">
        <v>0</v>
      </c>
      <c r="N6" s="17">
        <v>0</v>
      </c>
      <c r="O6" s="16">
        <v>0</v>
      </c>
      <c r="P6" s="16">
        <v>52812484</v>
      </c>
      <c r="Q6" s="17">
        <v>0</v>
      </c>
      <c r="R6" s="17">
        <v>34802277</v>
      </c>
      <c r="S6" s="16">
        <v>87614761</v>
      </c>
      <c r="T6" s="16">
        <v>15052712</v>
      </c>
      <c r="U6" s="17">
        <v>54979159</v>
      </c>
      <c r="V6" s="17">
        <v>0</v>
      </c>
      <c r="W6" s="19">
        <v>70031871</v>
      </c>
    </row>
    <row r="7" spans="1:23" ht="9.75">
      <c r="A7" s="20"/>
      <c r="B7" s="21" t="s">
        <v>25</v>
      </c>
      <c r="C7" s="22"/>
      <c r="D7" s="23">
        <f>SUM(D5:D6)</f>
        <v>3570040850</v>
      </c>
      <c r="E7" s="24">
        <f>SUM(E5:E6)</f>
        <v>4065980232</v>
      </c>
      <c r="F7" s="24">
        <f>SUM(F5:F6)</f>
        <v>3754109680</v>
      </c>
      <c r="G7" s="25">
        <f>IF($E7=0,0,$F7/$E7)</f>
        <v>0.9232975729823961</v>
      </c>
      <c r="H7" s="23">
        <f aca="true" t="shared" si="0" ref="H7:W7">SUM(H5:H6)</f>
        <v>2332829391</v>
      </c>
      <c r="I7" s="24">
        <f t="shared" si="0"/>
        <v>63892356</v>
      </c>
      <c r="J7" s="24">
        <f t="shared" si="0"/>
        <v>122363079</v>
      </c>
      <c r="K7" s="23">
        <f t="shared" si="0"/>
        <v>2519084826</v>
      </c>
      <c r="L7" s="23">
        <f t="shared" si="0"/>
        <v>143183184</v>
      </c>
      <c r="M7" s="24">
        <f t="shared" si="0"/>
        <v>100638326</v>
      </c>
      <c r="N7" s="24">
        <f t="shared" si="0"/>
        <v>171076321</v>
      </c>
      <c r="O7" s="23">
        <f t="shared" si="0"/>
        <v>414897831</v>
      </c>
      <c r="P7" s="23">
        <f t="shared" si="0"/>
        <v>95966919</v>
      </c>
      <c r="Q7" s="24">
        <f t="shared" si="0"/>
        <v>103430695</v>
      </c>
      <c r="R7" s="24">
        <f t="shared" si="0"/>
        <v>167086396</v>
      </c>
      <c r="S7" s="23">
        <f t="shared" si="0"/>
        <v>366484010</v>
      </c>
      <c r="T7" s="23">
        <f t="shared" si="0"/>
        <v>47953114</v>
      </c>
      <c r="U7" s="24">
        <f t="shared" si="0"/>
        <v>137802480</v>
      </c>
      <c r="V7" s="24">
        <f t="shared" si="0"/>
        <v>267887419</v>
      </c>
      <c r="W7" s="26">
        <f t="shared" si="0"/>
        <v>453643013</v>
      </c>
    </row>
    <row r="8" spans="1:23" ht="9.75">
      <c r="A8" s="13" t="s">
        <v>26</v>
      </c>
      <c r="B8" s="14" t="s">
        <v>27</v>
      </c>
      <c r="C8" s="15" t="s">
        <v>28</v>
      </c>
      <c r="D8" s="16">
        <v>32447438</v>
      </c>
      <c r="E8" s="17">
        <v>63349710</v>
      </c>
      <c r="F8" s="17">
        <v>37051148</v>
      </c>
      <c r="G8" s="18">
        <f>IF($E8=0,0,$F8/$E8)</f>
        <v>0.5848668920504925</v>
      </c>
      <c r="H8" s="16">
        <v>1131744</v>
      </c>
      <c r="I8" s="17">
        <v>1928456</v>
      </c>
      <c r="J8" s="17">
        <v>2112150</v>
      </c>
      <c r="K8" s="16">
        <v>5172350</v>
      </c>
      <c r="L8" s="16">
        <v>3002549</v>
      </c>
      <c r="M8" s="17">
        <v>7395004</v>
      </c>
      <c r="N8" s="17">
        <v>5713200</v>
      </c>
      <c r="O8" s="16">
        <v>16110753</v>
      </c>
      <c r="P8" s="16">
        <v>534067</v>
      </c>
      <c r="Q8" s="17">
        <v>2754270</v>
      </c>
      <c r="R8" s="17">
        <v>2929846</v>
      </c>
      <c r="S8" s="16">
        <v>6218183</v>
      </c>
      <c r="T8" s="16">
        <v>8111590</v>
      </c>
      <c r="U8" s="17">
        <v>1438272</v>
      </c>
      <c r="V8" s="17">
        <v>0</v>
      </c>
      <c r="W8" s="19">
        <v>9549862</v>
      </c>
    </row>
    <row r="9" spans="1:23" ht="9.75">
      <c r="A9" s="13" t="s">
        <v>26</v>
      </c>
      <c r="B9" s="14" t="s">
        <v>29</v>
      </c>
      <c r="C9" s="15" t="s">
        <v>30</v>
      </c>
      <c r="D9" s="16">
        <v>27674000</v>
      </c>
      <c r="E9" s="17">
        <v>54652313</v>
      </c>
      <c r="F9" s="17">
        <v>36373765</v>
      </c>
      <c r="G9" s="18">
        <f aca="true" t="shared" si="1" ref="G9:G51">IF($E9=0,0,$F9/$E9)</f>
        <v>0.6655485011219928</v>
      </c>
      <c r="H9" s="16">
        <v>0</v>
      </c>
      <c r="I9" s="17">
        <v>259481</v>
      </c>
      <c r="J9" s="17">
        <v>4022858</v>
      </c>
      <c r="K9" s="16">
        <v>4282339</v>
      </c>
      <c r="L9" s="16">
        <v>3389862</v>
      </c>
      <c r="M9" s="17">
        <v>1635902</v>
      </c>
      <c r="N9" s="17">
        <v>7355954</v>
      </c>
      <c r="O9" s="16">
        <v>12381718</v>
      </c>
      <c r="P9" s="16">
        <v>913093</v>
      </c>
      <c r="Q9" s="17">
        <v>2229185</v>
      </c>
      <c r="R9" s="17">
        <v>4030225</v>
      </c>
      <c r="S9" s="16">
        <v>7172503</v>
      </c>
      <c r="T9" s="16">
        <v>146930</v>
      </c>
      <c r="U9" s="17">
        <v>872985</v>
      </c>
      <c r="V9" s="17">
        <v>11517290</v>
      </c>
      <c r="W9" s="19">
        <v>12537205</v>
      </c>
    </row>
    <row r="10" spans="1:23" ht="9.75">
      <c r="A10" s="13" t="s">
        <v>26</v>
      </c>
      <c r="B10" s="14" t="s">
        <v>31</v>
      </c>
      <c r="C10" s="15" t="s">
        <v>32</v>
      </c>
      <c r="D10" s="16">
        <v>39068739</v>
      </c>
      <c r="E10" s="17">
        <v>86163643</v>
      </c>
      <c r="F10" s="17">
        <v>49855485</v>
      </c>
      <c r="G10" s="18">
        <f t="shared" si="1"/>
        <v>0.5786139404528196</v>
      </c>
      <c r="H10" s="16">
        <v>0</v>
      </c>
      <c r="I10" s="17">
        <v>1225883</v>
      </c>
      <c r="J10" s="17">
        <v>4298396</v>
      </c>
      <c r="K10" s="16">
        <v>5524279</v>
      </c>
      <c r="L10" s="16">
        <v>6354441</v>
      </c>
      <c r="M10" s="17">
        <v>4679853</v>
      </c>
      <c r="N10" s="17">
        <v>5862162</v>
      </c>
      <c r="O10" s="16">
        <v>16896456</v>
      </c>
      <c r="P10" s="16">
        <v>2652534</v>
      </c>
      <c r="Q10" s="17">
        <v>3563976</v>
      </c>
      <c r="R10" s="17">
        <v>3486307</v>
      </c>
      <c r="S10" s="16">
        <v>9702817</v>
      </c>
      <c r="T10" s="16">
        <v>7483206</v>
      </c>
      <c r="U10" s="17">
        <v>4203895</v>
      </c>
      <c r="V10" s="17">
        <v>6044832</v>
      </c>
      <c r="W10" s="19">
        <v>17731933</v>
      </c>
    </row>
    <row r="11" spans="1:23" ht="9.75">
      <c r="A11" s="13" t="s">
        <v>26</v>
      </c>
      <c r="B11" s="14" t="s">
        <v>33</v>
      </c>
      <c r="C11" s="15" t="s">
        <v>34</v>
      </c>
      <c r="D11" s="16">
        <v>68572162</v>
      </c>
      <c r="E11" s="17">
        <v>147810605</v>
      </c>
      <c r="F11" s="17">
        <v>54198821</v>
      </c>
      <c r="G11" s="18">
        <f t="shared" si="1"/>
        <v>0.3666774856919096</v>
      </c>
      <c r="H11" s="16">
        <v>3910281</v>
      </c>
      <c r="I11" s="17">
        <v>1723566</v>
      </c>
      <c r="J11" s="17">
        <v>1104254</v>
      </c>
      <c r="K11" s="16">
        <v>6738101</v>
      </c>
      <c r="L11" s="16">
        <v>3761704</v>
      </c>
      <c r="M11" s="17">
        <v>2465095</v>
      </c>
      <c r="N11" s="17">
        <v>1333912</v>
      </c>
      <c r="O11" s="16">
        <v>7560711</v>
      </c>
      <c r="P11" s="16">
        <v>2999643</v>
      </c>
      <c r="Q11" s="17">
        <v>1588795</v>
      </c>
      <c r="R11" s="17">
        <v>3265008</v>
      </c>
      <c r="S11" s="16">
        <v>7853446</v>
      </c>
      <c r="T11" s="16">
        <v>1899172</v>
      </c>
      <c r="U11" s="17">
        <v>23551642</v>
      </c>
      <c r="V11" s="17">
        <v>6595749</v>
      </c>
      <c r="W11" s="19">
        <v>32046563</v>
      </c>
    </row>
    <row r="12" spans="1:23" ht="9.75">
      <c r="A12" s="13" t="s">
        <v>26</v>
      </c>
      <c r="B12" s="14" t="s">
        <v>35</v>
      </c>
      <c r="C12" s="15" t="s">
        <v>36</v>
      </c>
      <c r="D12" s="16">
        <v>85019529</v>
      </c>
      <c r="E12" s="17">
        <v>76493488</v>
      </c>
      <c r="F12" s="17">
        <v>45782923</v>
      </c>
      <c r="G12" s="18">
        <f t="shared" si="1"/>
        <v>0.5985205302704983</v>
      </c>
      <c r="H12" s="16">
        <v>3025818</v>
      </c>
      <c r="I12" s="17">
        <v>12085807</v>
      </c>
      <c r="J12" s="17">
        <v>4425901</v>
      </c>
      <c r="K12" s="16">
        <v>19537526</v>
      </c>
      <c r="L12" s="16">
        <v>3938351</v>
      </c>
      <c r="M12" s="17">
        <v>2101508</v>
      </c>
      <c r="N12" s="17">
        <v>6572508</v>
      </c>
      <c r="O12" s="16">
        <v>12612367</v>
      </c>
      <c r="P12" s="16">
        <v>155110</v>
      </c>
      <c r="Q12" s="17">
        <v>6766831</v>
      </c>
      <c r="R12" s="17">
        <v>5804264</v>
      </c>
      <c r="S12" s="16">
        <v>12726205</v>
      </c>
      <c r="T12" s="16">
        <v>849825</v>
      </c>
      <c r="U12" s="17">
        <v>0</v>
      </c>
      <c r="V12" s="17">
        <v>57000</v>
      </c>
      <c r="W12" s="19">
        <v>906825</v>
      </c>
    </row>
    <row r="13" spans="1:23" ht="9.75">
      <c r="A13" s="13" t="s">
        <v>26</v>
      </c>
      <c r="B13" s="14" t="s">
        <v>37</v>
      </c>
      <c r="C13" s="15" t="s">
        <v>38</v>
      </c>
      <c r="D13" s="16">
        <v>93110301</v>
      </c>
      <c r="E13" s="17">
        <v>192276275</v>
      </c>
      <c r="F13" s="17">
        <v>146574234</v>
      </c>
      <c r="G13" s="18">
        <f t="shared" si="1"/>
        <v>0.762310555475448</v>
      </c>
      <c r="H13" s="16">
        <v>149865</v>
      </c>
      <c r="I13" s="17">
        <v>6246312</v>
      </c>
      <c r="J13" s="17">
        <v>2520136</v>
      </c>
      <c r="K13" s="16">
        <v>8916313</v>
      </c>
      <c r="L13" s="16">
        <v>11221177</v>
      </c>
      <c r="M13" s="17">
        <v>1287834</v>
      </c>
      <c r="N13" s="17">
        <v>28167404</v>
      </c>
      <c r="O13" s="16">
        <v>40676415</v>
      </c>
      <c r="P13" s="16">
        <v>14312713</v>
      </c>
      <c r="Q13" s="17">
        <v>8236081</v>
      </c>
      <c r="R13" s="17">
        <v>6564890</v>
      </c>
      <c r="S13" s="16">
        <v>29113684</v>
      </c>
      <c r="T13" s="16">
        <v>12367484</v>
      </c>
      <c r="U13" s="17">
        <v>4177437</v>
      </c>
      <c r="V13" s="17">
        <v>51322901</v>
      </c>
      <c r="W13" s="19">
        <v>67867822</v>
      </c>
    </row>
    <row r="14" spans="1:23" ht="9.75">
      <c r="A14" s="13" t="s">
        <v>26</v>
      </c>
      <c r="B14" s="14" t="s">
        <v>39</v>
      </c>
      <c r="C14" s="15" t="s">
        <v>40</v>
      </c>
      <c r="D14" s="16">
        <v>29398201</v>
      </c>
      <c r="E14" s="17">
        <v>47484005</v>
      </c>
      <c r="F14" s="17">
        <v>19801486</v>
      </c>
      <c r="G14" s="18">
        <f t="shared" si="1"/>
        <v>0.4170138133883189</v>
      </c>
      <c r="H14" s="16">
        <v>235921</v>
      </c>
      <c r="I14" s="17">
        <v>217018</v>
      </c>
      <c r="J14" s="17">
        <v>585185</v>
      </c>
      <c r="K14" s="16">
        <v>1038124</v>
      </c>
      <c r="L14" s="16">
        <v>-60236</v>
      </c>
      <c r="M14" s="17">
        <v>-67609</v>
      </c>
      <c r="N14" s="17">
        <v>6293536</v>
      </c>
      <c r="O14" s="16">
        <v>6165691</v>
      </c>
      <c r="P14" s="16">
        <v>6630602</v>
      </c>
      <c r="Q14" s="17">
        <v>2706537</v>
      </c>
      <c r="R14" s="17">
        <v>633627</v>
      </c>
      <c r="S14" s="16">
        <v>9970766</v>
      </c>
      <c r="T14" s="16">
        <v>1028285</v>
      </c>
      <c r="U14" s="17">
        <v>1598620</v>
      </c>
      <c r="V14" s="17">
        <v>0</v>
      </c>
      <c r="W14" s="19">
        <v>2626905</v>
      </c>
    </row>
    <row r="15" spans="1:23" ht="9.75">
      <c r="A15" s="13" t="s">
        <v>41</v>
      </c>
      <c r="B15" s="14" t="s">
        <v>42</v>
      </c>
      <c r="C15" s="15" t="s">
        <v>43</v>
      </c>
      <c r="D15" s="16">
        <v>1418000</v>
      </c>
      <c r="E15" s="17">
        <v>7240000</v>
      </c>
      <c r="F15" s="17">
        <v>2087650</v>
      </c>
      <c r="G15" s="18">
        <f t="shared" si="1"/>
        <v>0.28834944751381214</v>
      </c>
      <c r="H15" s="16">
        <v>0</v>
      </c>
      <c r="I15" s="17">
        <v>0</v>
      </c>
      <c r="J15" s="17">
        <v>0</v>
      </c>
      <c r="K15" s="16">
        <v>0</v>
      </c>
      <c r="L15" s="16">
        <v>0</v>
      </c>
      <c r="M15" s="17">
        <v>0</v>
      </c>
      <c r="N15" s="17">
        <v>0</v>
      </c>
      <c r="O15" s="16">
        <v>0</v>
      </c>
      <c r="P15" s="16">
        <v>110279</v>
      </c>
      <c r="Q15" s="17">
        <v>1210290</v>
      </c>
      <c r="R15" s="17">
        <v>0</v>
      </c>
      <c r="S15" s="16">
        <v>1320569</v>
      </c>
      <c r="T15" s="16">
        <v>27300</v>
      </c>
      <c r="U15" s="17">
        <v>658271</v>
      </c>
      <c r="V15" s="17">
        <v>81510</v>
      </c>
      <c r="W15" s="19">
        <v>767081</v>
      </c>
    </row>
    <row r="16" spans="1:23" ht="9.75">
      <c r="A16" s="20"/>
      <c r="B16" s="21" t="s">
        <v>44</v>
      </c>
      <c r="C16" s="22"/>
      <c r="D16" s="23">
        <f>SUM(D8:D15)</f>
        <v>376708370</v>
      </c>
      <c r="E16" s="24">
        <f>SUM(E8:E15)</f>
        <v>675470039</v>
      </c>
      <c r="F16" s="24">
        <f>SUM(F8:F15)</f>
        <v>391725512</v>
      </c>
      <c r="G16" s="25">
        <f t="shared" si="1"/>
        <v>0.5799302550560648</v>
      </c>
      <c r="H16" s="23">
        <f aca="true" t="shared" si="2" ref="H16:W16">SUM(H8:H15)</f>
        <v>8453629</v>
      </c>
      <c r="I16" s="24">
        <f t="shared" si="2"/>
        <v>23686523</v>
      </c>
      <c r="J16" s="24">
        <f t="shared" si="2"/>
        <v>19068880</v>
      </c>
      <c r="K16" s="23">
        <f t="shared" si="2"/>
        <v>51209032</v>
      </c>
      <c r="L16" s="23">
        <f t="shared" si="2"/>
        <v>31607848</v>
      </c>
      <c r="M16" s="24">
        <f t="shared" si="2"/>
        <v>19497587</v>
      </c>
      <c r="N16" s="24">
        <f t="shared" si="2"/>
        <v>61298676</v>
      </c>
      <c r="O16" s="23">
        <f t="shared" si="2"/>
        <v>112404111</v>
      </c>
      <c r="P16" s="23">
        <f t="shared" si="2"/>
        <v>28308041</v>
      </c>
      <c r="Q16" s="24">
        <f t="shared" si="2"/>
        <v>29055965</v>
      </c>
      <c r="R16" s="24">
        <f t="shared" si="2"/>
        <v>26714167</v>
      </c>
      <c r="S16" s="23">
        <f t="shared" si="2"/>
        <v>84078173</v>
      </c>
      <c r="T16" s="23">
        <f t="shared" si="2"/>
        <v>31913792</v>
      </c>
      <c r="U16" s="24">
        <f t="shared" si="2"/>
        <v>36501122</v>
      </c>
      <c r="V16" s="24">
        <f t="shared" si="2"/>
        <v>75619282</v>
      </c>
      <c r="W16" s="26">
        <f t="shared" si="2"/>
        <v>144034196</v>
      </c>
    </row>
    <row r="17" spans="1:23" ht="9.75">
      <c r="A17" s="13" t="s">
        <v>26</v>
      </c>
      <c r="B17" s="14" t="s">
        <v>45</v>
      </c>
      <c r="C17" s="15" t="s">
        <v>46</v>
      </c>
      <c r="D17" s="16">
        <v>74300662</v>
      </c>
      <c r="E17" s="17">
        <v>74522727</v>
      </c>
      <c r="F17" s="17">
        <v>240944282</v>
      </c>
      <c r="G17" s="18">
        <f t="shared" si="1"/>
        <v>3.2331651255864537</v>
      </c>
      <c r="H17" s="16">
        <v>4543556</v>
      </c>
      <c r="I17" s="17">
        <v>5761105</v>
      </c>
      <c r="J17" s="17">
        <v>8867687</v>
      </c>
      <c r="K17" s="16">
        <v>19172348</v>
      </c>
      <c r="L17" s="16">
        <v>3449706</v>
      </c>
      <c r="M17" s="17">
        <v>1725830</v>
      </c>
      <c r="N17" s="17">
        <v>10020544</v>
      </c>
      <c r="O17" s="16">
        <v>15196080</v>
      </c>
      <c r="P17" s="16">
        <v>31500</v>
      </c>
      <c r="Q17" s="17">
        <v>3207675</v>
      </c>
      <c r="R17" s="17">
        <v>95285667</v>
      </c>
      <c r="S17" s="16">
        <v>98524842</v>
      </c>
      <c r="T17" s="16">
        <v>95285667</v>
      </c>
      <c r="U17" s="17">
        <v>2652802</v>
      </c>
      <c r="V17" s="17">
        <v>10112543</v>
      </c>
      <c r="W17" s="19">
        <v>108051012</v>
      </c>
    </row>
    <row r="18" spans="1:23" ht="9.75">
      <c r="A18" s="13" t="s">
        <v>26</v>
      </c>
      <c r="B18" s="14" t="s">
        <v>47</v>
      </c>
      <c r="C18" s="15" t="s">
        <v>48</v>
      </c>
      <c r="D18" s="16">
        <v>79406554</v>
      </c>
      <c r="E18" s="17">
        <v>85302277</v>
      </c>
      <c r="F18" s="17">
        <v>29351899</v>
      </c>
      <c r="G18" s="18">
        <f t="shared" si="1"/>
        <v>0.34409279602231485</v>
      </c>
      <c r="H18" s="16">
        <v>724434</v>
      </c>
      <c r="I18" s="17">
        <v>0</v>
      </c>
      <c r="J18" s="17">
        <v>0</v>
      </c>
      <c r="K18" s="16">
        <v>724434</v>
      </c>
      <c r="L18" s="16">
        <v>9165698</v>
      </c>
      <c r="M18" s="17">
        <v>4258640</v>
      </c>
      <c r="N18" s="17">
        <v>0</v>
      </c>
      <c r="O18" s="16">
        <v>13424338</v>
      </c>
      <c r="P18" s="16">
        <v>9758179</v>
      </c>
      <c r="Q18" s="17">
        <v>5444948</v>
      </c>
      <c r="R18" s="17">
        <v>0</v>
      </c>
      <c r="S18" s="16">
        <v>15203127</v>
      </c>
      <c r="T18" s="16">
        <v>0</v>
      </c>
      <c r="U18" s="17">
        <v>0</v>
      </c>
      <c r="V18" s="17">
        <v>0</v>
      </c>
      <c r="W18" s="19">
        <v>0</v>
      </c>
    </row>
    <row r="19" spans="1:23" ht="9.75">
      <c r="A19" s="13" t="s">
        <v>26</v>
      </c>
      <c r="B19" s="14" t="s">
        <v>49</v>
      </c>
      <c r="C19" s="15" t="s">
        <v>50</v>
      </c>
      <c r="D19" s="16">
        <v>16691125</v>
      </c>
      <c r="E19" s="17">
        <v>17260350</v>
      </c>
      <c r="F19" s="17">
        <v>8487236</v>
      </c>
      <c r="G19" s="18">
        <f t="shared" si="1"/>
        <v>0.49171864996943865</v>
      </c>
      <c r="H19" s="16">
        <v>0</v>
      </c>
      <c r="I19" s="17">
        <v>0</v>
      </c>
      <c r="J19" s="17">
        <v>0</v>
      </c>
      <c r="K19" s="16">
        <v>0</v>
      </c>
      <c r="L19" s="16">
        <v>0</v>
      </c>
      <c r="M19" s="17">
        <v>0</v>
      </c>
      <c r="N19" s="17">
        <v>0</v>
      </c>
      <c r="O19" s="16">
        <v>0</v>
      </c>
      <c r="P19" s="16">
        <v>1383000</v>
      </c>
      <c r="Q19" s="17">
        <v>597034</v>
      </c>
      <c r="R19" s="17">
        <v>6507202</v>
      </c>
      <c r="S19" s="16">
        <v>8487236</v>
      </c>
      <c r="T19" s="16">
        <v>0</v>
      </c>
      <c r="U19" s="17">
        <v>0</v>
      </c>
      <c r="V19" s="17">
        <v>0</v>
      </c>
      <c r="W19" s="19">
        <v>0</v>
      </c>
    </row>
    <row r="20" spans="1:23" ht="9.75">
      <c r="A20" s="13" t="s">
        <v>26</v>
      </c>
      <c r="B20" s="14" t="s">
        <v>51</v>
      </c>
      <c r="C20" s="15" t="s">
        <v>52</v>
      </c>
      <c r="D20" s="16">
        <v>43732050</v>
      </c>
      <c r="E20" s="17">
        <v>43932050</v>
      </c>
      <c r="F20" s="17">
        <v>588418576</v>
      </c>
      <c r="G20" s="18">
        <f t="shared" si="1"/>
        <v>13.393833795600251</v>
      </c>
      <c r="H20" s="16">
        <v>0</v>
      </c>
      <c r="I20" s="17">
        <v>0</v>
      </c>
      <c r="J20" s="17">
        <v>0</v>
      </c>
      <c r="K20" s="16">
        <v>0</v>
      </c>
      <c r="L20" s="16">
        <v>0</v>
      </c>
      <c r="M20" s="17">
        <v>677594</v>
      </c>
      <c r="N20" s="17">
        <v>0</v>
      </c>
      <c r="O20" s="16">
        <v>677594</v>
      </c>
      <c r="P20" s="16">
        <v>565815</v>
      </c>
      <c r="Q20" s="17">
        <v>0</v>
      </c>
      <c r="R20" s="17">
        <v>1765697</v>
      </c>
      <c r="S20" s="16">
        <v>2331512</v>
      </c>
      <c r="T20" s="16">
        <v>584907201</v>
      </c>
      <c r="U20" s="17">
        <v>0</v>
      </c>
      <c r="V20" s="17">
        <v>502269</v>
      </c>
      <c r="W20" s="19">
        <v>585409470</v>
      </c>
    </row>
    <row r="21" spans="1:23" ht="9.75">
      <c r="A21" s="13" t="s">
        <v>26</v>
      </c>
      <c r="B21" s="14" t="s">
        <v>53</v>
      </c>
      <c r="C21" s="15" t="s">
        <v>54</v>
      </c>
      <c r="D21" s="16">
        <v>30348800</v>
      </c>
      <c r="E21" s="17">
        <v>29991580</v>
      </c>
      <c r="F21" s="17">
        <v>42533977</v>
      </c>
      <c r="G21" s="18">
        <f t="shared" si="1"/>
        <v>1.4181972740349125</v>
      </c>
      <c r="H21" s="16">
        <v>1301312</v>
      </c>
      <c r="I21" s="17">
        <v>1948812</v>
      </c>
      <c r="J21" s="17">
        <v>902242</v>
      </c>
      <c r="K21" s="16">
        <v>4152366</v>
      </c>
      <c r="L21" s="16">
        <v>2009416</v>
      </c>
      <c r="M21" s="17">
        <v>772965</v>
      </c>
      <c r="N21" s="17">
        <v>1741138</v>
      </c>
      <c r="O21" s="16">
        <v>4523519</v>
      </c>
      <c r="P21" s="16">
        <v>849878</v>
      </c>
      <c r="Q21" s="17">
        <v>0</v>
      </c>
      <c r="R21" s="17">
        <v>3897015</v>
      </c>
      <c r="S21" s="16">
        <v>4746893</v>
      </c>
      <c r="T21" s="16">
        <v>-7973</v>
      </c>
      <c r="U21" s="17">
        <v>22769509</v>
      </c>
      <c r="V21" s="17">
        <v>6349663</v>
      </c>
      <c r="W21" s="19">
        <v>29111199</v>
      </c>
    </row>
    <row r="22" spans="1:23" ht="9.75">
      <c r="A22" s="13" t="s">
        <v>26</v>
      </c>
      <c r="B22" s="14" t="s">
        <v>55</v>
      </c>
      <c r="C22" s="15" t="s">
        <v>56</v>
      </c>
      <c r="D22" s="16">
        <v>71271350</v>
      </c>
      <c r="E22" s="17">
        <v>71271350</v>
      </c>
      <c r="F22" s="17">
        <v>46741943</v>
      </c>
      <c r="G22" s="18">
        <f t="shared" si="1"/>
        <v>0.6558307510661717</v>
      </c>
      <c r="H22" s="16">
        <v>1801255</v>
      </c>
      <c r="I22" s="17">
        <v>6289278</v>
      </c>
      <c r="J22" s="17">
        <v>6289278</v>
      </c>
      <c r="K22" s="16">
        <v>14379811</v>
      </c>
      <c r="L22" s="16">
        <v>1801255</v>
      </c>
      <c r="M22" s="17">
        <v>6289278</v>
      </c>
      <c r="N22" s="17">
        <v>1801255</v>
      </c>
      <c r="O22" s="16">
        <v>9891788</v>
      </c>
      <c r="P22" s="16">
        <v>1801255</v>
      </c>
      <c r="Q22" s="17">
        <v>1801255</v>
      </c>
      <c r="R22" s="17">
        <v>6289278</v>
      </c>
      <c r="S22" s="16">
        <v>9891788</v>
      </c>
      <c r="T22" s="16">
        <v>6289278</v>
      </c>
      <c r="U22" s="17">
        <v>6289278</v>
      </c>
      <c r="V22" s="17">
        <v>0</v>
      </c>
      <c r="W22" s="19">
        <v>12578556</v>
      </c>
    </row>
    <row r="23" spans="1:23" ht="9.75">
      <c r="A23" s="13" t="s">
        <v>41</v>
      </c>
      <c r="B23" s="14" t="s">
        <v>57</v>
      </c>
      <c r="C23" s="15" t="s">
        <v>58</v>
      </c>
      <c r="D23" s="16">
        <v>422177988</v>
      </c>
      <c r="E23" s="17">
        <v>392172672</v>
      </c>
      <c r="F23" s="17">
        <v>53308438</v>
      </c>
      <c r="G23" s="18">
        <f t="shared" si="1"/>
        <v>0.13593103703054557</v>
      </c>
      <c r="H23" s="16">
        <v>0</v>
      </c>
      <c r="I23" s="17">
        <v>0</v>
      </c>
      <c r="J23" s="17">
        <v>0</v>
      </c>
      <c r="K23" s="16">
        <v>0</v>
      </c>
      <c r="L23" s="16">
        <v>0</v>
      </c>
      <c r="M23" s="17">
        <v>0</v>
      </c>
      <c r="N23" s="17">
        <v>0</v>
      </c>
      <c r="O23" s="16">
        <v>0</v>
      </c>
      <c r="P23" s="16">
        <v>0</v>
      </c>
      <c r="Q23" s="17">
        <v>0</v>
      </c>
      <c r="R23" s="17">
        <v>0</v>
      </c>
      <c r="S23" s="16">
        <v>0</v>
      </c>
      <c r="T23" s="16">
        <v>10871821</v>
      </c>
      <c r="U23" s="17">
        <v>21634400</v>
      </c>
      <c r="V23" s="17">
        <v>20802217</v>
      </c>
      <c r="W23" s="19">
        <v>53308438</v>
      </c>
    </row>
    <row r="24" spans="1:23" ht="9.75">
      <c r="A24" s="20"/>
      <c r="B24" s="21" t="s">
        <v>59</v>
      </c>
      <c r="C24" s="22"/>
      <c r="D24" s="23">
        <f>SUM(D17:D23)</f>
        <v>737928529</v>
      </c>
      <c r="E24" s="24">
        <f>SUM(E17:E23)</f>
        <v>714453006</v>
      </c>
      <c r="F24" s="24">
        <f>SUM(F17:F23)</f>
        <v>1009786351</v>
      </c>
      <c r="G24" s="25">
        <f t="shared" si="1"/>
        <v>1.4133698683045361</v>
      </c>
      <c r="H24" s="23">
        <f aca="true" t="shared" si="3" ref="H24:W24">SUM(H17:H23)</f>
        <v>8370557</v>
      </c>
      <c r="I24" s="24">
        <f t="shared" si="3"/>
        <v>13999195</v>
      </c>
      <c r="J24" s="24">
        <f t="shared" si="3"/>
        <v>16059207</v>
      </c>
      <c r="K24" s="23">
        <f t="shared" si="3"/>
        <v>38428959</v>
      </c>
      <c r="L24" s="23">
        <f t="shared" si="3"/>
        <v>16426075</v>
      </c>
      <c r="M24" s="24">
        <f t="shared" si="3"/>
        <v>13724307</v>
      </c>
      <c r="N24" s="24">
        <f t="shared" si="3"/>
        <v>13562937</v>
      </c>
      <c r="O24" s="23">
        <f t="shared" si="3"/>
        <v>43713319</v>
      </c>
      <c r="P24" s="23">
        <f t="shared" si="3"/>
        <v>14389627</v>
      </c>
      <c r="Q24" s="24">
        <f t="shared" si="3"/>
        <v>11050912</v>
      </c>
      <c r="R24" s="24">
        <f t="shared" si="3"/>
        <v>113744859</v>
      </c>
      <c r="S24" s="23">
        <f t="shared" si="3"/>
        <v>139185398</v>
      </c>
      <c r="T24" s="23">
        <f t="shared" si="3"/>
        <v>697345994</v>
      </c>
      <c r="U24" s="24">
        <f t="shared" si="3"/>
        <v>53345989</v>
      </c>
      <c r="V24" s="24">
        <f t="shared" si="3"/>
        <v>37766692</v>
      </c>
      <c r="W24" s="26">
        <f t="shared" si="3"/>
        <v>788458675</v>
      </c>
    </row>
    <row r="25" spans="1:23" ht="9.75">
      <c r="A25" s="13" t="s">
        <v>26</v>
      </c>
      <c r="B25" s="14" t="s">
        <v>60</v>
      </c>
      <c r="C25" s="15" t="s">
        <v>61</v>
      </c>
      <c r="D25" s="16">
        <v>26877000</v>
      </c>
      <c r="E25" s="17">
        <v>26877000</v>
      </c>
      <c r="F25" s="17">
        <v>7312024</v>
      </c>
      <c r="G25" s="18">
        <f t="shared" si="1"/>
        <v>0.2720550656695316</v>
      </c>
      <c r="H25" s="16">
        <v>0</v>
      </c>
      <c r="I25" s="17">
        <v>0</v>
      </c>
      <c r="J25" s="17">
        <v>0</v>
      </c>
      <c r="K25" s="16">
        <v>0</v>
      </c>
      <c r="L25" s="16">
        <v>128329</v>
      </c>
      <c r="M25" s="17">
        <v>111392</v>
      </c>
      <c r="N25" s="17">
        <v>0</v>
      </c>
      <c r="O25" s="16">
        <v>239721</v>
      </c>
      <c r="P25" s="16">
        <v>1228887</v>
      </c>
      <c r="Q25" s="17">
        <v>2268522</v>
      </c>
      <c r="R25" s="17">
        <v>1795744</v>
      </c>
      <c r="S25" s="16">
        <v>5293153</v>
      </c>
      <c r="T25" s="16">
        <v>314081</v>
      </c>
      <c r="U25" s="17">
        <v>1465069</v>
      </c>
      <c r="V25" s="17">
        <v>0</v>
      </c>
      <c r="W25" s="19">
        <v>1779150</v>
      </c>
    </row>
    <row r="26" spans="1:23" ht="9.75">
      <c r="A26" s="13" t="s">
        <v>26</v>
      </c>
      <c r="B26" s="14" t="s">
        <v>62</v>
      </c>
      <c r="C26" s="15" t="s">
        <v>63</v>
      </c>
      <c r="D26" s="16">
        <v>53402000</v>
      </c>
      <c r="E26" s="17">
        <v>55217737</v>
      </c>
      <c r="F26" s="17">
        <v>-23294590</v>
      </c>
      <c r="G26" s="18">
        <f t="shared" si="1"/>
        <v>-0.42186788640034273</v>
      </c>
      <c r="H26" s="16">
        <v>1254660</v>
      </c>
      <c r="I26" s="17">
        <v>3567606</v>
      </c>
      <c r="J26" s="17">
        <v>4988886</v>
      </c>
      <c r="K26" s="16">
        <v>9811152</v>
      </c>
      <c r="L26" s="16">
        <v>2429154</v>
      </c>
      <c r="M26" s="17">
        <v>5747202</v>
      </c>
      <c r="N26" s="17">
        <v>1256998</v>
      </c>
      <c r="O26" s="16">
        <v>9433354</v>
      </c>
      <c r="P26" s="16">
        <v>736904</v>
      </c>
      <c r="Q26" s="17">
        <v>1161762</v>
      </c>
      <c r="R26" s="17">
        <v>-17114083</v>
      </c>
      <c r="S26" s="16">
        <v>-15215417</v>
      </c>
      <c r="T26" s="16">
        <v>-16962683</v>
      </c>
      <c r="U26" s="17">
        <v>-8174226</v>
      </c>
      <c r="V26" s="17">
        <v>-2186770</v>
      </c>
      <c r="W26" s="19">
        <v>-27323679</v>
      </c>
    </row>
    <row r="27" spans="1:23" ht="9.75">
      <c r="A27" s="13" t="s">
        <v>26</v>
      </c>
      <c r="B27" s="14" t="s">
        <v>64</v>
      </c>
      <c r="C27" s="15" t="s">
        <v>65</v>
      </c>
      <c r="D27" s="16">
        <v>34882305</v>
      </c>
      <c r="E27" s="17">
        <v>33874841</v>
      </c>
      <c r="F27" s="17">
        <v>26616925</v>
      </c>
      <c r="G27" s="18">
        <f t="shared" si="1"/>
        <v>0.7857431714587236</v>
      </c>
      <c r="H27" s="16">
        <v>0</v>
      </c>
      <c r="I27" s="17">
        <v>819376</v>
      </c>
      <c r="J27" s="17">
        <v>405400</v>
      </c>
      <c r="K27" s="16">
        <v>1224776</v>
      </c>
      <c r="L27" s="16">
        <v>2338843</v>
      </c>
      <c r="M27" s="17">
        <v>3711658</v>
      </c>
      <c r="N27" s="17">
        <v>5866763</v>
      </c>
      <c r="O27" s="16">
        <v>11917264</v>
      </c>
      <c r="P27" s="16">
        <v>2355970</v>
      </c>
      <c r="Q27" s="17">
        <v>0</v>
      </c>
      <c r="R27" s="17">
        <v>6118995</v>
      </c>
      <c r="S27" s="16">
        <v>8474965</v>
      </c>
      <c r="T27" s="16">
        <v>0</v>
      </c>
      <c r="U27" s="17">
        <v>2864348</v>
      </c>
      <c r="V27" s="17">
        <v>2135572</v>
      </c>
      <c r="W27" s="19">
        <v>4999920</v>
      </c>
    </row>
    <row r="28" spans="1:23" ht="9.75">
      <c r="A28" s="13" t="s">
        <v>26</v>
      </c>
      <c r="B28" s="14" t="s">
        <v>66</v>
      </c>
      <c r="C28" s="15" t="s">
        <v>67</v>
      </c>
      <c r="D28" s="16">
        <v>70849004</v>
      </c>
      <c r="E28" s="17">
        <v>102185837</v>
      </c>
      <c r="F28" s="17">
        <v>23116722</v>
      </c>
      <c r="G28" s="18">
        <f t="shared" si="1"/>
        <v>0.22622236778272903</v>
      </c>
      <c r="H28" s="16">
        <v>491440</v>
      </c>
      <c r="I28" s="17">
        <v>1208180</v>
      </c>
      <c r="J28" s="17">
        <v>5033617</v>
      </c>
      <c r="K28" s="16">
        <v>6733237</v>
      </c>
      <c r="L28" s="16">
        <v>3416573</v>
      </c>
      <c r="M28" s="17">
        <v>2512310</v>
      </c>
      <c r="N28" s="17">
        <v>6271233</v>
      </c>
      <c r="O28" s="16">
        <v>12200116</v>
      </c>
      <c r="P28" s="16">
        <v>539850</v>
      </c>
      <c r="Q28" s="17">
        <v>-630277</v>
      </c>
      <c r="R28" s="17">
        <v>2398664</v>
      </c>
      <c r="S28" s="16">
        <v>2308237</v>
      </c>
      <c r="T28" s="16">
        <v>56955</v>
      </c>
      <c r="U28" s="17">
        <v>1818177</v>
      </c>
      <c r="V28" s="17">
        <v>0</v>
      </c>
      <c r="W28" s="19">
        <v>1875132</v>
      </c>
    </row>
    <row r="29" spans="1:23" ht="9.75">
      <c r="A29" s="13" t="s">
        <v>26</v>
      </c>
      <c r="B29" s="14" t="s">
        <v>68</v>
      </c>
      <c r="C29" s="15" t="s">
        <v>69</v>
      </c>
      <c r="D29" s="16">
        <v>24239001</v>
      </c>
      <c r="E29" s="17">
        <v>36152607</v>
      </c>
      <c r="F29" s="17">
        <v>14091361</v>
      </c>
      <c r="G29" s="18">
        <f t="shared" si="1"/>
        <v>0.3897744082466861</v>
      </c>
      <c r="H29" s="16">
        <v>143632</v>
      </c>
      <c r="I29" s="17">
        <v>2397003</v>
      </c>
      <c r="J29" s="17">
        <v>0</v>
      </c>
      <c r="K29" s="16">
        <v>2540635</v>
      </c>
      <c r="L29" s="16">
        <v>3125540</v>
      </c>
      <c r="M29" s="17">
        <v>0</v>
      </c>
      <c r="N29" s="17">
        <v>3826483</v>
      </c>
      <c r="O29" s="16">
        <v>6952023</v>
      </c>
      <c r="P29" s="16">
        <v>160345</v>
      </c>
      <c r="Q29" s="17">
        <v>243035</v>
      </c>
      <c r="R29" s="17">
        <v>0</v>
      </c>
      <c r="S29" s="16">
        <v>403380</v>
      </c>
      <c r="T29" s="16">
        <v>2252455</v>
      </c>
      <c r="U29" s="17">
        <v>1942868</v>
      </c>
      <c r="V29" s="17">
        <v>0</v>
      </c>
      <c r="W29" s="19">
        <v>4195323</v>
      </c>
    </row>
    <row r="30" spans="1:23" ht="9.75">
      <c r="A30" s="13" t="s">
        <v>26</v>
      </c>
      <c r="B30" s="14" t="s">
        <v>70</v>
      </c>
      <c r="C30" s="15" t="s">
        <v>71</v>
      </c>
      <c r="D30" s="16">
        <v>60054400</v>
      </c>
      <c r="E30" s="17">
        <v>75778388</v>
      </c>
      <c r="F30" s="17">
        <v>28868897</v>
      </c>
      <c r="G30" s="18">
        <f t="shared" si="1"/>
        <v>0.38096478114578</v>
      </c>
      <c r="H30" s="16">
        <v>0</v>
      </c>
      <c r="I30" s="17">
        <v>46080</v>
      </c>
      <c r="J30" s="17">
        <v>11965</v>
      </c>
      <c r="K30" s="16">
        <v>58045</v>
      </c>
      <c r="L30" s="16">
        <v>921904</v>
      </c>
      <c r="M30" s="17">
        <v>630128</v>
      </c>
      <c r="N30" s="17">
        <v>20609114</v>
      </c>
      <c r="O30" s="16">
        <v>22161146</v>
      </c>
      <c r="P30" s="16">
        <v>98669</v>
      </c>
      <c r="Q30" s="17">
        <v>206447</v>
      </c>
      <c r="R30" s="17">
        <v>4609094</v>
      </c>
      <c r="S30" s="16">
        <v>4914210</v>
      </c>
      <c r="T30" s="16">
        <v>1526400</v>
      </c>
      <c r="U30" s="17">
        <v>209096</v>
      </c>
      <c r="V30" s="17">
        <v>0</v>
      </c>
      <c r="W30" s="19">
        <v>1735496</v>
      </c>
    </row>
    <row r="31" spans="1:23" ht="9.75">
      <c r="A31" s="13" t="s">
        <v>41</v>
      </c>
      <c r="B31" s="14" t="s">
        <v>72</v>
      </c>
      <c r="C31" s="15" t="s">
        <v>73</v>
      </c>
      <c r="D31" s="16">
        <v>420411262</v>
      </c>
      <c r="E31" s="17">
        <v>413384944</v>
      </c>
      <c r="F31" s="17">
        <v>290267971</v>
      </c>
      <c r="G31" s="18">
        <f t="shared" si="1"/>
        <v>0.70217354360153</v>
      </c>
      <c r="H31" s="16">
        <v>0</v>
      </c>
      <c r="I31" s="17">
        <v>6929716</v>
      </c>
      <c r="J31" s="17">
        <v>18529281</v>
      </c>
      <c r="K31" s="16">
        <v>25458997</v>
      </c>
      <c r="L31" s="16">
        <v>29689845</v>
      </c>
      <c r="M31" s="17">
        <v>39635829</v>
      </c>
      <c r="N31" s="17">
        <v>71536154</v>
      </c>
      <c r="O31" s="16">
        <v>140861828</v>
      </c>
      <c r="P31" s="16">
        <v>1634796</v>
      </c>
      <c r="Q31" s="17">
        <v>17297051</v>
      </c>
      <c r="R31" s="17">
        <v>36111622</v>
      </c>
      <c r="S31" s="16">
        <v>55043469</v>
      </c>
      <c r="T31" s="16">
        <v>5683852</v>
      </c>
      <c r="U31" s="17">
        <v>10331107</v>
      </c>
      <c r="V31" s="17">
        <v>52888718</v>
      </c>
      <c r="W31" s="19">
        <v>68903677</v>
      </c>
    </row>
    <row r="32" spans="1:23" ht="9.75">
      <c r="A32" s="20"/>
      <c r="B32" s="21" t="s">
        <v>74</v>
      </c>
      <c r="C32" s="22"/>
      <c r="D32" s="23">
        <f>SUM(D25:D31)</f>
        <v>690714972</v>
      </c>
      <c r="E32" s="24">
        <f>SUM(E25:E31)</f>
        <v>743471354</v>
      </c>
      <c r="F32" s="24">
        <f>SUM(F25:F31)</f>
        <v>366979310</v>
      </c>
      <c r="G32" s="25">
        <f t="shared" si="1"/>
        <v>0.493602487877428</v>
      </c>
      <c r="H32" s="23">
        <f aca="true" t="shared" si="4" ref="H32:W32">SUM(H25:H31)</f>
        <v>1889732</v>
      </c>
      <c r="I32" s="24">
        <f t="shared" si="4"/>
        <v>14967961</v>
      </c>
      <c r="J32" s="24">
        <f t="shared" si="4"/>
        <v>28969149</v>
      </c>
      <c r="K32" s="23">
        <f t="shared" si="4"/>
        <v>45826842</v>
      </c>
      <c r="L32" s="23">
        <f t="shared" si="4"/>
        <v>42050188</v>
      </c>
      <c r="M32" s="24">
        <f t="shared" si="4"/>
        <v>52348519</v>
      </c>
      <c r="N32" s="24">
        <f t="shared" si="4"/>
        <v>109366745</v>
      </c>
      <c r="O32" s="23">
        <f t="shared" si="4"/>
        <v>203765452</v>
      </c>
      <c r="P32" s="23">
        <f t="shared" si="4"/>
        <v>6755421</v>
      </c>
      <c r="Q32" s="24">
        <f t="shared" si="4"/>
        <v>20546540</v>
      </c>
      <c r="R32" s="24">
        <f t="shared" si="4"/>
        <v>33920036</v>
      </c>
      <c r="S32" s="23">
        <f t="shared" si="4"/>
        <v>61221997</v>
      </c>
      <c r="T32" s="23">
        <f t="shared" si="4"/>
        <v>-7128940</v>
      </c>
      <c r="U32" s="24">
        <f t="shared" si="4"/>
        <v>10456439</v>
      </c>
      <c r="V32" s="24">
        <f t="shared" si="4"/>
        <v>52837520</v>
      </c>
      <c r="W32" s="26">
        <f t="shared" si="4"/>
        <v>56165019</v>
      </c>
    </row>
    <row r="33" spans="1:23" ht="9.75">
      <c r="A33" s="13" t="s">
        <v>26</v>
      </c>
      <c r="B33" s="14" t="s">
        <v>75</v>
      </c>
      <c r="C33" s="15" t="s">
        <v>76</v>
      </c>
      <c r="D33" s="16">
        <v>102621912</v>
      </c>
      <c r="E33" s="17">
        <v>88043010</v>
      </c>
      <c r="F33" s="17">
        <v>61434562</v>
      </c>
      <c r="G33" s="18">
        <f t="shared" si="1"/>
        <v>0.6977789832492097</v>
      </c>
      <c r="H33" s="16">
        <v>5090452</v>
      </c>
      <c r="I33" s="17">
        <v>12413932</v>
      </c>
      <c r="J33" s="17">
        <v>5749427</v>
      </c>
      <c r="K33" s="16">
        <v>23253811</v>
      </c>
      <c r="L33" s="16">
        <v>11056310</v>
      </c>
      <c r="M33" s="17">
        <v>7312384</v>
      </c>
      <c r="N33" s="17">
        <v>8375318</v>
      </c>
      <c r="O33" s="16">
        <v>26744012</v>
      </c>
      <c r="P33" s="16">
        <v>2593136</v>
      </c>
      <c r="Q33" s="17">
        <v>4678962</v>
      </c>
      <c r="R33" s="17">
        <v>11724871</v>
      </c>
      <c r="S33" s="16">
        <v>18996969</v>
      </c>
      <c r="T33" s="16">
        <v>0</v>
      </c>
      <c r="U33" s="17">
        <v>313335</v>
      </c>
      <c r="V33" s="17">
        <v>-7873565</v>
      </c>
      <c r="W33" s="19">
        <v>-7560230</v>
      </c>
    </row>
    <row r="34" spans="1:23" ht="9.75">
      <c r="A34" s="13" t="s">
        <v>26</v>
      </c>
      <c r="B34" s="14" t="s">
        <v>77</v>
      </c>
      <c r="C34" s="15" t="s">
        <v>78</v>
      </c>
      <c r="D34" s="16">
        <v>85750407</v>
      </c>
      <c r="E34" s="17">
        <v>72541836</v>
      </c>
      <c r="F34" s="17">
        <v>41609533</v>
      </c>
      <c r="G34" s="18">
        <f t="shared" si="1"/>
        <v>0.5735936019044238</v>
      </c>
      <c r="H34" s="16">
        <v>7504778</v>
      </c>
      <c r="I34" s="17">
        <v>3545184</v>
      </c>
      <c r="J34" s="17">
        <v>7735455</v>
      </c>
      <c r="K34" s="16">
        <v>18785417</v>
      </c>
      <c r="L34" s="16">
        <v>4173223</v>
      </c>
      <c r="M34" s="17">
        <v>6925813</v>
      </c>
      <c r="N34" s="17">
        <v>5854538</v>
      </c>
      <c r="O34" s="16">
        <v>16953574</v>
      </c>
      <c r="P34" s="16">
        <v>1575925</v>
      </c>
      <c r="Q34" s="17">
        <v>298390</v>
      </c>
      <c r="R34" s="17">
        <v>747892</v>
      </c>
      <c r="S34" s="16">
        <v>2622207</v>
      </c>
      <c r="T34" s="16">
        <v>2061718</v>
      </c>
      <c r="U34" s="17">
        <v>45180</v>
      </c>
      <c r="V34" s="17">
        <v>1141437</v>
      </c>
      <c r="W34" s="19">
        <v>3248335</v>
      </c>
    </row>
    <row r="35" spans="1:23" ht="9.75">
      <c r="A35" s="13" t="s">
        <v>26</v>
      </c>
      <c r="B35" s="14" t="s">
        <v>79</v>
      </c>
      <c r="C35" s="15" t="s">
        <v>80</v>
      </c>
      <c r="D35" s="16">
        <v>27386011</v>
      </c>
      <c r="E35" s="17">
        <v>27416000</v>
      </c>
      <c r="F35" s="17">
        <v>6486504</v>
      </c>
      <c r="G35" s="18">
        <f t="shared" si="1"/>
        <v>0.2365955646337905</v>
      </c>
      <c r="H35" s="16">
        <v>0</v>
      </c>
      <c r="I35" s="17">
        <v>0</v>
      </c>
      <c r="J35" s="17">
        <v>0</v>
      </c>
      <c r="K35" s="16">
        <v>0</v>
      </c>
      <c r="L35" s="16">
        <v>-179359</v>
      </c>
      <c r="M35" s="17">
        <v>491227</v>
      </c>
      <c r="N35" s="17">
        <v>0</v>
      </c>
      <c r="O35" s="16">
        <v>311868</v>
      </c>
      <c r="P35" s="16">
        <v>0</v>
      </c>
      <c r="Q35" s="17">
        <v>716916</v>
      </c>
      <c r="R35" s="17">
        <v>3254269</v>
      </c>
      <c r="S35" s="16">
        <v>3971185</v>
      </c>
      <c r="T35" s="16">
        <v>0</v>
      </c>
      <c r="U35" s="17">
        <v>2203451</v>
      </c>
      <c r="V35" s="17">
        <v>0</v>
      </c>
      <c r="W35" s="19">
        <v>2203451</v>
      </c>
    </row>
    <row r="36" spans="1:23" ht="9.75">
      <c r="A36" s="13" t="s">
        <v>41</v>
      </c>
      <c r="B36" s="14" t="s">
        <v>81</v>
      </c>
      <c r="C36" s="15" t="s">
        <v>82</v>
      </c>
      <c r="D36" s="16">
        <v>237524000</v>
      </c>
      <c r="E36" s="17">
        <v>172061981</v>
      </c>
      <c r="F36" s="17">
        <v>54917929</v>
      </c>
      <c r="G36" s="18">
        <f t="shared" si="1"/>
        <v>0.319175268591148</v>
      </c>
      <c r="H36" s="16">
        <v>0</v>
      </c>
      <c r="I36" s="17">
        <v>8655071</v>
      </c>
      <c r="J36" s="17">
        <v>8655071</v>
      </c>
      <c r="K36" s="16">
        <v>17310142</v>
      </c>
      <c r="L36" s="16">
        <v>3397738</v>
      </c>
      <c r="M36" s="17">
        <v>8655071</v>
      </c>
      <c r="N36" s="17">
        <v>8655071</v>
      </c>
      <c r="O36" s="16">
        <v>20707880</v>
      </c>
      <c r="P36" s="16">
        <v>16899907</v>
      </c>
      <c r="Q36" s="17">
        <v>0</v>
      </c>
      <c r="R36" s="17">
        <v>0</v>
      </c>
      <c r="S36" s="16">
        <v>16899907</v>
      </c>
      <c r="T36" s="16">
        <v>0</v>
      </c>
      <c r="U36" s="17">
        <v>0</v>
      </c>
      <c r="V36" s="17">
        <v>0</v>
      </c>
      <c r="W36" s="19">
        <v>0</v>
      </c>
    </row>
    <row r="37" spans="1:23" ht="9.75">
      <c r="A37" s="20"/>
      <c r="B37" s="21" t="s">
        <v>83</v>
      </c>
      <c r="C37" s="22"/>
      <c r="D37" s="23">
        <f>SUM(D33:D36)</f>
        <v>453282330</v>
      </c>
      <c r="E37" s="24">
        <f>SUM(E33:E36)</f>
        <v>360062827</v>
      </c>
      <c r="F37" s="24">
        <f>SUM(F33:F36)</f>
        <v>164448528</v>
      </c>
      <c r="G37" s="25">
        <f t="shared" si="1"/>
        <v>0.4567217598388739</v>
      </c>
      <c r="H37" s="23">
        <f aca="true" t="shared" si="5" ref="H37:W37">SUM(H33:H36)</f>
        <v>12595230</v>
      </c>
      <c r="I37" s="24">
        <f t="shared" si="5"/>
        <v>24614187</v>
      </c>
      <c r="J37" s="24">
        <f t="shared" si="5"/>
        <v>22139953</v>
      </c>
      <c r="K37" s="23">
        <f t="shared" si="5"/>
        <v>59349370</v>
      </c>
      <c r="L37" s="23">
        <f t="shared" si="5"/>
        <v>18447912</v>
      </c>
      <c r="M37" s="24">
        <f t="shared" si="5"/>
        <v>23384495</v>
      </c>
      <c r="N37" s="24">
        <f t="shared" si="5"/>
        <v>22884927</v>
      </c>
      <c r="O37" s="23">
        <f t="shared" si="5"/>
        <v>64717334</v>
      </c>
      <c r="P37" s="23">
        <f t="shared" si="5"/>
        <v>21068968</v>
      </c>
      <c r="Q37" s="24">
        <f t="shared" si="5"/>
        <v>5694268</v>
      </c>
      <c r="R37" s="24">
        <f t="shared" si="5"/>
        <v>15727032</v>
      </c>
      <c r="S37" s="23">
        <f t="shared" si="5"/>
        <v>42490268</v>
      </c>
      <c r="T37" s="23">
        <f t="shared" si="5"/>
        <v>2061718</v>
      </c>
      <c r="U37" s="24">
        <f t="shared" si="5"/>
        <v>2561966</v>
      </c>
      <c r="V37" s="24">
        <f t="shared" si="5"/>
        <v>-6732128</v>
      </c>
      <c r="W37" s="26">
        <f t="shared" si="5"/>
        <v>-2108444</v>
      </c>
    </row>
    <row r="38" spans="1:23" ht="9.75">
      <c r="A38" s="13" t="s">
        <v>26</v>
      </c>
      <c r="B38" s="14" t="s">
        <v>84</v>
      </c>
      <c r="C38" s="15" t="s">
        <v>85</v>
      </c>
      <c r="D38" s="16">
        <v>159417636</v>
      </c>
      <c r="E38" s="17">
        <v>141804171</v>
      </c>
      <c r="F38" s="17">
        <v>19981508</v>
      </c>
      <c r="G38" s="18">
        <f t="shared" si="1"/>
        <v>0.1409091697309806</v>
      </c>
      <c r="H38" s="16">
        <v>-1870479</v>
      </c>
      <c r="I38" s="17">
        <v>4822175</v>
      </c>
      <c r="J38" s="17">
        <v>2425128</v>
      </c>
      <c r="K38" s="16">
        <v>5376824</v>
      </c>
      <c r="L38" s="16">
        <v>9110264</v>
      </c>
      <c r="M38" s="17">
        <v>5152790</v>
      </c>
      <c r="N38" s="17">
        <v>21427032</v>
      </c>
      <c r="O38" s="16">
        <v>35690086</v>
      </c>
      <c r="P38" s="16">
        <v>1340022</v>
      </c>
      <c r="Q38" s="17">
        <v>9656930</v>
      </c>
      <c r="R38" s="17">
        <v>13581231</v>
      </c>
      <c r="S38" s="16">
        <v>24578183</v>
      </c>
      <c r="T38" s="16">
        <v>6049298</v>
      </c>
      <c r="U38" s="17">
        <v>-57996257</v>
      </c>
      <c r="V38" s="17">
        <v>6283374</v>
      </c>
      <c r="W38" s="19">
        <v>-45663585</v>
      </c>
    </row>
    <row r="39" spans="1:23" ht="9.75">
      <c r="A39" s="13" t="s">
        <v>26</v>
      </c>
      <c r="B39" s="14" t="s">
        <v>86</v>
      </c>
      <c r="C39" s="15" t="s">
        <v>87</v>
      </c>
      <c r="D39" s="16">
        <v>102459799</v>
      </c>
      <c r="E39" s="17">
        <v>125411683</v>
      </c>
      <c r="F39" s="17">
        <v>68847701</v>
      </c>
      <c r="G39" s="18">
        <f t="shared" si="1"/>
        <v>0.5489735832665605</v>
      </c>
      <c r="H39" s="16">
        <v>9166542</v>
      </c>
      <c r="I39" s="17">
        <v>6078089</v>
      </c>
      <c r="J39" s="17">
        <v>6494146</v>
      </c>
      <c r="K39" s="16">
        <v>21738777</v>
      </c>
      <c r="L39" s="16">
        <v>9768509</v>
      </c>
      <c r="M39" s="17">
        <v>0</v>
      </c>
      <c r="N39" s="17">
        <v>18743611</v>
      </c>
      <c r="O39" s="16">
        <v>28512120</v>
      </c>
      <c r="P39" s="16">
        <v>2791995</v>
      </c>
      <c r="Q39" s="17">
        <v>7598907</v>
      </c>
      <c r="R39" s="17">
        <v>7074942</v>
      </c>
      <c r="S39" s="16">
        <v>17465844</v>
      </c>
      <c r="T39" s="16">
        <v>1130960</v>
      </c>
      <c r="U39" s="17">
        <v>0</v>
      </c>
      <c r="V39" s="17">
        <v>0</v>
      </c>
      <c r="W39" s="19">
        <v>1130960</v>
      </c>
    </row>
    <row r="40" spans="1:23" ht="9.75">
      <c r="A40" s="13" t="s">
        <v>26</v>
      </c>
      <c r="B40" s="14" t="s">
        <v>88</v>
      </c>
      <c r="C40" s="15" t="s">
        <v>89</v>
      </c>
      <c r="D40" s="16">
        <v>81182001</v>
      </c>
      <c r="E40" s="17">
        <v>106730486</v>
      </c>
      <c r="F40" s="17">
        <v>40400919</v>
      </c>
      <c r="G40" s="18">
        <f t="shared" si="1"/>
        <v>0.3785321374813191</v>
      </c>
      <c r="H40" s="16">
        <v>5057542</v>
      </c>
      <c r="I40" s="17">
        <v>4755586</v>
      </c>
      <c r="J40" s="17">
        <v>4357510</v>
      </c>
      <c r="K40" s="16">
        <v>14170638</v>
      </c>
      <c r="L40" s="16">
        <v>5788952</v>
      </c>
      <c r="M40" s="17">
        <v>6712245</v>
      </c>
      <c r="N40" s="17">
        <v>-19923252</v>
      </c>
      <c r="O40" s="16">
        <v>-7422055</v>
      </c>
      <c r="P40" s="16">
        <v>4528684</v>
      </c>
      <c r="Q40" s="17">
        <v>6304518</v>
      </c>
      <c r="R40" s="17">
        <v>10599489</v>
      </c>
      <c r="S40" s="16">
        <v>21432691</v>
      </c>
      <c r="T40" s="16">
        <v>0</v>
      </c>
      <c r="U40" s="17">
        <v>12219645</v>
      </c>
      <c r="V40" s="17">
        <v>0</v>
      </c>
      <c r="W40" s="19">
        <v>12219645</v>
      </c>
    </row>
    <row r="41" spans="1:23" ht="9.75">
      <c r="A41" s="13" t="s">
        <v>26</v>
      </c>
      <c r="B41" s="14" t="s">
        <v>90</v>
      </c>
      <c r="C41" s="15" t="s">
        <v>91</v>
      </c>
      <c r="D41" s="16">
        <v>31732081</v>
      </c>
      <c r="E41" s="17">
        <v>103861064</v>
      </c>
      <c r="F41" s="17">
        <v>89860516</v>
      </c>
      <c r="G41" s="18">
        <f t="shared" si="1"/>
        <v>0.8651992627381518</v>
      </c>
      <c r="H41" s="16">
        <v>0</v>
      </c>
      <c r="I41" s="17">
        <v>3489558</v>
      </c>
      <c r="J41" s="17">
        <v>7612133</v>
      </c>
      <c r="K41" s="16">
        <v>11101691</v>
      </c>
      <c r="L41" s="16">
        <v>7030161</v>
      </c>
      <c r="M41" s="17">
        <v>6200637</v>
      </c>
      <c r="N41" s="17">
        <v>45475841</v>
      </c>
      <c r="O41" s="16">
        <v>58706639</v>
      </c>
      <c r="P41" s="16">
        <v>411324</v>
      </c>
      <c r="Q41" s="17">
        <v>1370719</v>
      </c>
      <c r="R41" s="17">
        <v>13074193</v>
      </c>
      <c r="S41" s="16">
        <v>14856236</v>
      </c>
      <c r="T41" s="16">
        <v>0</v>
      </c>
      <c r="U41" s="17">
        <v>5195950</v>
      </c>
      <c r="V41" s="17">
        <v>0</v>
      </c>
      <c r="W41" s="19">
        <v>5195950</v>
      </c>
    </row>
    <row r="42" spans="1:23" ht="9.75">
      <c r="A42" s="13" t="s">
        <v>26</v>
      </c>
      <c r="B42" s="14" t="s">
        <v>92</v>
      </c>
      <c r="C42" s="15" t="s">
        <v>93</v>
      </c>
      <c r="D42" s="16">
        <v>228830700</v>
      </c>
      <c r="E42" s="17">
        <v>283242519</v>
      </c>
      <c r="F42" s="17">
        <v>126943491</v>
      </c>
      <c r="G42" s="18">
        <f t="shared" si="1"/>
        <v>0.44817950160936115</v>
      </c>
      <c r="H42" s="16">
        <v>11720351</v>
      </c>
      <c r="I42" s="17">
        <v>5988199</v>
      </c>
      <c r="J42" s="17">
        <v>13604823</v>
      </c>
      <c r="K42" s="16">
        <v>31313373</v>
      </c>
      <c r="L42" s="16">
        <v>1830864</v>
      </c>
      <c r="M42" s="17">
        <v>23457679</v>
      </c>
      <c r="N42" s="17">
        <v>22140321</v>
      </c>
      <c r="O42" s="16">
        <v>47428864</v>
      </c>
      <c r="P42" s="16">
        <v>2070832</v>
      </c>
      <c r="Q42" s="17">
        <v>1257744</v>
      </c>
      <c r="R42" s="17">
        <v>20978548</v>
      </c>
      <c r="S42" s="16">
        <v>24307124</v>
      </c>
      <c r="T42" s="16">
        <v>952943</v>
      </c>
      <c r="U42" s="17">
        <v>8063072</v>
      </c>
      <c r="V42" s="17">
        <v>14878115</v>
      </c>
      <c r="W42" s="19">
        <v>23894130</v>
      </c>
    </row>
    <row r="43" spans="1:23" ht="9.75">
      <c r="A43" s="13" t="s">
        <v>41</v>
      </c>
      <c r="B43" s="14" t="s">
        <v>94</v>
      </c>
      <c r="C43" s="15" t="s">
        <v>95</v>
      </c>
      <c r="D43" s="16">
        <v>1123227534</v>
      </c>
      <c r="E43" s="17">
        <v>1357388411</v>
      </c>
      <c r="F43" s="17">
        <v>531307522</v>
      </c>
      <c r="G43" s="18">
        <f t="shared" si="1"/>
        <v>0.39141893189480015</v>
      </c>
      <c r="H43" s="16">
        <v>10874519</v>
      </c>
      <c r="I43" s="17">
        <v>17002919</v>
      </c>
      <c r="J43" s="17">
        <v>114096765</v>
      </c>
      <c r="K43" s="16">
        <v>141974203</v>
      </c>
      <c r="L43" s="16">
        <v>75858602</v>
      </c>
      <c r="M43" s="17">
        <v>28534799</v>
      </c>
      <c r="N43" s="17">
        <v>137441662</v>
      </c>
      <c r="O43" s="16">
        <v>241835063</v>
      </c>
      <c r="P43" s="16">
        <v>9430015</v>
      </c>
      <c r="Q43" s="17">
        <v>34414996</v>
      </c>
      <c r="R43" s="17">
        <v>0</v>
      </c>
      <c r="S43" s="16">
        <v>43845011</v>
      </c>
      <c r="T43" s="16">
        <v>1670678</v>
      </c>
      <c r="U43" s="17">
        <v>67447451</v>
      </c>
      <c r="V43" s="17">
        <v>34535116</v>
      </c>
      <c r="W43" s="19">
        <v>103653245</v>
      </c>
    </row>
    <row r="44" spans="1:23" ht="9.75">
      <c r="A44" s="20"/>
      <c r="B44" s="21" t="s">
        <v>96</v>
      </c>
      <c r="C44" s="22"/>
      <c r="D44" s="23">
        <f>SUM(D38:D43)</f>
        <v>1726849751</v>
      </c>
      <c r="E44" s="24">
        <f>SUM(E38:E43)</f>
        <v>2118438334</v>
      </c>
      <c r="F44" s="24">
        <f>SUM(F38:F43)</f>
        <v>877341657</v>
      </c>
      <c r="G44" s="25">
        <f t="shared" si="1"/>
        <v>0.41414547826059117</v>
      </c>
      <c r="H44" s="23">
        <f aca="true" t="shared" si="6" ref="H44:W44">SUM(H38:H43)</f>
        <v>34948475</v>
      </c>
      <c r="I44" s="24">
        <f t="shared" si="6"/>
        <v>42136526</v>
      </c>
      <c r="J44" s="24">
        <f t="shared" si="6"/>
        <v>148590505</v>
      </c>
      <c r="K44" s="23">
        <f t="shared" si="6"/>
        <v>225675506</v>
      </c>
      <c r="L44" s="23">
        <f t="shared" si="6"/>
        <v>109387352</v>
      </c>
      <c r="M44" s="24">
        <f t="shared" si="6"/>
        <v>70058150</v>
      </c>
      <c r="N44" s="24">
        <f t="shared" si="6"/>
        <v>225305215</v>
      </c>
      <c r="O44" s="23">
        <f t="shared" si="6"/>
        <v>404750717</v>
      </c>
      <c r="P44" s="23">
        <f t="shared" si="6"/>
        <v>20572872</v>
      </c>
      <c r="Q44" s="24">
        <f t="shared" si="6"/>
        <v>60603814</v>
      </c>
      <c r="R44" s="24">
        <f t="shared" si="6"/>
        <v>65308403</v>
      </c>
      <c r="S44" s="23">
        <f t="shared" si="6"/>
        <v>146485089</v>
      </c>
      <c r="T44" s="23">
        <f t="shared" si="6"/>
        <v>9803879</v>
      </c>
      <c r="U44" s="24">
        <f t="shared" si="6"/>
        <v>34929861</v>
      </c>
      <c r="V44" s="24">
        <f t="shared" si="6"/>
        <v>55696605</v>
      </c>
      <c r="W44" s="26">
        <f t="shared" si="6"/>
        <v>100430345</v>
      </c>
    </row>
    <row r="45" spans="1:23" ht="9.75">
      <c r="A45" s="13" t="s">
        <v>26</v>
      </c>
      <c r="B45" s="14" t="s">
        <v>97</v>
      </c>
      <c r="C45" s="15" t="s">
        <v>98</v>
      </c>
      <c r="D45" s="16">
        <v>178384250</v>
      </c>
      <c r="E45" s="17">
        <v>187384250</v>
      </c>
      <c r="F45" s="17">
        <v>154695680</v>
      </c>
      <c r="G45" s="18">
        <f t="shared" si="1"/>
        <v>0.8255532682175797</v>
      </c>
      <c r="H45" s="16">
        <v>11612854</v>
      </c>
      <c r="I45" s="17">
        <v>6359613</v>
      </c>
      <c r="J45" s="17">
        <v>19645450</v>
      </c>
      <c r="K45" s="16">
        <v>37617917</v>
      </c>
      <c r="L45" s="16">
        <v>14983030</v>
      </c>
      <c r="M45" s="17">
        <v>19658233</v>
      </c>
      <c r="N45" s="17">
        <v>21368154</v>
      </c>
      <c r="O45" s="16">
        <v>56009417</v>
      </c>
      <c r="P45" s="16">
        <v>7210854</v>
      </c>
      <c r="Q45" s="17">
        <v>3269738</v>
      </c>
      <c r="R45" s="17">
        <v>19934583</v>
      </c>
      <c r="S45" s="16">
        <v>30415175</v>
      </c>
      <c r="T45" s="16">
        <v>1220775</v>
      </c>
      <c r="U45" s="17">
        <v>15188934</v>
      </c>
      <c r="V45" s="17">
        <v>14243462</v>
      </c>
      <c r="W45" s="19">
        <v>30653171</v>
      </c>
    </row>
    <row r="46" spans="1:23" ht="9.75">
      <c r="A46" s="13" t="s">
        <v>26</v>
      </c>
      <c r="B46" s="14" t="s">
        <v>99</v>
      </c>
      <c r="C46" s="15" t="s">
        <v>100</v>
      </c>
      <c r="D46" s="16">
        <v>143196104</v>
      </c>
      <c r="E46" s="17">
        <v>149314803</v>
      </c>
      <c r="F46" s="17">
        <v>104046133</v>
      </c>
      <c r="G46" s="18">
        <f t="shared" si="1"/>
        <v>0.6968239646004823</v>
      </c>
      <c r="H46" s="16">
        <v>3260217</v>
      </c>
      <c r="I46" s="17">
        <v>-1407416</v>
      </c>
      <c r="J46" s="17">
        <v>15279172</v>
      </c>
      <c r="K46" s="16">
        <v>17131973</v>
      </c>
      <c r="L46" s="16">
        <v>9673070</v>
      </c>
      <c r="M46" s="17">
        <v>4773886</v>
      </c>
      <c r="N46" s="17">
        <v>13711004</v>
      </c>
      <c r="O46" s="16">
        <v>28157960</v>
      </c>
      <c r="P46" s="16">
        <v>2940932</v>
      </c>
      <c r="Q46" s="17">
        <v>7540230</v>
      </c>
      <c r="R46" s="17">
        <v>10893786</v>
      </c>
      <c r="S46" s="16">
        <v>21374948</v>
      </c>
      <c r="T46" s="16">
        <v>1175120</v>
      </c>
      <c r="U46" s="17">
        <v>5921134</v>
      </c>
      <c r="V46" s="17">
        <v>30284998</v>
      </c>
      <c r="W46" s="19">
        <v>37381252</v>
      </c>
    </row>
    <row r="47" spans="1:23" ht="9.75">
      <c r="A47" s="13" t="s">
        <v>26</v>
      </c>
      <c r="B47" s="14" t="s">
        <v>101</v>
      </c>
      <c r="C47" s="15" t="s">
        <v>102</v>
      </c>
      <c r="D47" s="16">
        <v>22463865</v>
      </c>
      <c r="E47" s="17">
        <v>111071309</v>
      </c>
      <c r="F47" s="17">
        <v>71701249</v>
      </c>
      <c r="G47" s="18">
        <f t="shared" si="1"/>
        <v>0.6455424865840016</v>
      </c>
      <c r="H47" s="16">
        <v>32513121</v>
      </c>
      <c r="I47" s="17">
        <v>6310783</v>
      </c>
      <c r="J47" s="17">
        <v>-33274548</v>
      </c>
      <c r="K47" s="16">
        <v>5549356</v>
      </c>
      <c r="L47" s="16">
        <v>1579996</v>
      </c>
      <c r="M47" s="17">
        <v>13751167</v>
      </c>
      <c r="N47" s="17">
        <v>2872950</v>
      </c>
      <c r="O47" s="16">
        <v>18204113</v>
      </c>
      <c r="P47" s="16">
        <v>2591792</v>
      </c>
      <c r="Q47" s="17">
        <v>10542892</v>
      </c>
      <c r="R47" s="17">
        <v>4657467</v>
      </c>
      <c r="S47" s="16">
        <v>17792151</v>
      </c>
      <c r="T47" s="16">
        <v>575354</v>
      </c>
      <c r="U47" s="17">
        <v>10067966</v>
      </c>
      <c r="V47" s="17">
        <v>19512309</v>
      </c>
      <c r="W47" s="19">
        <v>30155629</v>
      </c>
    </row>
    <row r="48" spans="1:23" ht="9.75">
      <c r="A48" s="13" t="s">
        <v>26</v>
      </c>
      <c r="B48" s="14" t="s">
        <v>103</v>
      </c>
      <c r="C48" s="15" t="s">
        <v>104</v>
      </c>
      <c r="D48" s="16">
        <v>62189771</v>
      </c>
      <c r="E48" s="17">
        <v>83157783</v>
      </c>
      <c r="F48" s="17">
        <v>52866933</v>
      </c>
      <c r="G48" s="18">
        <f t="shared" si="1"/>
        <v>0.6357424535957146</v>
      </c>
      <c r="H48" s="16">
        <v>524700</v>
      </c>
      <c r="I48" s="17">
        <v>3471309</v>
      </c>
      <c r="J48" s="17">
        <v>8980588</v>
      </c>
      <c r="K48" s="16">
        <v>12976597</v>
      </c>
      <c r="L48" s="16">
        <v>1846403</v>
      </c>
      <c r="M48" s="17">
        <v>10321046</v>
      </c>
      <c r="N48" s="17">
        <v>6035355</v>
      </c>
      <c r="O48" s="16">
        <v>18202804</v>
      </c>
      <c r="P48" s="16">
        <v>4440469</v>
      </c>
      <c r="Q48" s="17">
        <v>1569991</v>
      </c>
      <c r="R48" s="17">
        <v>10934820</v>
      </c>
      <c r="S48" s="16">
        <v>16945280</v>
      </c>
      <c r="T48" s="16">
        <v>569635</v>
      </c>
      <c r="U48" s="17">
        <v>4172617</v>
      </c>
      <c r="V48" s="17">
        <v>0</v>
      </c>
      <c r="W48" s="19">
        <v>4742252</v>
      </c>
    </row>
    <row r="49" spans="1:23" ht="9.75">
      <c r="A49" s="13" t="s">
        <v>41</v>
      </c>
      <c r="B49" s="14" t="s">
        <v>105</v>
      </c>
      <c r="C49" s="15" t="s">
        <v>106</v>
      </c>
      <c r="D49" s="16">
        <v>579459350</v>
      </c>
      <c r="E49" s="17">
        <v>564094400</v>
      </c>
      <c r="F49" s="17">
        <v>294011339</v>
      </c>
      <c r="G49" s="18">
        <f t="shared" si="1"/>
        <v>0.5212094624587658</v>
      </c>
      <c r="H49" s="16">
        <v>2289584</v>
      </c>
      <c r="I49" s="17">
        <v>27284825</v>
      </c>
      <c r="J49" s="17">
        <v>60655431</v>
      </c>
      <c r="K49" s="16">
        <v>90229840</v>
      </c>
      <c r="L49" s="16">
        <v>29144448</v>
      </c>
      <c r="M49" s="17">
        <v>60243832</v>
      </c>
      <c r="N49" s="17">
        <v>35633569</v>
      </c>
      <c r="O49" s="16">
        <v>125021849</v>
      </c>
      <c r="P49" s="16">
        <v>14731662</v>
      </c>
      <c r="Q49" s="17">
        <v>27535441</v>
      </c>
      <c r="R49" s="17">
        <v>30394603</v>
      </c>
      <c r="S49" s="16">
        <v>72661706</v>
      </c>
      <c r="T49" s="16">
        <v>9372186</v>
      </c>
      <c r="U49" s="17">
        <v>-3274242</v>
      </c>
      <c r="V49" s="17">
        <v>0</v>
      </c>
      <c r="W49" s="19">
        <v>6097944</v>
      </c>
    </row>
    <row r="50" spans="1:23" ht="9.75">
      <c r="A50" s="20"/>
      <c r="B50" s="21" t="s">
        <v>107</v>
      </c>
      <c r="C50" s="22"/>
      <c r="D50" s="23">
        <f>SUM(D45:D49)</f>
        <v>985693340</v>
      </c>
      <c r="E50" s="24">
        <f>SUM(E45:E49)</f>
        <v>1095022545</v>
      </c>
      <c r="F50" s="24">
        <f>SUM(F45:F49)</f>
        <v>677321334</v>
      </c>
      <c r="G50" s="25">
        <f t="shared" si="1"/>
        <v>0.6185455606304434</v>
      </c>
      <c r="H50" s="23">
        <f aca="true" t="shared" si="7" ref="H50:W50">SUM(H45:H49)</f>
        <v>50200476</v>
      </c>
      <c r="I50" s="24">
        <f t="shared" si="7"/>
        <v>42019114</v>
      </c>
      <c r="J50" s="24">
        <f t="shared" si="7"/>
        <v>71286093</v>
      </c>
      <c r="K50" s="23">
        <f t="shared" si="7"/>
        <v>163505683</v>
      </c>
      <c r="L50" s="23">
        <f t="shared" si="7"/>
        <v>57226947</v>
      </c>
      <c r="M50" s="24">
        <f t="shared" si="7"/>
        <v>108748164</v>
      </c>
      <c r="N50" s="24">
        <f t="shared" si="7"/>
        <v>79621032</v>
      </c>
      <c r="O50" s="23">
        <f t="shared" si="7"/>
        <v>245596143</v>
      </c>
      <c r="P50" s="23">
        <f t="shared" si="7"/>
        <v>31915709</v>
      </c>
      <c r="Q50" s="24">
        <f t="shared" si="7"/>
        <v>50458292</v>
      </c>
      <c r="R50" s="24">
        <f t="shared" si="7"/>
        <v>76815259</v>
      </c>
      <c r="S50" s="23">
        <f t="shared" si="7"/>
        <v>159189260</v>
      </c>
      <c r="T50" s="23">
        <f t="shared" si="7"/>
        <v>12913070</v>
      </c>
      <c r="U50" s="24">
        <f t="shared" si="7"/>
        <v>32076409</v>
      </c>
      <c r="V50" s="24">
        <f t="shared" si="7"/>
        <v>64040769</v>
      </c>
      <c r="W50" s="26">
        <f t="shared" si="7"/>
        <v>109030248</v>
      </c>
    </row>
    <row r="51" spans="1:23" ht="9.75">
      <c r="A51" s="20"/>
      <c r="B51" s="21" t="s">
        <v>108</v>
      </c>
      <c r="C51" s="22"/>
      <c r="D51" s="23">
        <f>SUM(D5:D6,D8:D15,D17:D23,D25:D31,D33:D36,D38:D43,D45:D49)</f>
        <v>8541218142</v>
      </c>
      <c r="E51" s="24">
        <f>SUM(E5:E6,E8:E15,E17:E23,E25:E31,E33:E36,E38:E43,E45:E49)</f>
        <v>9772898337</v>
      </c>
      <c r="F51" s="24">
        <f>SUM(F5:F6,F8:F15,F17:F23,F25:F31,F33:F36,F38:F43,F45:F49)</f>
        <v>7241712372</v>
      </c>
      <c r="G51" s="25">
        <f t="shared" si="1"/>
        <v>0.7409994581221643</v>
      </c>
      <c r="H51" s="23">
        <f aca="true" t="shared" si="8" ref="H51:W51">SUM(H5:H6,H8:H15,H17:H23,H25:H31,H33:H36,H38:H43,H45:H49)</f>
        <v>2449287490</v>
      </c>
      <c r="I51" s="24">
        <f t="shared" si="8"/>
        <v>225315862</v>
      </c>
      <c r="J51" s="24">
        <f t="shared" si="8"/>
        <v>428476866</v>
      </c>
      <c r="K51" s="23">
        <f t="shared" si="8"/>
        <v>3103080218</v>
      </c>
      <c r="L51" s="23">
        <f t="shared" si="8"/>
        <v>418329506</v>
      </c>
      <c r="M51" s="24">
        <f t="shared" si="8"/>
        <v>388399548</v>
      </c>
      <c r="N51" s="24">
        <f t="shared" si="8"/>
        <v>683115853</v>
      </c>
      <c r="O51" s="23">
        <f t="shared" si="8"/>
        <v>1489844907</v>
      </c>
      <c r="P51" s="23">
        <f t="shared" si="8"/>
        <v>218977557</v>
      </c>
      <c r="Q51" s="24">
        <f t="shared" si="8"/>
        <v>280840486</v>
      </c>
      <c r="R51" s="24">
        <f t="shared" si="8"/>
        <v>499316152</v>
      </c>
      <c r="S51" s="23">
        <f t="shared" si="8"/>
        <v>999134195</v>
      </c>
      <c r="T51" s="23">
        <f t="shared" si="8"/>
        <v>794862627</v>
      </c>
      <c r="U51" s="24">
        <f t="shared" si="8"/>
        <v>307674266</v>
      </c>
      <c r="V51" s="24">
        <f t="shared" si="8"/>
        <v>547116159</v>
      </c>
      <c r="W51" s="26">
        <f t="shared" si="8"/>
        <v>1649653052</v>
      </c>
    </row>
    <row r="52" spans="1:23" ht="9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9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9.75">
      <c r="A54" s="13" t="s">
        <v>20</v>
      </c>
      <c r="B54" s="14" t="s">
        <v>110</v>
      </c>
      <c r="C54" s="15" t="s">
        <v>111</v>
      </c>
      <c r="D54" s="16">
        <v>1266260876</v>
      </c>
      <c r="E54" s="17">
        <v>725661968</v>
      </c>
      <c r="F54" s="17">
        <v>429549944</v>
      </c>
      <c r="G54" s="18">
        <f aca="true" t="shared" si="9" ref="G54:G82">IF($E54=0,0,$F54/$E54)</f>
        <v>0.591942203039639</v>
      </c>
      <c r="H54" s="16">
        <v>2775806</v>
      </c>
      <c r="I54" s="17">
        <v>15815847</v>
      </c>
      <c r="J54" s="17">
        <v>29692094</v>
      </c>
      <c r="K54" s="16">
        <v>48283747</v>
      </c>
      <c r="L54" s="16">
        <v>37275252</v>
      </c>
      <c r="M54" s="17">
        <v>43075479</v>
      </c>
      <c r="N54" s="17">
        <v>50226587</v>
      </c>
      <c r="O54" s="16">
        <v>130577318</v>
      </c>
      <c r="P54" s="16">
        <v>30416037</v>
      </c>
      <c r="Q54" s="17">
        <v>20413103</v>
      </c>
      <c r="R54" s="17">
        <v>51947728</v>
      </c>
      <c r="S54" s="16">
        <v>102776868</v>
      </c>
      <c r="T54" s="16">
        <v>28010245</v>
      </c>
      <c r="U54" s="17">
        <v>21974539</v>
      </c>
      <c r="V54" s="17">
        <v>97927227</v>
      </c>
      <c r="W54" s="19">
        <v>147912011</v>
      </c>
    </row>
    <row r="55" spans="1:23" ht="9.75">
      <c r="A55" s="20"/>
      <c r="B55" s="21" t="s">
        <v>25</v>
      </c>
      <c r="C55" s="22"/>
      <c r="D55" s="23">
        <f>D54</f>
        <v>1266260876</v>
      </c>
      <c r="E55" s="24">
        <f>E54</f>
        <v>725661968</v>
      </c>
      <c r="F55" s="24">
        <f>F54</f>
        <v>429549944</v>
      </c>
      <c r="G55" s="25">
        <f t="shared" si="9"/>
        <v>0.591942203039639</v>
      </c>
      <c r="H55" s="23">
        <f aca="true" t="shared" si="10" ref="H55:W55">H54</f>
        <v>2775806</v>
      </c>
      <c r="I55" s="24">
        <f t="shared" si="10"/>
        <v>15815847</v>
      </c>
      <c r="J55" s="24">
        <f t="shared" si="10"/>
        <v>29692094</v>
      </c>
      <c r="K55" s="23">
        <f t="shared" si="10"/>
        <v>48283747</v>
      </c>
      <c r="L55" s="23">
        <f t="shared" si="10"/>
        <v>37275252</v>
      </c>
      <c r="M55" s="24">
        <f t="shared" si="10"/>
        <v>43075479</v>
      </c>
      <c r="N55" s="24">
        <f t="shared" si="10"/>
        <v>50226587</v>
      </c>
      <c r="O55" s="23">
        <f t="shared" si="10"/>
        <v>130577318</v>
      </c>
      <c r="P55" s="23">
        <f t="shared" si="10"/>
        <v>30416037</v>
      </c>
      <c r="Q55" s="24">
        <f t="shared" si="10"/>
        <v>20413103</v>
      </c>
      <c r="R55" s="24">
        <f t="shared" si="10"/>
        <v>51947728</v>
      </c>
      <c r="S55" s="23">
        <f t="shared" si="10"/>
        <v>102776868</v>
      </c>
      <c r="T55" s="23">
        <f t="shared" si="10"/>
        <v>28010245</v>
      </c>
      <c r="U55" s="24">
        <f t="shared" si="10"/>
        <v>21974539</v>
      </c>
      <c r="V55" s="24">
        <f t="shared" si="10"/>
        <v>97927227</v>
      </c>
      <c r="W55" s="26">
        <f t="shared" si="10"/>
        <v>147912011</v>
      </c>
    </row>
    <row r="56" spans="1:23" ht="9.75">
      <c r="A56" s="13" t="s">
        <v>26</v>
      </c>
      <c r="B56" s="14" t="s">
        <v>112</v>
      </c>
      <c r="C56" s="15" t="s">
        <v>113</v>
      </c>
      <c r="D56" s="16">
        <v>285809646</v>
      </c>
      <c r="E56" s="17">
        <v>47503250</v>
      </c>
      <c r="F56" s="17">
        <v>6972405</v>
      </c>
      <c r="G56" s="18">
        <f t="shared" si="9"/>
        <v>0.1467774310178777</v>
      </c>
      <c r="H56" s="16">
        <v>478810</v>
      </c>
      <c r="I56" s="17">
        <v>3646935</v>
      </c>
      <c r="J56" s="17">
        <v>2767216</v>
      </c>
      <c r="K56" s="16">
        <v>6892961</v>
      </c>
      <c r="L56" s="16">
        <v>0</v>
      </c>
      <c r="M56" s="17">
        <v>29900</v>
      </c>
      <c r="N56" s="17">
        <v>24590</v>
      </c>
      <c r="O56" s="16">
        <v>54490</v>
      </c>
      <c r="P56" s="16">
        <v>24954</v>
      </c>
      <c r="Q56" s="17">
        <v>0</v>
      </c>
      <c r="R56" s="17">
        <v>0</v>
      </c>
      <c r="S56" s="16">
        <v>24954</v>
      </c>
      <c r="T56" s="16">
        <v>0</v>
      </c>
      <c r="U56" s="17">
        <v>0</v>
      </c>
      <c r="V56" s="17">
        <v>0</v>
      </c>
      <c r="W56" s="19">
        <v>0</v>
      </c>
    </row>
    <row r="57" spans="1:23" ht="9.75">
      <c r="A57" s="13" t="s">
        <v>26</v>
      </c>
      <c r="B57" s="14" t="s">
        <v>114</v>
      </c>
      <c r="C57" s="15" t="s">
        <v>115</v>
      </c>
      <c r="D57" s="16">
        <v>94780006</v>
      </c>
      <c r="E57" s="17">
        <v>51779001</v>
      </c>
      <c r="F57" s="17">
        <v>-27943162</v>
      </c>
      <c r="G57" s="18">
        <f t="shared" si="9"/>
        <v>-0.5396620533486152</v>
      </c>
      <c r="H57" s="16">
        <v>0</v>
      </c>
      <c r="I57" s="17">
        <v>0</v>
      </c>
      <c r="J57" s="17">
        <v>0</v>
      </c>
      <c r="K57" s="16">
        <v>0</v>
      </c>
      <c r="L57" s="16">
        <v>0</v>
      </c>
      <c r="M57" s="17">
        <v>0</v>
      </c>
      <c r="N57" s="17">
        <v>0</v>
      </c>
      <c r="O57" s="16">
        <v>0</v>
      </c>
      <c r="P57" s="16">
        <v>-28343162</v>
      </c>
      <c r="Q57" s="17">
        <v>0</v>
      </c>
      <c r="R57" s="17">
        <v>400000</v>
      </c>
      <c r="S57" s="16">
        <v>-27943162</v>
      </c>
      <c r="T57" s="16">
        <v>0</v>
      </c>
      <c r="U57" s="17">
        <v>0</v>
      </c>
      <c r="V57" s="17">
        <v>0</v>
      </c>
      <c r="W57" s="19">
        <v>0</v>
      </c>
    </row>
    <row r="58" spans="1:23" ht="9.75">
      <c r="A58" s="13" t="s">
        <v>26</v>
      </c>
      <c r="B58" s="14" t="s">
        <v>116</v>
      </c>
      <c r="C58" s="15" t="s">
        <v>117</v>
      </c>
      <c r="D58" s="16">
        <v>79302450</v>
      </c>
      <c r="E58" s="17">
        <v>79302450</v>
      </c>
      <c r="F58" s="17">
        <v>23320270</v>
      </c>
      <c r="G58" s="18">
        <f t="shared" si="9"/>
        <v>0.29406745945427915</v>
      </c>
      <c r="H58" s="16">
        <v>2487356</v>
      </c>
      <c r="I58" s="17">
        <v>0</v>
      </c>
      <c r="J58" s="17">
        <v>0</v>
      </c>
      <c r="K58" s="16">
        <v>2487356</v>
      </c>
      <c r="L58" s="16">
        <v>0</v>
      </c>
      <c r="M58" s="17">
        <v>0</v>
      </c>
      <c r="N58" s="17">
        <v>0</v>
      </c>
      <c r="O58" s="16">
        <v>0</v>
      </c>
      <c r="P58" s="16">
        <v>3383705</v>
      </c>
      <c r="Q58" s="17">
        <v>1550260</v>
      </c>
      <c r="R58" s="17">
        <v>0</v>
      </c>
      <c r="S58" s="16">
        <v>4933965</v>
      </c>
      <c r="T58" s="16">
        <v>9880326</v>
      </c>
      <c r="U58" s="17">
        <v>6018623</v>
      </c>
      <c r="V58" s="17">
        <v>0</v>
      </c>
      <c r="W58" s="19">
        <v>15898949</v>
      </c>
    </row>
    <row r="59" spans="1:23" ht="9.75">
      <c r="A59" s="13" t="s">
        <v>41</v>
      </c>
      <c r="B59" s="14" t="s">
        <v>118</v>
      </c>
      <c r="C59" s="15" t="s">
        <v>119</v>
      </c>
      <c r="D59" s="16">
        <v>0</v>
      </c>
      <c r="E59" s="17">
        <v>246000</v>
      </c>
      <c r="F59" s="17">
        <v>352563</v>
      </c>
      <c r="G59" s="18">
        <f t="shared" si="9"/>
        <v>1.4331829268292684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73689</v>
      </c>
      <c r="R59" s="17">
        <v>224108</v>
      </c>
      <c r="S59" s="16">
        <v>297797</v>
      </c>
      <c r="T59" s="16">
        <v>0</v>
      </c>
      <c r="U59" s="17">
        <v>50419</v>
      </c>
      <c r="V59" s="17">
        <v>4347</v>
      </c>
      <c r="W59" s="19">
        <v>54766</v>
      </c>
    </row>
    <row r="60" spans="1:23" ht="9.75">
      <c r="A60" s="20"/>
      <c r="B60" s="21" t="s">
        <v>120</v>
      </c>
      <c r="C60" s="22"/>
      <c r="D60" s="23">
        <f>SUM(D56:D59)</f>
        <v>459892102</v>
      </c>
      <c r="E60" s="24">
        <f>SUM(E56:E59)</f>
        <v>178830701</v>
      </c>
      <c r="F60" s="24">
        <f>SUM(F56:F59)</f>
        <v>2702076</v>
      </c>
      <c r="G60" s="25">
        <f t="shared" si="9"/>
        <v>0.015109687457971772</v>
      </c>
      <c r="H60" s="23">
        <f aca="true" t="shared" si="11" ref="H60:W60">SUM(H56:H59)</f>
        <v>2966166</v>
      </c>
      <c r="I60" s="24">
        <f t="shared" si="11"/>
        <v>3646935</v>
      </c>
      <c r="J60" s="24">
        <f t="shared" si="11"/>
        <v>2767216</v>
      </c>
      <c r="K60" s="23">
        <f t="shared" si="11"/>
        <v>9380317</v>
      </c>
      <c r="L60" s="23">
        <f t="shared" si="11"/>
        <v>0</v>
      </c>
      <c r="M60" s="24">
        <f t="shared" si="11"/>
        <v>29900</v>
      </c>
      <c r="N60" s="24">
        <f t="shared" si="11"/>
        <v>24590</v>
      </c>
      <c r="O60" s="23">
        <f t="shared" si="11"/>
        <v>54490</v>
      </c>
      <c r="P60" s="23">
        <f t="shared" si="11"/>
        <v>-24934503</v>
      </c>
      <c r="Q60" s="24">
        <f t="shared" si="11"/>
        <v>1623949</v>
      </c>
      <c r="R60" s="24">
        <f t="shared" si="11"/>
        <v>624108</v>
      </c>
      <c r="S60" s="23">
        <f t="shared" si="11"/>
        <v>-22686446</v>
      </c>
      <c r="T60" s="23">
        <f t="shared" si="11"/>
        <v>9880326</v>
      </c>
      <c r="U60" s="24">
        <f t="shared" si="11"/>
        <v>6069042</v>
      </c>
      <c r="V60" s="24">
        <f t="shared" si="11"/>
        <v>4347</v>
      </c>
      <c r="W60" s="26">
        <f t="shared" si="11"/>
        <v>15953715</v>
      </c>
    </row>
    <row r="61" spans="1:23" ht="9.75">
      <c r="A61" s="13" t="s">
        <v>26</v>
      </c>
      <c r="B61" s="14" t="s">
        <v>121</v>
      </c>
      <c r="C61" s="15" t="s">
        <v>122</v>
      </c>
      <c r="D61" s="16">
        <v>43999951</v>
      </c>
      <c r="E61" s="17">
        <v>761727138</v>
      </c>
      <c r="F61" s="17">
        <v>2338120313</v>
      </c>
      <c r="G61" s="18">
        <f t="shared" si="9"/>
        <v>3.0694985072200485</v>
      </c>
      <c r="H61" s="16">
        <v>2338120313</v>
      </c>
      <c r="I61" s="17">
        <v>0</v>
      </c>
      <c r="J61" s="17">
        <v>0</v>
      </c>
      <c r="K61" s="16">
        <v>2338120313</v>
      </c>
      <c r="L61" s="16">
        <v>0</v>
      </c>
      <c r="M61" s="17">
        <v>0</v>
      </c>
      <c r="N61" s="17">
        <v>0</v>
      </c>
      <c r="O61" s="16">
        <v>0</v>
      </c>
      <c r="P61" s="16">
        <v>0</v>
      </c>
      <c r="Q61" s="17">
        <v>0</v>
      </c>
      <c r="R61" s="17">
        <v>0</v>
      </c>
      <c r="S61" s="16">
        <v>0</v>
      </c>
      <c r="T61" s="16">
        <v>0</v>
      </c>
      <c r="U61" s="17">
        <v>0</v>
      </c>
      <c r="V61" s="17">
        <v>0</v>
      </c>
      <c r="W61" s="19">
        <v>0</v>
      </c>
    </row>
    <row r="62" spans="1:23" ht="9.75">
      <c r="A62" s="13" t="s">
        <v>26</v>
      </c>
      <c r="B62" s="14" t="s">
        <v>123</v>
      </c>
      <c r="C62" s="15" t="s">
        <v>124</v>
      </c>
      <c r="D62" s="16">
        <v>201746316</v>
      </c>
      <c r="E62" s="17">
        <v>202243985</v>
      </c>
      <c r="F62" s="17">
        <v>172775594</v>
      </c>
      <c r="G62" s="18">
        <f t="shared" si="9"/>
        <v>0.8542928680919731</v>
      </c>
      <c r="H62" s="16">
        <v>0</v>
      </c>
      <c r="I62" s="17">
        <v>0</v>
      </c>
      <c r="J62" s="17">
        <v>0</v>
      </c>
      <c r="K62" s="16">
        <v>0</v>
      </c>
      <c r="L62" s="16">
        <v>0</v>
      </c>
      <c r="M62" s="17">
        <v>0</v>
      </c>
      <c r="N62" s="17">
        <v>3243731</v>
      </c>
      <c r="O62" s="16">
        <v>3243731</v>
      </c>
      <c r="P62" s="16">
        <v>0</v>
      </c>
      <c r="Q62" s="17">
        <v>0</v>
      </c>
      <c r="R62" s="17">
        <v>0</v>
      </c>
      <c r="S62" s="16">
        <v>0</v>
      </c>
      <c r="T62" s="16">
        <v>11976445</v>
      </c>
      <c r="U62" s="17">
        <v>5639577</v>
      </c>
      <c r="V62" s="17">
        <v>151915841</v>
      </c>
      <c r="W62" s="19">
        <v>169531863</v>
      </c>
    </row>
    <row r="63" spans="1:23" ht="9.75">
      <c r="A63" s="13" t="s">
        <v>26</v>
      </c>
      <c r="B63" s="14" t="s">
        <v>125</v>
      </c>
      <c r="C63" s="15" t="s">
        <v>126</v>
      </c>
      <c r="D63" s="16">
        <v>0</v>
      </c>
      <c r="E63" s="17">
        <v>0</v>
      </c>
      <c r="F63" s="17">
        <v>24211</v>
      </c>
      <c r="G63" s="18">
        <f t="shared" si="9"/>
        <v>0</v>
      </c>
      <c r="H63" s="16">
        <v>0</v>
      </c>
      <c r="I63" s="17">
        <v>0</v>
      </c>
      <c r="J63" s="17">
        <v>0</v>
      </c>
      <c r="K63" s="16">
        <v>0</v>
      </c>
      <c r="L63" s="16">
        <v>0</v>
      </c>
      <c r="M63" s="17">
        <v>0</v>
      </c>
      <c r="N63" s="17">
        <v>0</v>
      </c>
      <c r="O63" s="16">
        <v>0</v>
      </c>
      <c r="P63" s="16">
        <v>4299</v>
      </c>
      <c r="Q63" s="17">
        <v>0</v>
      </c>
      <c r="R63" s="17">
        <v>0</v>
      </c>
      <c r="S63" s="16">
        <v>4299</v>
      </c>
      <c r="T63" s="16">
        <v>0</v>
      </c>
      <c r="U63" s="17">
        <v>0</v>
      </c>
      <c r="V63" s="17">
        <v>19912</v>
      </c>
      <c r="W63" s="19">
        <v>19912</v>
      </c>
    </row>
    <row r="64" spans="1:23" ht="9.75">
      <c r="A64" s="13" t="s">
        <v>26</v>
      </c>
      <c r="B64" s="14" t="s">
        <v>127</v>
      </c>
      <c r="C64" s="15" t="s">
        <v>128</v>
      </c>
      <c r="D64" s="16">
        <v>220615001</v>
      </c>
      <c r="E64" s="17">
        <v>220615001</v>
      </c>
      <c r="F64" s="17">
        <v>110800726</v>
      </c>
      <c r="G64" s="18">
        <f t="shared" si="9"/>
        <v>0.5022356843268332</v>
      </c>
      <c r="H64" s="16">
        <v>0</v>
      </c>
      <c r="I64" s="17">
        <v>8728427</v>
      </c>
      <c r="J64" s="17">
        <v>11622270</v>
      </c>
      <c r="K64" s="16">
        <v>20350697</v>
      </c>
      <c r="L64" s="16">
        <v>19175298</v>
      </c>
      <c r="M64" s="17">
        <v>12052223</v>
      </c>
      <c r="N64" s="17">
        <v>5797795</v>
      </c>
      <c r="O64" s="16">
        <v>37025316</v>
      </c>
      <c r="P64" s="16">
        <v>1480519</v>
      </c>
      <c r="Q64" s="17">
        <v>3494317</v>
      </c>
      <c r="R64" s="17">
        <v>31404433</v>
      </c>
      <c r="S64" s="16">
        <v>36379269</v>
      </c>
      <c r="T64" s="16">
        <v>652031</v>
      </c>
      <c r="U64" s="17">
        <v>500064</v>
      </c>
      <c r="V64" s="17">
        <v>15893349</v>
      </c>
      <c r="W64" s="19">
        <v>17045444</v>
      </c>
    </row>
    <row r="65" spans="1:23" ht="9.75">
      <c r="A65" s="13" t="s">
        <v>26</v>
      </c>
      <c r="B65" s="14" t="s">
        <v>129</v>
      </c>
      <c r="C65" s="15" t="s">
        <v>130</v>
      </c>
      <c r="D65" s="16">
        <v>34053000</v>
      </c>
      <c r="E65" s="17">
        <v>22747404</v>
      </c>
      <c r="F65" s="17">
        <v>0</v>
      </c>
      <c r="G65" s="18">
        <f t="shared" si="9"/>
        <v>0</v>
      </c>
      <c r="H65" s="16">
        <v>0</v>
      </c>
      <c r="I65" s="17">
        <v>0</v>
      </c>
      <c r="J65" s="17">
        <v>0</v>
      </c>
      <c r="K65" s="16">
        <v>0</v>
      </c>
      <c r="L65" s="16">
        <v>0</v>
      </c>
      <c r="M65" s="17">
        <v>0</v>
      </c>
      <c r="N65" s="17">
        <v>0</v>
      </c>
      <c r="O65" s="16">
        <v>0</v>
      </c>
      <c r="P65" s="16">
        <v>0</v>
      </c>
      <c r="Q65" s="17">
        <v>0</v>
      </c>
      <c r="R65" s="17">
        <v>0</v>
      </c>
      <c r="S65" s="16">
        <v>0</v>
      </c>
      <c r="T65" s="16">
        <v>0</v>
      </c>
      <c r="U65" s="17">
        <v>0</v>
      </c>
      <c r="V65" s="17">
        <v>0</v>
      </c>
      <c r="W65" s="19">
        <v>0</v>
      </c>
    </row>
    <row r="66" spans="1:23" ht="9.75">
      <c r="A66" s="13" t="s">
        <v>41</v>
      </c>
      <c r="B66" s="14" t="s">
        <v>131</v>
      </c>
      <c r="C66" s="15" t="s">
        <v>132</v>
      </c>
      <c r="D66" s="16">
        <v>16300000</v>
      </c>
      <c r="E66" s="17">
        <v>17100000</v>
      </c>
      <c r="F66" s="17">
        <v>853882</v>
      </c>
      <c r="G66" s="18">
        <f t="shared" si="9"/>
        <v>0.04993461988304094</v>
      </c>
      <c r="H66" s="16">
        <v>0</v>
      </c>
      <c r="I66" s="17">
        <v>21500</v>
      </c>
      <c r="J66" s="17">
        <v>0</v>
      </c>
      <c r="K66" s="16">
        <v>21500</v>
      </c>
      <c r="L66" s="16">
        <v>6614</v>
      </c>
      <c r="M66" s="17">
        <v>90625</v>
      </c>
      <c r="N66" s="17">
        <v>105140</v>
      </c>
      <c r="O66" s="16">
        <v>202379</v>
      </c>
      <c r="P66" s="16">
        <v>1518</v>
      </c>
      <c r="Q66" s="17">
        <v>19783</v>
      </c>
      <c r="R66" s="17">
        <v>184629</v>
      </c>
      <c r="S66" s="16">
        <v>205930</v>
      </c>
      <c r="T66" s="16">
        <v>31866</v>
      </c>
      <c r="U66" s="17">
        <v>230697</v>
      </c>
      <c r="V66" s="17">
        <v>161510</v>
      </c>
      <c r="W66" s="19">
        <v>424073</v>
      </c>
    </row>
    <row r="67" spans="1:23" ht="9.75">
      <c r="A67" s="20"/>
      <c r="B67" s="21" t="s">
        <v>133</v>
      </c>
      <c r="C67" s="22"/>
      <c r="D67" s="23">
        <f>SUM(D61:D66)</f>
        <v>516714268</v>
      </c>
      <c r="E67" s="24">
        <f>SUM(E61:E66)</f>
        <v>1224433528</v>
      </c>
      <c r="F67" s="24">
        <f>SUM(F61:F66)</f>
        <v>2622574726</v>
      </c>
      <c r="G67" s="25">
        <f t="shared" si="9"/>
        <v>2.141867782960612</v>
      </c>
      <c r="H67" s="23">
        <f aca="true" t="shared" si="12" ref="H67:W67">SUM(H61:H66)</f>
        <v>2338120313</v>
      </c>
      <c r="I67" s="24">
        <f t="shared" si="12"/>
        <v>8749927</v>
      </c>
      <c r="J67" s="24">
        <f t="shared" si="12"/>
        <v>11622270</v>
      </c>
      <c r="K67" s="23">
        <f t="shared" si="12"/>
        <v>2358492510</v>
      </c>
      <c r="L67" s="23">
        <f t="shared" si="12"/>
        <v>19181912</v>
      </c>
      <c r="M67" s="24">
        <f t="shared" si="12"/>
        <v>12142848</v>
      </c>
      <c r="N67" s="24">
        <f t="shared" si="12"/>
        <v>9146666</v>
      </c>
      <c r="O67" s="23">
        <f t="shared" si="12"/>
        <v>40471426</v>
      </c>
      <c r="P67" s="23">
        <f t="shared" si="12"/>
        <v>1486336</v>
      </c>
      <c r="Q67" s="24">
        <f t="shared" si="12"/>
        <v>3514100</v>
      </c>
      <c r="R67" s="24">
        <f t="shared" si="12"/>
        <v>31589062</v>
      </c>
      <c r="S67" s="23">
        <f t="shared" si="12"/>
        <v>36589498</v>
      </c>
      <c r="T67" s="23">
        <f t="shared" si="12"/>
        <v>12660342</v>
      </c>
      <c r="U67" s="24">
        <f t="shared" si="12"/>
        <v>6370338</v>
      </c>
      <c r="V67" s="24">
        <f t="shared" si="12"/>
        <v>167990612</v>
      </c>
      <c r="W67" s="26">
        <f t="shared" si="12"/>
        <v>187021292</v>
      </c>
    </row>
    <row r="68" spans="1:23" ht="9.75">
      <c r="A68" s="13" t="s">
        <v>26</v>
      </c>
      <c r="B68" s="14" t="s">
        <v>134</v>
      </c>
      <c r="C68" s="15" t="s">
        <v>135</v>
      </c>
      <c r="D68" s="16">
        <v>165018408</v>
      </c>
      <c r="E68" s="17">
        <v>162327683</v>
      </c>
      <c r="F68" s="17">
        <v>111201016</v>
      </c>
      <c r="G68" s="18">
        <f t="shared" si="9"/>
        <v>0.6850403698548447</v>
      </c>
      <c r="H68" s="16">
        <v>2242579</v>
      </c>
      <c r="I68" s="17">
        <v>1989641</v>
      </c>
      <c r="J68" s="17">
        <v>4167653</v>
      </c>
      <c r="K68" s="16">
        <v>8399873</v>
      </c>
      <c r="L68" s="16">
        <v>10741738</v>
      </c>
      <c r="M68" s="17">
        <v>5267048</v>
      </c>
      <c r="N68" s="17">
        <v>11732538</v>
      </c>
      <c r="O68" s="16">
        <v>27741324</v>
      </c>
      <c r="P68" s="16">
        <v>2036455</v>
      </c>
      <c r="Q68" s="17">
        <v>10558603</v>
      </c>
      <c r="R68" s="17">
        <v>5097690</v>
      </c>
      <c r="S68" s="16">
        <v>17692748</v>
      </c>
      <c r="T68" s="16">
        <v>1632159</v>
      </c>
      <c r="U68" s="17">
        <v>23352085</v>
      </c>
      <c r="V68" s="17">
        <v>32382827</v>
      </c>
      <c r="W68" s="19">
        <v>57367071</v>
      </c>
    </row>
    <row r="69" spans="1:23" ht="9.75">
      <c r="A69" s="13" t="s">
        <v>26</v>
      </c>
      <c r="B69" s="14" t="s">
        <v>136</v>
      </c>
      <c r="C69" s="15" t="s">
        <v>137</v>
      </c>
      <c r="D69" s="16">
        <v>67388000</v>
      </c>
      <c r="E69" s="17">
        <v>80218477</v>
      </c>
      <c r="F69" s="17">
        <v>76446676</v>
      </c>
      <c r="G69" s="18">
        <f t="shared" si="9"/>
        <v>0.9529808949127767</v>
      </c>
      <c r="H69" s="16">
        <v>-41958</v>
      </c>
      <c r="I69" s="17">
        <v>4447474</v>
      </c>
      <c r="J69" s="17">
        <v>9741379</v>
      </c>
      <c r="K69" s="16">
        <v>14146895</v>
      </c>
      <c r="L69" s="16">
        <v>4947050</v>
      </c>
      <c r="M69" s="17">
        <v>10504189</v>
      </c>
      <c r="N69" s="17">
        <v>6242086</v>
      </c>
      <c r="O69" s="16">
        <v>21693325</v>
      </c>
      <c r="P69" s="16">
        <v>1045089</v>
      </c>
      <c r="Q69" s="17">
        <v>3404948</v>
      </c>
      <c r="R69" s="17">
        <v>7578456</v>
      </c>
      <c r="S69" s="16">
        <v>12028493</v>
      </c>
      <c r="T69" s="16">
        <v>6572469</v>
      </c>
      <c r="U69" s="17">
        <v>3021079</v>
      </c>
      <c r="V69" s="17">
        <v>18984415</v>
      </c>
      <c r="W69" s="19">
        <v>28577963</v>
      </c>
    </row>
    <row r="70" spans="1:23" ht="9.75">
      <c r="A70" s="13" t="s">
        <v>26</v>
      </c>
      <c r="B70" s="14" t="s">
        <v>138</v>
      </c>
      <c r="C70" s="15" t="s">
        <v>139</v>
      </c>
      <c r="D70" s="16">
        <v>91313412</v>
      </c>
      <c r="E70" s="17">
        <v>91313399</v>
      </c>
      <c r="F70" s="17">
        <v>36451749</v>
      </c>
      <c r="G70" s="18">
        <f t="shared" si="9"/>
        <v>0.3991938685800098</v>
      </c>
      <c r="H70" s="16">
        <v>659421</v>
      </c>
      <c r="I70" s="17">
        <v>6654068</v>
      </c>
      <c r="J70" s="17">
        <v>220287</v>
      </c>
      <c r="K70" s="16">
        <v>7533776</v>
      </c>
      <c r="L70" s="16">
        <v>215030</v>
      </c>
      <c r="M70" s="17">
        <v>3434947</v>
      </c>
      <c r="N70" s="17">
        <v>6333753</v>
      </c>
      <c r="O70" s="16">
        <v>9983730</v>
      </c>
      <c r="P70" s="16">
        <v>177769</v>
      </c>
      <c r="Q70" s="17">
        <v>1921617</v>
      </c>
      <c r="R70" s="17">
        <v>2907339</v>
      </c>
      <c r="S70" s="16">
        <v>5006725</v>
      </c>
      <c r="T70" s="16">
        <v>755675</v>
      </c>
      <c r="U70" s="17">
        <v>5826649</v>
      </c>
      <c r="V70" s="17">
        <v>7345194</v>
      </c>
      <c r="W70" s="19">
        <v>13927518</v>
      </c>
    </row>
    <row r="71" spans="1:23" ht="9.75">
      <c r="A71" s="13" t="s">
        <v>26</v>
      </c>
      <c r="B71" s="14" t="s">
        <v>140</v>
      </c>
      <c r="C71" s="15" t="s">
        <v>141</v>
      </c>
      <c r="D71" s="16">
        <v>229981465</v>
      </c>
      <c r="E71" s="17">
        <v>240944966</v>
      </c>
      <c r="F71" s="17">
        <v>169322132</v>
      </c>
      <c r="G71" s="18">
        <f t="shared" si="9"/>
        <v>0.7027419365134194</v>
      </c>
      <c r="H71" s="16">
        <v>0</v>
      </c>
      <c r="I71" s="17">
        <v>9946636</v>
      </c>
      <c r="J71" s="17">
        <v>3433375</v>
      </c>
      <c r="K71" s="16">
        <v>13380011</v>
      </c>
      <c r="L71" s="16">
        <v>16957931</v>
      </c>
      <c r="M71" s="17">
        <v>18871670</v>
      </c>
      <c r="N71" s="17">
        <v>35251295</v>
      </c>
      <c r="O71" s="16">
        <v>71080896</v>
      </c>
      <c r="P71" s="16">
        <v>154343</v>
      </c>
      <c r="Q71" s="17">
        <v>4310331</v>
      </c>
      <c r="R71" s="17">
        <v>32066657</v>
      </c>
      <c r="S71" s="16">
        <v>36531331</v>
      </c>
      <c r="T71" s="16">
        <v>7895186</v>
      </c>
      <c r="U71" s="17">
        <v>13410730</v>
      </c>
      <c r="V71" s="17">
        <v>27023978</v>
      </c>
      <c r="W71" s="19">
        <v>48329894</v>
      </c>
    </row>
    <row r="72" spans="1:23" ht="9.75">
      <c r="A72" s="13" t="s">
        <v>26</v>
      </c>
      <c r="B72" s="14" t="s">
        <v>142</v>
      </c>
      <c r="C72" s="15" t="s">
        <v>143</v>
      </c>
      <c r="D72" s="16">
        <v>0</v>
      </c>
      <c r="E72" s="17">
        <v>30809378</v>
      </c>
      <c r="F72" s="17">
        <v>16766083</v>
      </c>
      <c r="G72" s="18">
        <f t="shared" si="9"/>
        <v>0.5441876496175937</v>
      </c>
      <c r="H72" s="16">
        <v>0</v>
      </c>
      <c r="I72" s="17">
        <v>0</v>
      </c>
      <c r="J72" s="17">
        <v>0</v>
      </c>
      <c r="K72" s="16">
        <v>0</v>
      </c>
      <c r="L72" s="16">
        <v>0</v>
      </c>
      <c r="M72" s="17">
        <v>4074374</v>
      </c>
      <c r="N72" s="17">
        <v>2009396</v>
      </c>
      <c r="O72" s="16">
        <v>6083770</v>
      </c>
      <c r="P72" s="16">
        <v>1259367</v>
      </c>
      <c r="Q72" s="17">
        <v>0</v>
      </c>
      <c r="R72" s="17">
        <v>4120908</v>
      </c>
      <c r="S72" s="16">
        <v>5380275</v>
      </c>
      <c r="T72" s="16">
        <v>2682374</v>
      </c>
      <c r="U72" s="17">
        <v>2619664</v>
      </c>
      <c r="V72" s="17">
        <v>0</v>
      </c>
      <c r="W72" s="19">
        <v>5302038</v>
      </c>
    </row>
    <row r="73" spans="1:23" ht="9.75">
      <c r="A73" s="13" t="s">
        <v>26</v>
      </c>
      <c r="B73" s="14" t="s">
        <v>144</v>
      </c>
      <c r="C73" s="15" t="s">
        <v>145</v>
      </c>
      <c r="D73" s="16">
        <v>36588239</v>
      </c>
      <c r="E73" s="17">
        <v>38958238</v>
      </c>
      <c r="F73" s="17">
        <v>5026682</v>
      </c>
      <c r="G73" s="18">
        <f t="shared" si="9"/>
        <v>0.1290274472885555</v>
      </c>
      <c r="H73" s="16">
        <v>0</v>
      </c>
      <c r="I73" s="17">
        <v>0</v>
      </c>
      <c r="J73" s="17">
        <v>694253</v>
      </c>
      <c r="K73" s="16">
        <v>694253</v>
      </c>
      <c r="L73" s="16">
        <v>847948</v>
      </c>
      <c r="M73" s="17">
        <v>18440</v>
      </c>
      <c r="N73" s="17">
        <v>1957353</v>
      </c>
      <c r="O73" s="16">
        <v>2823741</v>
      </c>
      <c r="P73" s="16">
        <v>0</v>
      </c>
      <c r="Q73" s="17">
        <v>1508688</v>
      </c>
      <c r="R73" s="17">
        <v>0</v>
      </c>
      <c r="S73" s="16">
        <v>1508688</v>
      </c>
      <c r="T73" s="16">
        <v>0</v>
      </c>
      <c r="U73" s="17">
        <v>0</v>
      </c>
      <c r="V73" s="17">
        <v>0</v>
      </c>
      <c r="W73" s="19">
        <v>0</v>
      </c>
    </row>
    <row r="74" spans="1:23" ht="9.75">
      <c r="A74" s="13" t="s">
        <v>41</v>
      </c>
      <c r="B74" s="14" t="s">
        <v>146</v>
      </c>
      <c r="C74" s="15" t="s">
        <v>147</v>
      </c>
      <c r="D74" s="16">
        <v>0</v>
      </c>
      <c r="E74" s="17">
        <v>0</v>
      </c>
      <c r="F74" s="17">
        <v>0</v>
      </c>
      <c r="G74" s="18">
        <f t="shared" si="9"/>
        <v>0</v>
      </c>
      <c r="H74" s="16">
        <v>0</v>
      </c>
      <c r="I74" s="17">
        <v>0</v>
      </c>
      <c r="J74" s="17">
        <v>0</v>
      </c>
      <c r="K74" s="16">
        <v>0</v>
      </c>
      <c r="L74" s="16">
        <v>0</v>
      </c>
      <c r="M74" s="17">
        <v>0</v>
      </c>
      <c r="N74" s="17">
        <v>0</v>
      </c>
      <c r="O74" s="16">
        <v>0</v>
      </c>
      <c r="P74" s="16">
        <v>0</v>
      </c>
      <c r="Q74" s="17">
        <v>0</v>
      </c>
      <c r="R74" s="17">
        <v>0</v>
      </c>
      <c r="S74" s="16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9.75">
      <c r="A75" s="20"/>
      <c r="B75" s="21" t="s">
        <v>148</v>
      </c>
      <c r="C75" s="22"/>
      <c r="D75" s="23">
        <f>SUM(D68:D74)</f>
        <v>590289524</v>
      </c>
      <c r="E75" s="24">
        <f>SUM(E68:E74)</f>
        <v>644572141</v>
      </c>
      <c r="F75" s="24">
        <f>SUM(F68:F74)</f>
        <v>415214338</v>
      </c>
      <c r="G75" s="25">
        <f t="shared" si="9"/>
        <v>0.6441704684224011</v>
      </c>
      <c r="H75" s="23">
        <f aca="true" t="shared" si="13" ref="H75:W75">SUM(H68:H74)</f>
        <v>2860042</v>
      </c>
      <c r="I75" s="24">
        <f t="shared" si="13"/>
        <v>23037819</v>
      </c>
      <c r="J75" s="24">
        <f t="shared" si="13"/>
        <v>18256947</v>
      </c>
      <c r="K75" s="23">
        <f t="shared" si="13"/>
        <v>44154808</v>
      </c>
      <c r="L75" s="23">
        <f t="shared" si="13"/>
        <v>33709697</v>
      </c>
      <c r="M75" s="24">
        <f t="shared" si="13"/>
        <v>42170668</v>
      </c>
      <c r="N75" s="24">
        <f t="shared" si="13"/>
        <v>63526421</v>
      </c>
      <c r="O75" s="23">
        <f t="shared" si="13"/>
        <v>139406786</v>
      </c>
      <c r="P75" s="23">
        <f t="shared" si="13"/>
        <v>4673023</v>
      </c>
      <c r="Q75" s="24">
        <f t="shared" si="13"/>
        <v>21704187</v>
      </c>
      <c r="R75" s="24">
        <f t="shared" si="13"/>
        <v>51771050</v>
      </c>
      <c r="S75" s="23">
        <f t="shared" si="13"/>
        <v>78148260</v>
      </c>
      <c r="T75" s="23">
        <f t="shared" si="13"/>
        <v>19537863</v>
      </c>
      <c r="U75" s="24">
        <f t="shared" si="13"/>
        <v>48230207</v>
      </c>
      <c r="V75" s="24">
        <f t="shared" si="13"/>
        <v>85736414</v>
      </c>
      <c r="W75" s="26">
        <f t="shared" si="13"/>
        <v>153504484</v>
      </c>
    </row>
    <row r="76" spans="1:23" ht="9.75">
      <c r="A76" s="13" t="s">
        <v>26</v>
      </c>
      <c r="B76" s="14" t="s">
        <v>149</v>
      </c>
      <c r="C76" s="15" t="s">
        <v>150</v>
      </c>
      <c r="D76" s="16">
        <v>80142945</v>
      </c>
      <c r="E76" s="17">
        <v>74493733</v>
      </c>
      <c r="F76" s="17">
        <v>47996995</v>
      </c>
      <c r="G76" s="18">
        <f t="shared" si="9"/>
        <v>0.6443091662489245</v>
      </c>
      <c r="H76" s="16">
        <v>2646906</v>
      </c>
      <c r="I76" s="17">
        <v>2034090</v>
      </c>
      <c r="J76" s="17">
        <v>10303751</v>
      </c>
      <c r="K76" s="16">
        <v>14984747</v>
      </c>
      <c r="L76" s="16">
        <v>2992957</v>
      </c>
      <c r="M76" s="17">
        <v>5289156</v>
      </c>
      <c r="N76" s="17">
        <v>2366159</v>
      </c>
      <c r="O76" s="16">
        <v>10648272</v>
      </c>
      <c r="P76" s="16">
        <v>1541040</v>
      </c>
      <c r="Q76" s="17">
        <v>3725765</v>
      </c>
      <c r="R76" s="17">
        <v>3323614</v>
      </c>
      <c r="S76" s="16">
        <v>8590419</v>
      </c>
      <c r="T76" s="16">
        <v>373166</v>
      </c>
      <c r="U76" s="17">
        <v>4676444</v>
      </c>
      <c r="V76" s="17">
        <v>8723947</v>
      </c>
      <c r="W76" s="19">
        <v>13773557</v>
      </c>
    </row>
    <row r="77" spans="1:23" ht="9.75">
      <c r="A77" s="13" t="s">
        <v>26</v>
      </c>
      <c r="B77" s="14" t="s">
        <v>151</v>
      </c>
      <c r="C77" s="15" t="s">
        <v>152</v>
      </c>
      <c r="D77" s="16">
        <v>143590449</v>
      </c>
      <c r="E77" s="17">
        <v>109542763</v>
      </c>
      <c r="F77" s="17">
        <v>73978656</v>
      </c>
      <c r="G77" s="18">
        <f t="shared" si="9"/>
        <v>0.6753404239036768</v>
      </c>
      <c r="H77" s="16">
        <v>2029859</v>
      </c>
      <c r="I77" s="17">
        <v>6451281</v>
      </c>
      <c r="J77" s="17">
        <v>4059808</v>
      </c>
      <c r="K77" s="16">
        <v>12540948</v>
      </c>
      <c r="L77" s="16">
        <v>3180719</v>
      </c>
      <c r="M77" s="17">
        <v>9424305</v>
      </c>
      <c r="N77" s="17">
        <v>6667727</v>
      </c>
      <c r="O77" s="16">
        <v>19272751</v>
      </c>
      <c r="P77" s="16">
        <v>1198550</v>
      </c>
      <c r="Q77" s="17">
        <v>11814811</v>
      </c>
      <c r="R77" s="17">
        <v>733436</v>
      </c>
      <c r="S77" s="16">
        <v>13746797</v>
      </c>
      <c r="T77" s="16">
        <v>1953924</v>
      </c>
      <c r="U77" s="17">
        <v>2277460</v>
      </c>
      <c r="V77" s="17">
        <v>24186776</v>
      </c>
      <c r="W77" s="19">
        <v>28418160</v>
      </c>
    </row>
    <row r="78" spans="1:23" ht="9.75">
      <c r="A78" s="13" t="s">
        <v>26</v>
      </c>
      <c r="B78" s="14" t="s">
        <v>153</v>
      </c>
      <c r="C78" s="15" t="s">
        <v>154</v>
      </c>
      <c r="D78" s="16">
        <v>294517100</v>
      </c>
      <c r="E78" s="17">
        <v>251593200</v>
      </c>
      <c r="F78" s="17">
        <v>41085700</v>
      </c>
      <c r="G78" s="18">
        <f t="shared" si="9"/>
        <v>0.16330210832407235</v>
      </c>
      <c r="H78" s="16">
        <v>0</v>
      </c>
      <c r="I78" s="17">
        <v>2679590</v>
      </c>
      <c r="J78" s="17">
        <v>5474691</v>
      </c>
      <c r="K78" s="16">
        <v>8154281</v>
      </c>
      <c r="L78" s="16">
        <v>7223962</v>
      </c>
      <c r="M78" s="17">
        <v>3194539</v>
      </c>
      <c r="N78" s="17">
        <v>10003272</v>
      </c>
      <c r="O78" s="16">
        <v>20421773</v>
      </c>
      <c r="P78" s="16">
        <v>-171703</v>
      </c>
      <c r="Q78" s="17">
        <v>0</v>
      </c>
      <c r="R78" s="17">
        <v>5248916</v>
      </c>
      <c r="S78" s="16">
        <v>5077213</v>
      </c>
      <c r="T78" s="16">
        <v>425221</v>
      </c>
      <c r="U78" s="17">
        <v>2560254</v>
      </c>
      <c r="V78" s="17">
        <v>4446958</v>
      </c>
      <c r="W78" s="19">
        <v>7432433</v>
      </c>
    </row>
    <row r="79" spans="1:23" ht="9.75">
      <c r="A79" s="13" t="s">
        <v>26</v>
      </c>
      <c r="B79" s="14" t="s">
        <v>155</v>
      </c>
      <c r="C79" s="15" t="s">
        <v>156</v>
      </c>
      <c r="D79" s="16">
        <v>44671800</v>
      </c>
      <c r="E79" s="17">
        <v>40571800</v>
      </c>
      <c r="F79" s="17">
        <v>0</v>
      </c>
      <c r="G79" s="18">
        <f t="shared" si="9"/>
        <v>0</v>
      </c>
      <c r="H79" s="16">
        <v>0</v>
      </c>
      <c r="I79" s="17">
        <v>0</v>
      </c>
      <c r="J79" s="17">
        <v>0</v>
      </c>
      <c r="K79" s="16">
        <v>0</v>
      </c>
      <c r="L79" s="16">
        <v>0</v>
      </c>
      <c r="M79" s="17">
        <v>0</v>
      </c>
      <c r="N79" s="17">
        <v>0</v>
      </c>
      <c r="O79" s="16">
        <v>0</v>
      </c>
      <c r="P79" s="16">
        <v>0</v>
      </c>
      <c r="Q79" s="17">
        <v>0</v>
      </c>
      <c r="R79" s="17">
        <v>0</v>
      </c>
      <c r="S79" s="16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9.75">
      <c r="A80" s="13" t="s">
        <v>41</v>
      </c>
      <c r="B80" s="14" t="s">
        <v>157</v>
      </c>
      <c r="C80" s="15" t="s">
        <v>158</v>
      </c>
      <c r="D80" s="16">
        <v>3000000</v>
      </c>
      <c r="E80" s="17">
        <v>2513000</v>
      </c>
      <c r="F80" s="17">
        <v>1519697</v>
      </c>
      <c r="G80" s="18">
        <f t="shared" si="9"/>
        <v>0.6047341822522881</v>
      </c>
      <c r="H80" s="16">
        <v>0</v>
      </c>
      <c r="I80" s="17">
        <v>24168</v>
      </c>
      <c r="J80" s="17">
        <v>0</v>
      </c>
      <c r="K80" s="16">
        <v>24168</v>
      </c>
      <c r="L80" s="16">
        <v>65120</v>
      </c>
      <c r="M80" s="17">
        <v>34638</v>
      </c>
      <c r="N80" s="17">
        <v>114719</v>
      </c>
      <c r="O80" s="16">
        <v>214477</v>
      </c>
      <c r="P80" s="16">
        <v>1173224</v>
      </c>
      <c r="Q80" s="17">
        <v>490</v>
      </c>
      <c r="R80" s="17">
        <v>28353</v>
      </c>
      <c r="S80" s="16">
        <v>1202067</v>
      </c>
      <c r="T80" s="16">
        <v>0</v>
      </c>
      <c r="U80" s="17">
        <v>0</v>
      </c>
      <c r="V80" s="17">
        <v>78985</v>
      </c>
      <c r="W80" s="19">
        <v>78985</v>
      </c>
    </row>
    <row r="81" spans="1:23" ht="9.75">
      <c r="A81" s="20"/>
      <c r="B81" s="21" t="s">
        <v>159</v>
      </c>
      <c r="C81" s="22"/>
      <c r="D81" s="23">
        <f>SUM(D76:D80)</f>
        <v>565922294</v>
      </c>
      <c r="E81" s="24">
        <f>SUM(E76:E80)</f>
        <v>478714496</v>
      </c>
      <c r="F81" s="24">
        <f>SUM(F76:F80)</f>
        <v>164581048</v>
      </c>
      <c r="G81" s="25">
        <f t="shared" si="9"/>
        <v>0.34379792000282355</v>
      </c>
      <c r="H81" s="23">
        <f aca="true" t="shared" si="14" ref="H81:W81">SUM(H76:H80)</f>
        <v>4676765</v>
      </c>
      <c r="I81" s="24">
        <f t="shared" si="14"/>
        <v>11189129</v>
      </c>
      <c r="J81" s="24">
        <f t="shared" si="14"/>
        <v>19838250</v>
      </c>
      <c r="K81" s="23">
        <f t="shared" si="14"/>
        <v>35704144</v>
      </c>
      <c r="L81" s="23">
        <f t="shared" si="14"/>
        <v>13462758</v>
      </c>
      <c r="M81" s="24">
        <f t="shared" si="14"/>
        <v>17942638</v>
      </c>
      <c r="N81" s="24">
        <f t="shared" si="14"/>
        <v>19151877</v>
      </c>
      <c r="O81" s="23">
        <f t="shared" si="14"/>
        <v>50557273</v>
      </c>
      <c r="P81" s="23">
        <f t="shared" si="14"/>
        <v>3741111</v>
      </c>
      <c r="Q81" s="24">
        <f t="shared" si="14"/>
        <v>15541066</v>
      </c>
      <c r="R81" s="24">
        <f t="shared" si="14"/>
        <v>9334319</v>
      </c>
      <c r="S81" s="23">
        <f t="shared" si="14"/>
        <v>28616496</v>
      </c>
      <c r="T81" s="23">
        <f t="shared" si="14"/>
        <v>2752311</v>
      </c>
      <c r="U81" s="24">
        <f t="shared" si="14"/>
        <v>9514158</v>
      </c>
      <c r="V81" s="24">
        <f t="shared" si="14"/>
        <v>37436666</v>
      </c>
      <c r="W81" s="26">
        <f t="shared" si="14"/>
        <v>49703135</v>
      </c>
    </row>
    <row r="82" spans="1:23" ht="9.75">
      <c r="A82" s="31"/>
      <c r="B82" s="32" t="s">
        <v>160</v>
      </c>
      <c r="C82" s="33"/>
      <c r="D82" s="34">
        <f>SUM(D54,D56:D59,D61:D66,D68:D74,D76:D80)</f>
        <v>3399079064</v>
      </c>
      <c r="E82" s="35">
        <f>SUM(E54,E56:E59,E61:E66,E68:E74,E76:E80)</f>
        <v>3252212834</v>
      </c>
      <c r="F82" s="35">
        <f>SUM(F54,F56:F59,F61:F66,F68:F74,F76:F80)</f>
        <v>3634622132</v>
      </c>
      <c r="G82" s="36">
        <f t="shared" si="9"/>
        <v>1.1175843395002112</v>
      </c>
      <c r="H82" s="34">
        <f aca="true" t="shared" si="15" ref="H82:W82">SUM(H54,H56:H59,H61:H66,H68:H74,H76:H80)</f>
        <v>2351399092</v>
      </c>
      <c r="I82" s="35">
        <f t="shared" si="15"/>
        <v>62439657</v>
      </c>
      <c r="J82" s="35">
        <f t="shared" si="15"/>
        <v>82176777</v>
      </c>
      <c r="K82" s="34">
        <f t="shared" si="15"/>
        <v>2496015526</v>
      </c>
      <c r="L82" s="34">
        <f t="shared" si="15"/>
        <v>103629619</v>
      </c>
      <c r="M82" s="35">
        <f t="shared" si="15"/>
        <v>115361533</v>
      </c>
      <c r="N82" s="35">
        <f t="shared" si="15"/>
        <v>142076141</v>
      </c>
      <c r="O82" s="34">
        <f t="shared" si="15"/>
        <v>361067293</v>
      </c>
      <c r="P82" s="34">
        <f t="shared" si="15"/>
        <v>15382004</v>
      </c>
      <c r="Q82" s="35">
        <f t="shared" si="15"/>
        <v>62796405</v>
      </c>
      <c r="R82" s="35">
        <f t="shared" si="15"/>
        <v>145266267</v>
      </c>
      <c r="S82" s="34">
        <f t="shared" si="15"/>
        <v>223444676</v>
      </c>
      <c r="T82" s="34">
        <f t="shared" si="15"/>
        <v>72841087</v>
      </c>
      <c r="U82" s="35">
        <f t="shared" si="15"/>
        <v>92158284</v>
      </c>
      <c r="V82" s="35">
        <f t="shared" si="15"/>
        <v>389095266</v>
      </c>
      <c r="W82" s="37">
        <f t="shared" si="15"/>
        <v>554094637</v>
      </c>
    </row>
    <row r="83" spans="1:23" ht="9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9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9.75">
      <c r="A85" s="13" t="s">
        <v>20</v>
      </c>
      <c r="B85" s="14" t="s">
        <v>162</v>
      </c>
      <c r="C85" s="15" t="s">
        <v>163</v>
      </c>
      <c r="D85" s="16">
        <v>7417206981</v>
      </c>
      <c r="E85" s="17">
        <v>5000624398</v>
      </c>
      <c r="F85" s="17">
        <v>3968576242</v>
      </c>
      <c r="G85" s="18">
        <f aca="true" t="shared" si="16" ref="G85:G98">IF($E85=0,0,$F85/$E85)</f>
        <v>0.7936161419336418</v>
      </c>
      <c r="H85" s="16">
        <v>5537530</v>
      </c>
      <c r="I85" s="17">
        <v>102707190</v>
      </c>
      <c r="J85" s="17">
        <v>197848320</v>
      </c>
      <c r="K85" s="16">
        <v>306093040</v>
      </c>
      <c r="L85" s="16">
        <v>532733951</v>
      </c>
      <c r="M85" s="17">
        <v>367918086</v>
      </c>
      <c r="N85" s="17">
        <v>554071399</v>
      </c>
      <c r="O85" s="16">
        <v>1454723436</v>
      </c>
      <c r="P85" s="16">
        <v>179725095</v>
      </c>
      <c r="Q85" s="17">
        <v>266048926</v>
      </c>
      <c r="R85" s="17">
        <v>521809012</v>
      </c>
      <c r="S85" s="16">
        <v>967583033</v>
      </c>
      <c r="T85" s="16">
        <v>322162752</v>
      </c>
      <c r="U85" s="17">
        <v>335974442</v>
      </c>
      <c r="V85" s="17">
        <v>582039539</v>
      </c>
      <c r="W85" s="19">
        <v>1240176733</v>
      </c>
    </row>
    <row r="86" spans="1:23" ht="9.75">
      <c r="A86" s="13" t="s">
        <v>20</v>
      </c>
      <c r="B86" s="14" t="s">
        <v>164</v>
      </c>
      <c r="C86" s="15" t="s">
        <v>165</v>
      </c>
      <c r="D86" s="16">
        <v>7754429658</v>
      </c>
      <c r="E86" s="17">
        <v>5210015356</v>
      </c>
      <c r="F86" s="17">
        <v>4467482098</v>
      </c>
      <c r="G86" s="18">
        <f t="shared" si="16"/>
        <v>0.8574796411790077</v>
      </c>
      <c r="H86" s="16">
        <v>306203000</v>
      </c>
      <c r="I86" s="17">
        <v>499217211</v>
      </c>
      <c r="J86" s="17">
        <v>478488000</v>
      </c>
      <c r="K86" s="16">
        <v>1283908211</v>
      </c>
      <c r="L86" s="16">
        <v>700380000</v>
      </c>
      <c r="M86" s="17">
        <v>0</v>
      </c>
      <c r="N86" s="17">
        <v>548566146</v>
      </c>
      <c r="O86" s="16">
        <v>1248946146</v>
      </c>
      <c r="P86" s="16">
        <v>96535697</v>
      </c>
      <c r="Q86" s="17">
        <v>531108199</v>
      </c>
      <c r="R86" s="17">
        <v>399587628</v>
      </c>
      <c r="S86" s="16">
        <v>1027231524</v>
      </c>
      <c r="T86" s="16">
        <v>389237879</v>
      </c>
      <c r="U86" s="17">
        <v>0</v>
      </c>
      <c r="V86" s="17">
        <v>518158338</v>
      </c>
      <c r="W86" s="19">
        <v>907396217</v>
      </c>
    </row>
    <row r="87" spans="1:23" ht="9.75">
      <c r="A87" s="13" t="s">
        <v>20</v>
      </c>
      <c r="B87" s="14" t="s">
        <v>166</v>
      </c>
      <c r="C87" s="15" t="s">
        <v>167</v>
      </c>
      <c r="D87" s="16">
        <v>3783588251</v>
      </c>
      <c r="E87" s="17">
        <v>3695117615</v>
      </c>
      <c r="F87" s="17">
        <v>276877953</v>
      </c>
      <c r="G87" s="18">
        <f t="shared" si="16"/>
        <v>0.07493075507963229</v>
      </c>
      <c r="H87" s="16">
        <v>0</v>
      </c>
      <c r="I87" s="17">
        <v>0</v>
      </c>
      <c r="J87" s="17">
        <v>0</v>
      </c>
      <c r="K87" s="16">
        <v>0</v>
      </c>
      <c r="L87" s="16">
        <v>0</v>
      </c>
      <c r="M87" s="17">
        <v>0</v>
      </c>
      <c r="N87" s="17">
        <v>0</v>
      </c>
      <c r="O87" s="16">
        <v>0</v>
      </c>
      <c r="P87" s="16">
        <v>276877953</v>
      </c>
      <c r="Q87" s="17">
        <v>0</v>
      </c>
      <c r="R87" s="17">
        <v>0</v>
      </c>
      <c r="S87" s="16">
        <v>276877953</v>
      </c>
      <c r="T87" s="16">
        <v>0</v>
      </c>
      <c r="U87" s="17">
        <v>0</v>
      </c>
      <c r="V87" s="17">
        <v>0</v>
      </c>
      <c r="W87" s="19">
        <v>0</v>
      </c>
    </row>
    <row r="88" spans="1:23" ht="9.75">
      <c r="A88" s="20"/>
      <c r="B88" s="21" t="s">
        <v>25</v>
      </c>
      <c r="C88" s="22"/>
      <c r="D88" s="23">
        <f>SUM(D85:D87)</f>
        <v>18955224890</v>
      </c>
      <c r="E88" s="24">
        <f>SUM(E85:E87)</f>
        <v>13905757369</v>
      </c>
      <c r="F88" s="24">
        <f>SUM(F85:F87)</f>
        <v>8712936293</v>
      </c>
      <c r="G88" s="25">
        <f t="shared" si="16"/>
        <v>0.6265704241628495</v>
      </c>
      <c r="H88" s="23">
        <f aca="true" t="shared" si="17" ref="H88:W88">SUM(H85:H87)</f>
        <v>311740530</v>
      </c>
      <c r="I88" s="24">
        <f t="shared" si="17"/>
        <v>601924401</v>
      </c>
      <c r="J88" s="24">
        <f t="shared" si="17"/>
        <v>676336320</v>
      </c>
      <c r="K88" s="23">
        <f t="shared" si="17"/>
        <v>1590001251</v>
      </c>
      <c r="L88" s="23">
        <f t="shared" si="17"/>
        <v>1233113951</v>
      </c>
      <c r="M88" s="24">
        <f t="shared" si="17"/>
        <v>367918086</v>
      </c>
      <c r="N88" s="24">
        <f t="shared" si="17"/>
        <v>1102637545</v>
      </c>
      <c r="O88" s="23">
        <f t="shared" si="17"/>
        <v>2703669582</v>
      </c>
      <c r="P88" s="23">
        <f t="shared" si="17"/>
        <v>553138745</v>
      </c>
      <c r="Q88" s="24">
        <f t="shared" si="17"/>
        <v>797157125</v>
      </c>
      <c r="R88" s="24">
        <f t="shared" si="17"/>
        <v>921396640</v>
      </c>
      <c r="S88" s="23">
        <f t="shared" si="17"/>
        <v>2271692510</v>
      </c>
      <c r="T88" s="23">
        <f t="shared" si="17"/>
        <v>711400631</v>
      </c>
      <c r="U88" s="24">
        <f t="shared" si="17"/>
        <v>335974442</v>
      </c>
      <c r="V88" s="24">
        <f t="shared" si="17"/>
        <v>1100197877</v>
      </c>
      <c r="W88" s="26">
        <f t="shared" si="17"/>
        <v>2147572950</v>
      </c>
    </row>
    <row r="89" spans="1:23" ht="9.75">
      <c r="A89" s="13" t="s">
        <v>26</v>
      </c>
      <c r="B89" s="14" t="s">
        <v>168</v>
      </c>
      <c r="C89" s="15" t="s">
        <v>169</v>
      </c>
      <c r="D89" s="16">
        <v>471566000</v>
      </c>
      <c r="E89" s="17">
        <v>335448181</v>
      </c>
      <c r="F89" s="17">
        <v>100255844</v>
      </c>
      <c r="G89" s="18">
        <f t="shared" si="16"/>
        <v>0.29887132999537713</v>
      </c>
      <c r="H89" s="16">
        <v>0</v>
      </c>
      <c r="I89" s="17">
        <v>-19702</v>
      </c>
      <c r="J89" s="17">
        <v>0</v>
      </c>
      <c r="K89" s="16">
        <v>-19702</v>
      </c>
      <c r="L89" s="16">
        <v>1468700</v>
      </c>
      <c r="M89" s="17">
        <v>15813923</v>
      </c>
      <c r="N89" s="17">
        <v>5539464</v>
      </c>
      <c r="O89" s="16">
        <v>22822087</v>
      </c>
      <c r="P89" s="16">
        <v>1305821</v>
      </c>
      <c r="Q89" s="17">
        <v>2019110</v>
      </c>
      <c r="R89" s="17">
        <v>-242888</v>
      </c>
      <c r="S89" s="16">
        <v>3082043</v>
      </c>
      <c r="T89" s="16">
        <v>0</v>
      </c>
      <c r="U89" s="17">
        <v>9930851</v>
      </c>
      <c r="V89" s="17">
        <v>64440565</v>
      </c>
      <c r="W89" s="19">
        <v>74371416</v>
      </c>
    </row>
    <row r="90" spans="1:23" ht="9.75">
      <c r="A90" s="13" t="s">
        <v>26</v>
      </c>
      <c r="B90" s="14" t="s">
        <v>170</v>
      </c>
      <c r="C90" s="15" t="s">
        <v>171</v>
      </c>
      <c r="D90" s="16">
        <v>135183831</v>
      </c>
      <c r="E90" s="17">
        <v>153277307</v>
      </c>
      <c r="F90" s="17">
        <v>114120463</v>
      </c>
      <c r="G90" s="18">
        <f t="shared" si="16"/>
        <v>0.7445359344681075</v>
      </c>
      <c r="H90" s="16">
        <v>0</v>
      </c>
      <c r="I90" s="17">
        <v>3951812</v>
      </c>
      <c r="J90" s="17">
        <v>5462241</v>
      </c>
      <c r="K90" s="16">
        <v>9414053</v>
      </c>
      <c r="L90" s="16">
        <v>10519273</v>
      </c>
      <c r="M90" s="17">
        <v>12426595</v>
      </c>
      <c r="N90" s="17">
        <v>5526347</v>
      </c>
      <c r="O90" s="16">
        <v>28472215</v>
      </c>
      <c r="P90" s="16">
        <v>2848834</v>
      </c>
      <c r="Q90" s="17">
        <v>6570660</v>
      </c>
      <c r="R90" s="17">
        <v>6915588</v>
      </c>
      <c r="S90" s="16">
        <v>16335082</v>
      </c>
      <c r="T90" s="16">
        <v>5157842</v>
      </c>
      <c r="U90" s="17">
        <v>9944262</v>
      </c>
      <c r="V90" s="17">
        <v>44797009</v>
      </c>
      <c r="W90" s="19">
        <v>59899113</v>
      </c>
    </row>
    <row r="91" spans="1:23" ht="9.75">
      <c r="A91" s="13" t="s">
        <v>26</v>
      </c>
      <c r="B91" s="14" t="s">
        <v>172</v>
      </c>
      <c r="C91" s="15" t="s">
        <v>173</v>
      </c>
      <c r="D91" s="16">
        <v>82354000</v>
      </c>
      <c r="E91" s="17">
        <v>59685925</v>
      </c>
      <c r="F91" s="17">
        <v>36547026</v>
      </c>
      <c r="G91" s="18">
        <f t="shared" si="16"/>
        <v>0.6123223523803979</v>
      </c>
      <c r="H91" s="16">
        <v>0</v>
      </c>
      <c r="I91" s="17">
        <v>303351</v>
      </c>
      <c r="J91" s="17">
        <v>749711</v>
      </c>
      <c r="K91" s="16">
        <v>1053062</v>
      </c>
      <c r="L91" s="16">
        <v>6912771</v>
      </c>
      <c r="M91" s="17">
        <v>2213147</v>
      </c>
      <c r="N91" s="17">
        <v>1812470</v>
      </c>
      <c r="O91" s="16">
        <v>10938388</v>
      </c>
      <c r="P91" s="16">
        <v>1345045</v>
      </c>
      <c r="Q91" s="17">
        <v>3603812</v>
      </c>
      <c r="R91" s="17">
        <v>7263836</v>
      </c>
      <c r="S91" s="16">
        <v>12212693</v>
      </c>
      <c r="T91" s="16">
        <v>-3633944</v>
      </c>
      <c r="U91" s="17">
        <v>5477468</v>
      </c>
      <c r="V91" s="17">
        <v>10499359</v>
      </c>
      <c r="W91" s="19">
        <v>12342883</v>
      </c>
    </row>
    <row r="92" spans="1:23" ht="9.75">
      <c r="A92" s="13" t="s">
        <v>41</v>
      </c>
      <c r="B92" s="14" t="s">
        <v>174</v>
      </c>
      <c r="C92" s="15" t="s">
        <v>175</v>
      </c>
      <c r="D92" s="16">
        <v>1750000</v>
      </c>
      <c r="E92" s="17">
        <v>2282713</v>
      </c>
      <c r="F92" s="17">
        <v>702411</v>
      </c>
      <c r="G92" s="18">
        <f t="shared" si="16"/>
        <v>0.3077088534563916</v>
      </c>
      <c r="H92" s="16">
        <v>24324</v>
      </c>
      <c r="I92" s="17">
        <v>75283</v>
      </c>
      <c r="J92" s="17">
        <v>138230</v>
      </c>
      <c r="K92" s="16">
        <v>237837</v>
      </c>
      <c r="L92" s="16">
        <v>147631</v>
      </c>
      <c r="M92" s="17">
        <v>132172</v>
      </c>
      <c r="N92" s="17">
        <v>-18533</v>
      </c>
      <c r="O92" s="16">
        <v>261270</v>
      </c>
      <c r="P92" s="16">
        <v>12500</v>
      </c>
      <c r="Q92" s="17">
        <v>20900</v>
      </c>
      <c r="R92" s="17">
        <v>89625</v>
      </c>
      <c r="S92" s="16">
        <v>123025</v>
      </c>
      <c r="T92" s="16">
        <v>51280</v>
      </c>
      <c r="U92" s="17">
        <v>-5258</v>
      </c>
      <c r="V92" s="17">
        <v>34257</v>
      </c>
      <c r="W92" s="19">
        <v>80279</v>
      </c>
    </row>
    <row r="93" spans="1:23" ht="9.75">
      <c r="A93" s="20"/>
      <c r="B93" s="21" t="s">
        <v>176</v>
      </c>
      <c r="C93" s="22"/>
      <c r="D93" s="23">
        <f>SUM(D89:D92)</f>
        <v>690853831</v>
      </c>
      <c r="E93" s="24">
        <f>SUM(E89:E92)</f>
        <v>550694126</v>
      </c>
      <c r="F93" s="24">
        <f>SUM(F89:F92)</f>
        <v>251625744</v>
      </c>
      <c r="G93" s="25">
        <f t="shared" si="16"/>
        <v>0.45692469216568327</v>
      </c>
      <c r="H93" s="23">
        <f aca="true" t="shared" si="18" ref="H93:W93">SUM(H89:H92)</f>
        <v>24324</v>
      </c>
      <c r="I93" s="24">
        <f t="shared" si="18"/>
        <v>4310744</v>
      </c>
      <c r="J93" s="24">
        <f t="shared" si="18"/>
        <v>6350182</v>
      </c>
      <c r="K93" s="23">
        <f t="shared" si="18"/>
        <v>10685250</v>
      </c>
      <c r="L93" s="23">
        <f t="shared" si="18"/>
        <v>19048375</v>
      </c>
      <c r="M93" s="24">
        <f t="shared" si="18"/>
        <v>30585837</v>
      </c>
      <c r="N93" s="24">
        <f t="shared" si="18"/>
        <v>12859748</v>
      </c>
      <c r="O93" s="23">
        <f t="shared" si="18"/>
        <v>62493960</v>
      </c>
      <c r="P93" s="23">
        <f t="shared" si="18"/>
        <v>5512200</v>
      </c>
      <c r="Q93" s="24">
        <f t="shared" si="18"/>
        <v>12214482</v>
      </c>
      <c r="R93" s="24">
        <f t="shared" si="18"/>
        <v>14026161</v>
      </c>
      <c r="S93" s="23">
        <f t="shared" si="18"/>
        <v>31752843</v>
      </c>
      <c r="T93" s="23">
        <f t="shared" si="18"/>
        <v>1575178</v>
      </c>
      <c r="U93" s="24">
        <f t="shared" si="18"/>
        <v>25347323</v>
      </c>
      <c r="V93" s="24">
        <f t="shared" si="18"/>
        <v>119771190</v>
      </c>
      <c r="W93" s="26">
        <f t="shared" si="18"/>
        <v>146693691</v>
      </c>
    </row>
    <row r="94" spans="1:23" ht="9.75">
      <c r="A94" s="13" t="s">
        <v>26</v>
      </c>
      <c r="B94" s="14" t="s">
        <v>177</v>
      </c>
      <c r="C94" s="15" t="s">
        <v>178</v>
      </c>
      <c r="D94" s="16">
        <v>191488542</v>
      </c>
      <c r="E94" s="17">
        <v>220527386</v>
      </c>
      <c r="F94" s="17">
        <v>82311915</v>
      </c>
      <c r="G94" s="18">
        <f t="shared" si="16"/>
        <v>0.37325030914754503</v>
      </c>
      <c r="H94" s="16">
        <v>113607600</v>
      </c>
      <c r="I94" s="17">
        <v>9237040</v>
      </c>
      <c r="J94" s="17">
        <v>-181509988</v>
      </c>
      <c r="K94" s="16">
        <v>-58665348</v>
      </c>
      <c r="L94" s="16">
        <v>-16254934</v>
      </c>
      <c r="M94" s="17">
        <v>6990708</v>
      </c>
      <c r="N94" s="17">
        <v>29390</v>
      </c>
      <c r="O94" s="16">
        <v>-9234836</v>
      </c>
      <c r="P94" s="16">
        <v>27556016</v>
      </c>
      <c r="Q94" s="17">
        <v>25252421</v>
      </c>
      <c r="R94" s="17">
        <v>26184725</v>
      </c>
      <c r="S94" s="16">
        <v>78993162</v>
      </c>
      <c r="T94" s="16">
        <v>11878642</v>
      </c>
      <c r="U94" s="17">
        <v>4433404</v>
      </c>
      <c r="V94" s="17">
        <v>54906891</v>
      </c>
      <c r="W94" s="19">
        <v>71218937</v>
      </c>
    </row>
    <row r="95" spans="1:23" ht="9.75">
      <c r="A95" s="13" t="s">
        <v>26</v>
      </c>
      <c r="B95" s="14" t="s">
        <v>179</v>
      </c>
      <c r="C95" s="15" t="s">
        <v>180</v>
      </c>
      <c r="D95" s="16">
        <v>81346250</v>
      </c>
      <c r="E95" s="17">
        <v>266043219</v>
      </c>
      <c r="F95" s="17">
        <v>0</v>
      </c>
      <c r="G95" s="18">
        <f t="shared" si="16"/>
        <v>0</v>
      </c>
      <c r="H95" s="16">
        <v>0</v>
      </c>
      <c r="I95" s="17">
        <v>0</v>
      </c>
      <c r="J95" s="17">
        <v>0</v>
      </c>
      <c r="K95" s="16">
        <v>0</v>
      </c>
      <c r="L95" s="16">
        <v>0</v>
      </c>
      <c r="M95" s="17">
        <v>0</v>
      </c>
      <c r="N95" s="17">
        <v>0</v>
      </c>
      <c r="O95" s="16">
        <v>0</v>
      </c>
      <c r="P95" s="16">
        <v>0</v>
      </c>
      <c r="Q95" s="17">
        <v>0</v>
      </c>
      <c r="R95" s="17">
        <v>0</v>
      </c>
      <c r="S95" s="16">
        <v>0</v>
      </c>
      <c r="T95" s="16">
        <v>0</v>
      </c>
      <c r="U95" s="17">
        <v>0</v>
      </c>
      <c r="V95" s="17">
        <v>0</v>
      </c>
      <c r="W95" s="19">
        <v>0</v>
      </c>
    </row>
    <row r="96" spans="1:23" ht="9.75">
      <c r="A96" s="13" t="s">
        <v>26</v>
      </c>
      <c r="B96" s="14" t="s">
        <v>181</v>
      </c>
      <c r="C96" s="15" t="s">
        <v>182</v>
      </c>
      <c r="D96" s="16">
        <v>206088324</v>
      </c>
      <c r="E96" s="17">
        <v>173727593</v>
      </c>
      <c r="F96" s="17">
        <v>161759647</v>
      </c>
      <c r="G96" s="18">
        <f t="shared" si="16"/>
        <v>0.9311108512278761</v>
      </c>
      <c r="H96" s="16">
        <v>0</v>
      </c>
      <c r="I96" s="17">
        <v>10233914</v>
      </c>
      <c r="J96" s="17">
        <v>-46069</v>
      </c>
      <c r="K96" s="16">
        <v>10187845</v>
      </c>
      <c r="L96" s="16">
        <v>22813297</v>
      </c>
      <c r="M96" s="17">
        <v>17971359</v>
      </c>
      <c r="N96" s="17">
        <v>22205887</v>
      </c>
      <c r="O96" s="16">
        <v>62990543</v>
      </c>
      <c r="P96" s="16">
        <v>9726514</v>
      </c>
      <c r="Q96" s="17">
        <v>4078150</v>
      </c>
      <c r="R96" s="17">
        <v>29897861</v>
      </c>
      <c r="S96" s="16">
        <v>43702525</v>
      </c>
      <c r="T96" s="16">
        <v>3059687</v>
      </c>
      <c r="U96" s="17">
        <v>11410631</v>
      </c>
      <c r="V96" s="17">
        <v>30408416</v>
      </c>
      <c r="W96" s="19">
        <v>44878734</v>
      </c>
    </row>
    <row r="97" spans="1:23" ht="9.75">
      <c r="A97" s="13" t="s">
        <v>41</v>
      </c>
      <c r="B97" s="14" t="s">
        <v>183</v>
      </c>
      <c r="C97" s="15" t="s">
        <v>184</v>
      </c>
      <c r="D97" s="16">
        <v>12000000</v>
      </c>
      <c r="E97" s="17">
        <v>0</v>
      </c>
      <c r="F97" s="17">
        <v>0</v>
      </c>
      <c r="G97" s="18">
        <f t="shared" si="16"/>
        <v>0</v>
      </c>
      <c r="H97" s="16">
        <v>0</v>
      </c>
      <c r="I97" s="17">
        <v>0</v>
      </c>
      <c r="J97" s="17">
        <v>0</v>
      </c>
      <c r="K97" s="16">
        <v>0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6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9.75">
      <c r="A98" s="20"/>
      <c r="B98" s="21" t="s">
        <v>185</v>
      </c>
      <c r="C98" s="22"/>
      <c r="D98" s="23">
        <f>SUM(D94:D97)</f>
        <v>490923116</v>
      </c>
      <c r="E98" s="24">
        <f>SUM(E94:E97)</f>
        <v>660298198</v>
      </c>
      <c r="F98" s="24">
        <f>SUM(F94:F97)</f>
        <v>244071562</v>
      </c>
      <c r="G98" s="25">
        <f t="shared" si="16"/>
        <v>0.3696383887450803</v>
      </c>
      <c r="H98" s="23">
        <f aca="true" t="shared" si="19" ref="H98:W98">SUM(H94:H97)</f>
        <v>113607600</v>
      </c>
      <c r="I98" s="24">
        <f t="shared" si="19"/>
        <v>19470954</v>
      </c>
      <c r="J98" s="24">
        <f t="shared" si="19"/>
        <v>-181556057</v>
      </c>
      <c r="K98" s="23">
        <f t="shared" si="19"/>
        <v>-48477503</v>
      </c>
      <c r="L98" s="23">
        <f t="shared" si="19"/>
        <v>6558363</v>
      </c>
      <c r="M98" s="24">
        <f t="shared" si="19"/>
        <v>24962067</v>
      </c>
      <c r="N98" s="24">
        <f t="shared" si="19"/>
        <v>22235277</v>
      </c>
      <c r="O98" s="23">
        <f t="shared" si="19"/>
        <v>53755707</v>
      </c>
      <c r="P98" s="23">
        <f t="shared" si="19"/>
        <v>37282530</v>
      </c>
      <c r="Q98" s="24">
        <f t="shared" si="19"/>
        <v>29330571</v>
      </c>
      <c r="R98" s="24">
        <f t="shared" si="19"/>
        <v>56082586</v>
      </c>
      <c r="S98" s="23">
        <f t="shared" si="19"/>
        <v>122695687</v>
      </c>
      <c r="T98" s="23">
        <f t="shared" si="19"/>
        <v>14938329</v>
      </c>
      <c r="U98" s="24">
        <f t="shared" si="19"/>
        <v>15844035</v>
      </c>
      <c r="V98" s="24">
        <f t="shared" si="19"/>
        <v>85315307</v>
      </c>
      <c r="W98" s="26">
        <f t="shared" si="19"/>
        <v>116097671</v>
      </c>
    </row>
    <row r="99" spans="1:23" ht="9.75">
      <c r="A99" s="20"/>
      <c r="B99" s="21" t="s">
        <v>186</v>
      </c>
      <c r="C99" s="22"/>
      <c r="D99" s="23">
        <f>SUM(D85:D87,D89:D92,D94:D97)</f>
        <v>20137001837</v>
      </c>
      <c r="E99" s="24">
        <f>SUM(E85:E87,E89:E92,E94:E97)</f>
        <v>15116749693</v>
      </c>
      <c r="F99" s="24">
        <f>SUM(F85:F87,F89:F92,F94:F97)</f>
        <v>9208633599</v>
      </c>
      <c r="G99" s="25">
        <f>IF($E99=0,0,$F99/$E99)</f>
        <v>0.6091675648545118</v>
      </c>
      <c r="H99" s="23">
        <f aca="true" t="shared" si="20" ref="H99:W99">SUM(H85:H87,H89:H92,H94:H97)</f>
        <v>425372454</v>
      </c>
      <c r="I99" s="24">
        <f t="shared" si="20"/>
        <v>625706099</v>
      </c>
      <c r="J99" s="24">
        <f t="shared" si="20"/>
        <v>501130445</v>
      </c>
      <c r="K99" s="23">
        <f t="shared" si="20"/>
        <v>1552208998</v>
      </c>
      <c r="L99" s="23">
        <f t="shared" si="20"/>
        <v>1258720689</v>
      </c>
      <c r="M99" s="24">
        <f t="shared" si="20"/>
        <v>423465990</v>
      </c>
      <c r="N99" s="24">
        <f t="shared" si="20"/>
        <v>1137732570</v>
      </c>
      <c r="O99" s="23">
        <f t="shared" si="20"/>
        <v>2819919249</v>
      </c>
      <c r="P99" s="23">
        <f t="shared" si="20"/>
        <v>595933475</v>
      </c>
      <c r="Q99" s="24">
        <f t="shared" si="20"/>
        <v>838702178</v>
      </c>
      <c r="R99" s="24">
        <f t="shared" si="20"/>
        <v>991505387</v>
      </c>
      <c r="S99" s="23">
        <f t="shared" si="20"/>
        <v>2426141040</v>
      </c>
      <c r="T99" s="23">
        <f t="shared" si="20"/>
        <v>727914138</v>
      </c>
      <c r="U99" s="24">
        <f t="shared" si="20"/>
        <v>377165800</v>
      </c>
      <c r="V99" s="24">
        <f t="shared" si="20"/>
        <v>1305284374</v>
      </c>
      <c r="W99" s="26">
        <f t="shared" si="20"/>
        <v>2410364312</v>
      </c>
    </row>
    <row r="100" spans="1:23" ht="9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9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9.75">
      <c r="A102" s="13" t="s">
        <v>20</v>
      </c>
      <c r="B102" s="14" t="s">
        <v>188</v>
      </c>
      <c r="C102" s="15" t="s">
        <v>189</v>
      </c>
      <c r="D102" s="16">
        <v>5149304000</v>
      </c>
      <c r="E102" s="17">
        <v>2914769004</v>
      </c>
      <c r="F102" s="17">
        <v>1393756686</v>
      </c>
      <c r="G102" s="18">
        <f aca="true" t="shared" si="21" ref="G102:G133">IF($E102=0,0,$F102/$E102)</f>
        <v>0.47817054596344266</v>
      </c>
      <c r="H102" s="16">
        <v>146207731</v>
      </c>
      <c r="I102" s="17">
        <v>135566296</v>
      </c>
      <c r="J102" s="17">
        <v>-110907112</v>
      </c>
      <c r="K102" s="16">
        <v>170866915</v>
      </c>
      <c r="L102" s="16">
        <v>154215618</v>
      </c>
      <c r="M102" s="17">
        <v>0</v>
      </c>
      <c r="N102" s="17">
        <v>149862998</v>
      </c>
      <c r="O102" s="16">
        <v>304078616</v>
      </c>
      <c r="P102" s="16">
        <v>113838854</v>
      </c>
      <c r="Q102" s="17">
        <v>228803782</v>
      </c>
      <c r="R102" s="17">
        <v>-2767596</v>
      </c>
      <c r="S102" s="16">
        <v>339875040</v>
      </c>
      <c r="T102" s="16">
        <v>59301372</v>
      </c>
      <c r="U102" s="17">
        <v>238741657</v>
      </c>
      <c r="V102" s="17">
        <v>280893086</v>
      </c>
      <c r="W102" s="19">
        <v>578936115</v>
      </c>
    </row>
    <row r="103" spans="1:23" ht="9.75">
      <c r="A103" s="20"/>
      <c r="B103" s="21" t="s">
        <v>25</v>
      </c>
      <c r="C103" s="22"/>
      <c r="D103" s="23">
        <f>D102</f>
        <v>5149304000</v>
      </c>
      <c r="E103" s="24">
        <f>E102</f>
        <v>2914769004</v>
      </c>
      <c r="F103" s="24">
        <f>F102</f>
        <v>1393756686</v>
      </c>
      <c r="G103" s="25">
        <f t="shared" si="21"/>
        <v>0.47817054596344266</v>
      </c>
      <c r="H103" s="23">
        <f aca="true" t="shared" si="22" ref="H103:W103">H102</f>
        <v>146207731</v>
      </c>
      <c r="I103" s="24">
        <f t="shared" si="22"/>
        <v>135566296</v>
      </c>
      <c r="J103" s="24">
        <f t="shared" si="22"/>
        <v>-110907112</v>
      </c>
      <c r="K103" s="23">
        <f t="shared" si="22"/>
        <v>170866915</v>
      </c>
      <c r="L103" s="23">
        <f t="shared" si="22"/>
        <v>154215618</v>
      </c>
      <c r="M103" s="24">
        <f t="shared" si="22"/>
        <v>0</v>
      </c>
      <c r="N103" s="24">
        <f t="shared" si="22"/>
        <v>149862998</v>
      </c>
      <c r="O103" s="23">
        <f t="shared" si="22"/>
        <v>304078616</v>
      </c>
      <c r="P103" s="23">
        <f t="shared" si="22"/>
        <v>113838854</v>
      </c>
      <c r="Q103" s="24">
        <f t="shared" si="22"/>
        <v>228803782</v>
      </c>
      <c r="R103" s="24">
        <f t="shared" si="22"/>
        <v>-2767596</v>
      </c>
      <c r="S103" s="23">
        <f t="shared" si="22"/>
        <v>339875040</v>
      </c>
      <c r="T103" s="23">
        <f t="shared" si="22"/>
        <v>59301372</v>
      </c>
      <c r="U103" s="24">
        <f t="shared" si="22"/>
        <v>238741657</v>
      </c>
      <c r="V103" s="24">
        <f t="shared" si="22"/>
        <v>280893086</v>
      </c>
      <c r="W103" s="26">
        <f t="shared" si="22"/>
        <v>578936115</v>
      </c>
    </row>
    <row r="104" spans="1:23" ht="9.75">
      <c r="A104" s="13" t="s">
        <v>26</v>
      </c>
      <c r="B104" s="14" t="s">
        <v>190</v>
      </c>
      <c r="C104" s="15" t="s">
        <v>191</v>
      </c>
      <c r="D104" s="16">
        <v>44178075</v>
      </c>
      <c r="E104" s="17">
        <v>28410574</v>
      </c>
      <c r="F104" s="17">
        <v>23943763</v>
      </c>
      <c r="G104" s="18">
        <f t="shared" si="21"/>
        <v>0.8427764606234285</v>
      </c>
      <c r="H104" s="16">
        <v>0</v>
      </c>
      <c r="I104" s="17">
        <v>2971313</v>
      </c>
      <c r="J104" s="17">
        <v>1361978</v>
      </c>
      <c r="K104" s="16">
        <v>4333291</v>
      </c>
      <c r="L104" s="16">
        <v>2564743</v>
      </c>
      <c r="M104" s="17">
        <v>1399252</v>
      </c>
      <c r="N104" s="17">
        <v>919813</v>
      </c>
      <c r="O104" s="16">
        <v>4883808</v>
      </c>
      <c r="P104" s="16">
        <v>2197107</v>
      </c>
      <c r="Q104" s="17">
        <v>3150209</v>
      </c>
      <c r="R104" s="17">
        <v>2568019</v>
      </c>
      <c r="S104" s="16">
        <v>7915335</v>
      </c>
      <c r="T104" s="16">
        <v>1642838</v>
      </c>
      <c r="U104" s="17">
        <v>2972186</v>
      </c>
      <c r="V104" s="17">
        <v>2196305</v>
      </c>
      <c r="W104" s="19">
        <v>6811329</v>
      </c>
    </row>
    <row r="105" spans="1:23" ht="9.75">
      <c r="A105" s="13" t="s">
        <v>26</v>
      </c>
      <c r="B105" s="14" t="s">
        <v>192</v>
      </c>
      <c r="C105" s="15" t="s">
        <v>193</v>
      </c>
      <c r="D105" s="16">
        <v>37050567</v>
      </c>
      <c r="E105" s="17">
        <v>129641615</v>
      </c>
      <c r="F105" s="17">
        <v>66485016</v>
      </c>
      <c r="G105" s="18">
        <f t="shared" si="21"/>
        <v>0.5128369929671117</v>
      </c>
      <c r="H105" s="16">
        <v>174760</v>
      </c>
      <c r="I105" s="17">
        <v>-976901</v>
      </c>
      <c r="J105" s="17">
        <v>41321854</v>
      </c>
      <c r="K105" s="16">
        <v>40519713</v>
      </c>
      <c r="L105" s="16">
        <v>-575498</v>
      </c>
      <c r="M105" s="17">
        <v>4984635</v>
      </c>
      <c r="N105" s="17">
        <v>6328647</v>
      </c>
      <c r="O105" s="16">
        <v>10737784</v>
      </c>
      <c r="P105" s="16">
        <v>1661666</v>
      </c>
      <c r="Q105" s="17">
        <v>2962208</v>
      </c>
      <c r="R105" s="17">
        <v>1955244</v>
      </c>
      <c r="S105" s="16">
        <v>6579118</v>
      </c>
      <c r="T105" s="16">
        <v>-1051216</v>
      </c>
      <c r="U105" s="17">
        <v>398045</v>
      </c>
      <c r="V105" s="17">
        <v>9301572</v>
      </c>
      <c r="W105" s="19">
        <v>8648401</v>
      </c>
    </row>
    <row r="106" spans="1:23" ht="9.75">
      <c r="A106" s="13" t="s">
        <v>26</v>
      </c>
      <c r="B106" s="14" t="s">
        <v>194</v>
      </c>
      <c r="C106" s="15" t="s">
        <v>195</v>
      </c>
      <c r="D106" s="16">
        <v>98562132</v>
      </c>
      <c r="E106" s="17">
        <v>74384753</v>
      </c>
      <c r="F106" s="17">
        <v>63830643</v>
      </c>
      <c r="G106" s="18">
        <f t="shared" si="21"/>
        <v>0.8581146058252018</v>
      </c>
      <c r="H106" s="16">
        <v>1788546</v>
      </c>
      <c r="I106" s="17">
        <v>778753</v>
      </c>
      <c r="J106" s="17">
        <v>1337664</v>
      </c>
      <c r="K106" s="16">
        <v>3904963</v>
      </c>
      <c r="L106" s="16">
        <v>5982389</v>
      </c>
      <c r="M106" s="17">
        <v>7913563</v>
      </c>
      <c r="N106" s="17">
        <v>4366996</v>
      </c>
      <c r="O106" s="16">
        <v>18262948</v>
      </c>
      <c r="P106" s="16">
        <v>4895434</v>
      </c>
      <c r="Q106" s="17">
        <v>1347961</v>
      </c>
      <c r="R106" s="17">
        <v>15603397</v>
      </c>
      <c r="S106" s="16">
        <v>21846792</v>
      </c>
      <c r="T106" s="16">
        <v>-497204</v>
      </c>
      <c r="U106" s="17">
        <v>5166904</v>
      </c>
      <c r="V106" s="17">
        <v>15146240</v>
      </c>
      <c r="W106" s="19">
        <v>19815940</v>
      </c>
    </row>
    <row r="107" spans="1:23" ht="9.75">
      <c r="A107" s="13" t="s">
        <v>26</v>
      </c>
      <c r="B107" s="14" t="s">
        <v>196</v>
      </c>
      <c r="C107" s="15" t="s">
        <v>197</v>
      </c>
      <c r="D107" s="16">
        <v>134794260</v>
      </c>
      <c r="E107" s="17">
        <v>94826745</v>
      </c>
      <c r="F107" s="17">
        <v>78687837</v>
      </c>
      <c r="G107" s="18">
        <f t="shared" si="21"/>
        <v>0.8298063695005032</v>
      </c>
      <c r="H107" s="16">
        <v>1917942</v>
      </c>
      <c r="I107" s="17">
        <v>3973718</v>
      </c>
      <c r="J107" s="17">
        <v>5707311</v>
      </c>
      <c r="K107" s="16">
        <v>11598971</v>
      </c>
      <c r="L107" s="16">
        <v>6771423</v>
      </c>
      <c r="M107" s="17">
        <v>8434756</v>
      </c>
      <c r="N107" s="17">
        <v>6318390</v>
      </c>
      <c r="O107" s="16">
        <v>21524569</v>
      </c>
      <c r="P107" s="16">
        <v>2325422</v>
      </c>
      <c r="Q107" s="17">
        <v>10031611</v>
      </c>
      <c r="R107" s="17">
        <v>8384667</v>
      </c>
      <c r="S107" s="16">
        <v>20741700</v>
      </c>
      <c r="T107" s="16">
        <v>3244710</v>
      </c>
      <c r="U107" s="17">
        <v>3236792</v>
      </c>
      <c r="V107" s="17">
        <v>18341095</v>
      </c>
      <c r="W107" s="19">
        <v>24822597</v>
      </c>
    </row>
    <row r="108" spans="1:23" ht="9.75">
      <c r="A108" s="13" t="s">
        <v>41</v>
      </c>
      <c r="B108" s="14" t="s">
        <v>198</v>
      </c>
      <c r="C108" s="15" t="s">
        <v>199</v>
      </c>
      <c r="D108" s="16">
        <v>282901389</v>
      </c>
      <c r="E108" s="17">
        <v>261362498</v>
      </c>
      <c r="F108" s="17">
        <v>9840291441</v>
      </c>
      <c r="G108" s="18">
        <f t="shared" si="21"/>
        <v>37.649974714429</v>
      </c>
      <c r="H108" s="16">
        <v>32760622</v>
      </c>
      <c r="I108" s="17">
        <v>9589521598</v>
      </c>
      <c r="J108" s="17">
        <v>12736783</v>
      </c>
      <c r="K108" s="16">
        <v>9635019003</v>
      </c>
      <c r="L108" s="16">
        <v>10539335</v>
      </c>
      <c r="M108" s="17">
        <v>12805049</v>
      </c>
      <c r="N108" s="17">
        <v>21690679</v>
      </c>
      <c r="O108" s="16">
        <v>45035063</v>
      </c>
      <c r="P108" s="16">
        <v>82826</v>
      </c>
      <c r="Q108" s="17">
        <v>45433150</v>
      </c>
      <c r="R108" s="17">
        <v>19933232</v>
      </c>
      <c r="S108" s="16">
        <v>65449208</v>
      </c>
      <c r="T108" s="16">
        <v>25534274</v>
      </c>
      <c r="U108" s="17">
        <v>17208944</v>
      </c>
      <c r="V108" s="17">
        <v>52044949</v>
      </c>
      <c r="W108" s="19">
        <v>94788167</v>
      </c>
    </row>
    <row r="109" spans="1:23" ht="9.75">
      <c r="A109" s="20"/>
      <c r="B109" s="21" t="s">
        <v>200</v>
      </c>
      <c r="C109" s="22"/>
      <c r="D109" s="23">
        <f>SUM(D104:D108)</f>
        <v>597486423</v>
      </c>
      <c r="E109" s="24">
        <f>SUM(E104:E108)</f>
        <v>588626185</v>
      </c>
      <c r="F109" s="24">
        <f>SUM(F104:F108)</f>
        <v>10073238700</v>
      </c>
      <c r="G109" s="25">
        <f t="shared" si="21"/>
        <v>17.11313386440666</v>
      </c>
      <c r="H109" s="23">
        <f aca="true" t="shared" si="23" ref="H109:W109">SUM(H104:H108)</f>
        <v>36641870</v>
      </c>
      <c r="I109" s="24">
        <f t="shared" si="23"/>
        <v>9596268481</v>
      </c>
      <c r="J109" s="24">
        <f t="shared" si="23"/>
        <v>62465590</v>
      </c>
      <c r="K109" s="23">
        <f t="shared" si="23"/>
        <v>9695375941</v>
      </c>
      <c r="L109" s="23">
        <f t="shared" si="23"/>
        <v>25282392</v>
      </c>
      <c r="M109" s="24">
        <f t="shared" si="23"/>
        <v>35537255</v>
      </c>
      <c r="N109" s="24">
        <f t="shared" si="23"/>
        <v>39624525</v>
      </c>
      <c r="O109" s="23">
        <f t="shared" si="23"/>
        <v>100444172</v>
      </c>
      <c r="P109" s="23">
        <f t="shared" si="23"/>
        <v>11162455</v>
      </c>
      <c r="Q109" s="24">
        <f t="shared" si="23"/>
        <v>62925139</v>
      </c>
      <c r="R109" s="24">
        <f t="shared" si="23"/>
        <v>48444559</v>
      </c>
      <c r="S109" s="23">
        <f t="shared" si="23"/>
        <v>122532153</v>
      </c>
      <c r="T109" s="23">
        <f t="shared" si="23"/>
        <v>28873402</v>
      </c>
      <c r="U109" s="24">
        <f t="shared" si="23"/>
        <v>28982871</v>
      </c>
      <c r="V109" s="24">
        <f t="shared" si="23"/>
        <v>97030161</v>
      </c>
      <c r="W109" s="26">
        <f t="shared" si="23"/>
        <v>154886434</v>
      </c>
    </row>
    <row r="110" spans="1:23" ht="9.75">
      <c r="A110" s="13" t="s">
        <v>26</v>
      </c>
      <c r="B110" s="14" t="s">
        <v>201</v>
      </c>
      <c r="C110" s="15" t="s">
        <v>202</v>
      </c>
      <c r="D110" s="16">
        <v>24536000</v>
      </c>
      <c r="E110" s="17">
        <v>26541000</v>
      </c>
      <c r="F110" s="17">
        <v>1011499671</v>
      </c>
      <c r="G110" s="18">
        <f t="shared" si="21"/>
        <v>38.110834972306996</v>
      </c>
      <c r="H110" s="16">
        <v>740280</v>
      </c>
      <c r="I110" s="17">
        <v>331810104</v>
      </c>
      <c r="J110" s="17">
        <v>0</v>
      </c>
      <c r="K110" s="16">
        <v>332550384</v>
      </c>
      <c r="L110" s="16">
        <v>230500</v>
      </c>
      <c r="M110" s="17">
        <v>103942</v>
      </c>
      <c r="N110" s="17">
        <v>1071595</v>
      </c>
      <c r="O110" s="16">
        <v>1406037</v>
      </c>
      <c r="P110" s="16">
        <v>640820</v>
      </c>
      <c r="Q110" s="17">
        <v>333847281</v>
      </c>
      <c r="R110" s="17">
        <v>1998150</v>
      </c>
      <c r="S110" s="16">
        <v>336486251</v>
      </c>
      <c r="T110" s="16">
        <v>0</v>
      </c>
      <c r="U110" s="17">
        <v>2146297</v>
      </c>
      <c r="V110" s="17">
        <v>338910702</v>
      </c>
      <c r="W110" s="19">
        <v>341056999</v>
      </c>
    </row>
    <row r="111" spans="1:23" ht="9.75">
      <c r="A111" s="13" t="s">
        <v>26</v>
      </c>
      <c r="B111" s="14" t="s">
        <v>203</v>
      </c>
      <c r="C111" s="15" t="s">
        <v>204</v>
      </c>
      <c r="D111" s="16">
        <v>40172058</v>
      </c>
      <c r="E111" s="17">
        <v>42231272</v>
      </c>
      <c r="F111" s="17">
        <v>24550068</v>
      </c>
      <c r="G111" s="18">
        <f t="shared" si="21"/>
        <v>0.5813243797155814</v>
      </c>
      <c r="H111" s="16">
        <v>1326472</v>
      </c>
      <c r="I111" s="17">
        <v>45231</v>
      </c>
      <c r="J111" s="17">
        <v>453176</v>
      </c>
      <c r="K111" s="16">
        <v>1824879</v>
      </c>
      <c r="L111" s="16">
        <v>851016</v>
      </c>
      <c r="M111" s="17">
        <v>691443</v>
      </c>
      <c r="N111" s="17">
        <v>141144</v>
      </c>
      <c r="O111" s="16">
        <v>1683603</v>
      </c>
      <c r="P111" s="16">
        <v>4379628</v>
      </c>
      <c r="Q111" s="17">
        <v>329238</v>
      </c>
      <c r="R111" s="17">
        <v>5984905</v>
      </c>
      <c r="S111" s="16">
        <v>10693771</v>
      </c>
      <c r="T111" s="16">
        <v>949608</v>
      </c>
      <c r="U111" s="17">
        <v>35930</v>
      </c>
      <c r="V111" s="17">
        <v>9362277</v>
      </c>
      <c r="W111" s="19">
        <v>10347815</v>
      </c>
    </row>
    <row r="112" spans="1:23" ht="9.75">
      <c r="A112" s="13" t="s">
        <v>26</v>
      </c>
      <c r="B112" s="14" t="s">
        <v>205</v>
      </c>
      <c r="C112" s="15" t="s">
        <v>206</v>
      </c>
      <c r="D112" s="16">
        <v>17034731</v>
      </c>
      <c r="E112" s="17">
        <v>17034731</v>
      </c>
      <c r="F112" s="17">
        <v>9531226</v>
      </c>
      <c r="G112" s="18">
        <f t="shared" si="21"/>
        <v>0.5595172591806704</v>
      </c>
      <c r="H112" s="16">
        <v>5450993</v>
      </c>
      <c r="I112" s="17">
        <v>196045</v>
      </c>
      <c r="J112" s="17">
        <v>3010837</v>
      </c>
      <c r="K112" s="16">
        <v>8657875</v>
      </c>
      <c r="L112" s="16">
        <v>0</v>
      </c>
      <c r="M112" s="17">
        <v>0</v>
      </c>
      <c r="N112" s="17">
        <v>0</v>
      </c>
      <c r="O112" s="16">
        <v>0</v>
      </c>
      <c r="P112" s="16">
        <v>0</v>
      </c>
      <c r="Q112" s="17">
        <v>0</v>
      </c>
      <c r="R112" s="17">
        <v>168351</v>
      </c>
      <c r="S112" s="16">
        <v>168351</v>
      </c>
      <c r="T112" s="16">
        <v>705000</v>
      </c>
      <c r="U112" s="17">
        <v>0</v>
      </c>
      <c r="V112" s="17">
        <v>0</v>
      </c>
      <c r="W112" s="19">
        <v>705000</v>
      </c>
    </row>
    <row r="113" spans="1:23" ht="9.75">
      <c r="A113" s="13" t="s">
        <v>26</v>
      </c>
      <c r="B113" s="14" t="s">
        <v>207</v>
      </c>
      <c r="C113" s="15" t="s">
        <v>208</v>
      </c>
      <c r="D113" s="16">
        <v>156720709</v>
      </c>
      <c r="E113" s="17">
        <v>13085787</v>
      </c>
      <c r="F113" s="17">
        <v>41414600</v>
      </c>
      <c r="G113" s="18">
        <f t="shared" si="21"/>
        <v>3.164853592680364</v>
      </c>
      <c r="H113" s="16">
        <v>77096</v>
      </c>
      <c r="I113" s="17">
        <v>1572870</v>
      </c>
      <c r="J113" s="17">
        <v>31617595</v>
      </c>
      <c r="K113" s="16">
        <v>33267561</v>
      </c>
      <c r="L113" s="16">
        <v>1583698</v>
      </c>
      <c r="M113" s="17">
        <v>1701281</v>
      </c>
      <c r="N113" s="17">
        <v>0</v>
      </c>
      <c r="O113" s="16">
        <v>3284979</v>
      </c>
      <c r="P113" s="16">
        <v>260388</v>
      </c>
      <c r="Q113" s="17">
        <v>1322973</v>
      </c>
      <c r="R113" s="17">
        <v>1104385</v>
      </c>
      <c r="S113" s="16">
        <v>2687746</v>
      </c>
      <c r="T113" s="16">
        <v>191380</v>
      </c>
      <c r="U113" s="17">
        <v>8445</v>
      </c>
      <c r="V113" s="17">
        <v>1974489</v>
      </c>
      <c r="W113" s="19">
        <v>2174314</v>
      </c>
    </row>
    <row r="114" spans="1:23" ht="9.75">
      <c r="A114" s="13" t="s">
        <v>26</v>
      </c>
      <c r="B114" s="14" t="s">
        <v>209</v>
      </c>
      <c r="C114" s="15" t="s">
        <v>210</v>
      </c>
      <c r="D114" s="16">
        <v>434982444</v>
      </c>
      <c r="E114" s="17">
        <v>434982444</v>
      </c>
      <c r="F114" s="17">
        <v>660364900</v>
      </c>
      <c r="G114" s="18">
        <f t="shared" si="21"/>
        <v>1.5181414999820084</v>
      </c>
      <c r="H114" s="16">
        <v>541506691</v>
      </c>
      <c r="I114" s="17">
        <v>14094562</v>
      </c>
      <c r="J114" s="17">
        <v>-5099787</v>
      </c>
      <c r="K114" s="16">
        <v>550501466</v>
      </c>
      <c r="L114" s="16">
        <v>11394276</v>
      </c>
      <c r="M114" s="17">
        <v>0</v>
      </c>
      <c r="N114" s="17">
        <v>0</v>
      </c>
      <c r="O114" s="16">
        <v>11394276</v>
      </c>
      <c r="P114" s="16">
        <v>0</v>
      </c>
      <c r="Q114" s="17">
        <v>0</v>
      </c>
      <c r="R114" s="17">
        <v>0</v>
      </c>
      <c r="S114" s="16">
        <v>0</v>
      </c>
      <c r="T114" s="16">
        <v>32014711</v>
      </c>
      <c r="U114" s="17">
        <v>33754639</v>
      </c>
      <c r="V114" s="17">
        <v>32699808</v>
      </c>
      <c r="W114" s="19">
        <v>98469158</v>
      </c>
    </row>
    <row r="115" spans="1:23" ht="9.75">
      <c r="A115" s="13" t="s">
        <v>26</v>
      </c>
      <c r="B115" s="14" t="s">
        <v>211</v>
      </c>
      <c r="C115" s="15" t="s">
        <v>212</v>
      </c>
      <c r="D115" s="16">
        <v>20976000</v>
      </c>
      <c r="E115" s="17">
        <v>22957000</v>
      </c>
      <c r="F115" s="17">
        <v>217171877</v>
      </c>
      <c r="G115" s="18">
        <f t="shared" si="21"/>
        <v>9.459941499324824</v>
      </c>
      <c r="H115" s="16">
        <v>1096747</v>
      </c>
      <c r="I115" s="17">
        <v>2240661</v>
      </c>
      <c r="J115" s="17">
        <v>196974728</v>
      </c>
      <c r="K115" s="16">
        <v>200312136</v>
      </c>
      <c r="L115" s="16">
        <v>3200722</v>
      </c>
      <c r="M115" s="17">
        <v>5093107</v>
      </c>
      <c r="N115" s="17">
        <v>3356781</v>
      </c>
      <c r="O115" s="16">
        <v>11650610</v>
      </c>
      <c r="P115" s="16">
        <v>1563499</v>
      </c>
      <c r="Q115" s="17">
        <v>1507152</v>
      </c>
      <c r="R115" s="17">
        <v>1247384</v>
      </c>
      <c r="S115" s="16">
        <v>4318035</v>
      </c>
      <c r="T115" s="16">
        <v>0</v>
      </c>
      <c r="U115" s="17">
        <v>0</v>
      </c>
      <c r="V115" s="17">
        <v>891096</v>
      </c>
      <c r="W115" s="19">
        <v>891096</v>
      </c>
    </row>
    <row r="116" spans="1:23" ht="9.75">
      <c r="A116" s="13" t="s">
        <v>26</v>
      </c>
      <c r="B116" s="14" t="s">
        <v>213</v>
      </c>
      <c r="C116" s="15" t="s">
        <v>214</v>
      </c>
      <c r="D116" s="16">
        <v>26154939</v>
      </c>
      <c r="E116" s="17">
        <v>37403504</v>
      </c>
      <c r="F116" s="17">
        <v>17639118</v>
      </c>
      <c r="G116" s="18">
        <f t="shared" si="21"/>
        <v>0.47158998793268136</v>
      </c>
      <c r="H116" s="16">
        <v>1618238</v>
      </c>
      <c r="I116" s="17">
        <v>308057</v>
      </c>
      <c r="J116" s="17">
        <v>3319466</v>
      </c>
      <c r="K116" s="16">
        <v>5245761</v>
      </c>
      <c r="L116" s="16">
        <v>225923</v>
      </c>
      <c r="M116" s="17">
        <v>1372964</v>
      </c>
      <c r="N116" s="17">
        <v>3018374</v>
      </c>
      <c r="O116" s="16">
        <v>4617261</v>
      </c>
      <c r="P116" s="16">
        <v>2162221</v>
      </c>
      <c r="Q116" s="17">
        <v>1632563</v>
      </c>
      <c r="R116" s="17">
        <v>236484</v>
      </c>
      <c r="S116" s="16">
        <v>4031268</v>
      </c>
      <c r="T116" s="16">
        <v>0</v>
      </c>
      <c r="U116" s="17">
        <v>-1270516</v>
      </c>
      <c r="V116" s="17">
        <v>5015344</v>
      </c>
      <c r="W116" s="19">
        <v>3744828</v>
      </c>
    </row>
    <row r="117" spans="1:23" ht="9.75">
      <c r="A117" s="13" t="s">
        <v>41</v>
      </c>
      <c r="B117" s="14" t="s">
        <v>215</v>
      </c>
      <c r="C117" s="15" t="s">
        <v>216</v>
      </c>
      <c r="D117" s="16">
        <v>171944000</v>
      </c>
      <c r="E117" s="17">
        <v>233048835</v>
      </c>
      <c r="F117" s="17">
        <v>6142008413</v>
      </c>
      <c r="G117" s="18">
        <f t="shared" si="21"/>
        <v>26.355027318630448</v>
      </c>
      <c r="H117" s="16">
        <v>15028261</v>
      </c>
      <c r="I117" s="17">
        <v>6998179</v>
      </c>
      <c r="J117" s="17">
        <v>2994462618</v>
      </c>
      <c r="K117" s="16">
        <v>3016489058</v>
      </c>
      <c r="L117" s="16">
        <v>11496560</v>
      </c>
      <c r="M117" s="17">
        <v>14425208</v>
      </c>
      <c r="N117" s="17">
        <v>3037631846</v>
      </c>
      <c r="O117" s="16">
        <v>3063553614</v>
      </c>
      <c r="P117" s="16">
        <v>5507157</v>
      </c>
      <c r="Q117" s="17">
        <v>9775012</v>
      </c>
      <c r="R117" s="17">
        <v>9775012</v>
      </c>
      <c r="S117" s="16">
        <v>25057181</v>
      </c>
      <c r="T117" s="16">
        <v>355531</v>
      </c>
      <c r="U117" s="17">
        <v>4799979</v>
      </c>
      <c r="V117" s="17">
        <v>31753050</v>
      </c>
      <c r="W117" s="19">
        <v>36908560</v>
      </c>
    </row>
    <row r="118" spans="1:23" ht="9.75">
      <c r="A118" s="20"/>
      <c r="B118" s="21" t="s">
        <v>217</v>
      </c>
      <c r="C118" s="22"/>
      <c r="D118" s="23">
        <f>SUM(D110:D117)</f>
        <v>892520881</v>
      </c>
      <c r="E118" s="24">
        <f>SUM(E110:E117)</f>
        <v>827284573</v>
      </c>
      <c r="F118" s="24">
        <f>SUM(F110:F117)</f>
        <v>8124179873</v>
      </c>
      <c r="G118" s="25">
        <f t="shared" si="21"/>
        <v>9.820296592186061</v>
      </c>
      <c r="H118" s="23">
        <f aca="true" t="shared" si="24" ref="H118:W118">SUM(H110:H117)</f>
        <v>566844778</v>
      </c>
      <c r="I118" s="24">
        <f t="shared" si="24"/>
        <v>357265709</v>
      </c>
      <c r="J118" s="24">
        <f t="shared" si="24"/>
        <v>3224738633</v>
      </c>
      <c r="K118" s="23">
        <f t="shared" si="24"/>
        <v>4148849120</v>
      </c>
      <c r="L118" s="23">
        <f t="shared" si="24"/>
        <v>28982695</v>
      </c>
      <c r="M118" s="24">
        <f t="shared" si="24"/>
        <v>23387945</v>
      </c>
      <c r="N118" s="24">
        <f t="shared" si="24"/>
        <v>3045219740</v>
      </c>
      <c r="O118" s="23">
        <f t="shared" si="24"/>
        <v>3097590380</v>
      </c>
      <c r="P118" s="23">
        <f t="shared" si="24"/>
        <v>14513713</v>
      </c>
      <c r="Q118" s="24">
        <f t="shared" si="24"/>
        <v>348414219</v>
      </c>
      <c r="R118" s="24">
        <f t="shared" si="24"/>
        <v>20514671</v>
      </c>
      <c r="S118" s="23">
        <f t="shared" si="24"/>
        <v>383442603</v>
      </c>
      <c r="T118" s="23">
        <f t="shared" si="24"/>
        <v>34216230</v>
      </c>
      <c r="U118" s="24">
        <f t="shared" si="24"/>
        <v>39474774</v>
      </c>
      <c r="V118" s="24">
        <f t="shared" si="24"/>
        <v>420606766</v>
      </c>
      <c r="W118" s="26">
        <f t="shared" si="24"/>
        <v>494297770</v>
      </c>
    </row>
    <row r="119" spans="1:23" ht="9.75">
      <c r="A119" s="13" t="s">
        <v>26</v>
      </c>
      <c r="B119" s="14" t="s">
        <v>218</v>
      </c>
      <c r="C119" s="15" t="s">
        <v>219</v>
      </c>
      <c r="D119" s="16">
        <v>33374002</v>
      </c>
      <c r="E119" s="17">
        <v>40254002</v>
      </c>
      <c r="F119" s="17">
        <v>29127843</v>
      </c>
      <c r="G119" s="18">
        <f t="shared" si="21"/>
        <v>0.7236011713816678</v>
      </c>
      <c r="H119" s="16">
        <v>5448920</v>
      </c>
      <c r="I119" s="17">
        <v>3324702</v>
      </c>
      <c r="J119" s="17">
        <v>105503</v>
      </c>
      <c r="K119" s="16">
        <v>8879125</v>
      </c>
      <c r="L119" s="16">
        <v>909514</v>
      </c>
      <c r="M119" s="17">
        <v>4853714</v>
      </c>
      <c r="N119" s="17">
        <v>2172802</v>
      </c>
      <c r="O119" s="16">
        <v>7936030</v>
      </c>
      <c r="P119" s="16">
        <v>1320147</v>
      </c>
      <c r="Q119" s="17">
        <v>1195105</v>
      </c>
      <c r="R119" s="17">
        <v>3198045</v>
      </c>
      <c r="S119" s="16">
        <v>5713297</v>
      </c>
      <c r="T119" s="16">
        <v>0</v>
      </c>
      <c r="U119" s="17">
        <v>88065</v>
      </c>
      <c r="V119" s="17">
        <v>6511326</v>
      </c>
      <c r="W119" s="19">
        <v>6599391</v>
      </c>
    </row>
    <row r="120" spans="1:23" ht="9.75">
      <c r="A120" s="13" t="s">
        <v>26</v>
      </c>
      <c r="B120" s="14" t="s">
        <v>220</v>
      </c>
      <c r="C120" s="15" t="s">
        <v>221</v>
      </c>
      <c r="D120" s="16">
        <v>37661004</v>
      </c>
      <c r="E120" s="17">
        <v>48054880</v>
      </c>
      <c r="F120" s="17">
        <v>45460903</v>
      </c>
      <c r="G120" s="18">
        <f t="shared" si="21"/>
        <v>0.9460205290284774</v>
      </c>
      <c r="H120" s="16">
        <v>8913735</v>
      </c>
      <c r="I120" s="17">
        <v>6055599</v>
      </c>
      <c r="J120" s="17">
        <v>1480106</v>
      </c>
      <c r="K120" s="16">
        <v>16449440</v>
      </c>
      <c r="L120" s="16">
        <v>0</v>
      </c>
      <c r="M120" s="17">
        <v>213099</v>
      </c>
      <c r="N120" s="17">
        <v>13306414</v>
      </c>
      <c r="O120" s="16">
        <v>13519513</v>
      </c>
      <c r="P120" s="16">
        <v>1725189</v>
      </c>
      <c r="Q120" s="17">
        <v>5719351</v>
      </c>
      <c r="R120" s="17">
        <v>1071469</v>
      </c>
      <c r="S120" s="16">
        <v>8516009</v>
      </c>
      <c r="T120" s="16">
        <v>756005</v>
      </c>
      <c r="U120" s="17">
        <v>911534</v>
      </c>
      <c r="V120" s="17">
        <v>5308402</v>
      </c>
      <c r="W120" s="19">
        <v>6975941</v>
      </c>
    </row>
    <row r="121" spans="1:23" ht="9.75">
      <c r="A121" s="13" t="s">
        <v>26</v>
      </c>
      <c r="B121" s="14" t="s">
        <v>222</v>
      </c>
      <c r="C121" s="15" t="s">
        <v>223</v>
      </c>
      <c r="D121" s="16">
        <v>89083044</v>
      </c>
      <c r="E121" s="17">
        <v>105003385</v>
      </c>
      <c r="F121" s="17">
        <v>66476628</v>
      </c>
      <c r="G121" s="18">
        <f t="shared" si="21"/>
        <v>0.6330903332306859</v>
      </c>
      <c r="H121" s="16">
        <v>9373922</v>
      </c>
      <c r="I121" s="17">
        <v>3018487</v>
      </c>
      <c r="J121" s="17">
        <v>3327258</v>
      </c>
      <c r="K121" s="16">
        <v>15719667</v>
      </c>
      <c r="L121" s="16">
        <v>6683486</v>
      </c>
      <c r="M121" s="17">
        <v>2207774</v>
      </c>
      <c r="N121" s="17">
        <v>5758456</v>
      </c>
      <c r="O121" s="16">
        <v>14649716</v>
      </c>
      <c r="P121" s="16">
        <v>1723299</v>
      </c>
      <c r="Q121" s="17">
        <v>6943192</v>
      </c>
      <c r="R121" s="17">
        <v>7698137</v>
      </c>
      <c r="S121" s="16">
        <v>16364628</v>
      </c>
      <c r="T121" s="16">
        <v>2196461</v>
      </c>
      <c r="U121" s="17">
        <v>3149503</v>
      </c>
      <c r="V121" s="17">
        <v>14396653</v>
      </c>
      <c r="W121" s="19">
        <v>19742617</v>
      </c>
    </row>
    <row r="122" spans="1:23" ht="9.75">
      <c r="A122" s="13" t="s">
        <v>41</v>
      </c>
      <c r="B122" s="14" t="s">
        <v>224</v>
      </c>
      <c r="C122" s="15" t="s">
        <v>225</v>
      </c>
      <c r="D122" s="16">
        <v>152920000</v>
      </c>
      <c r="E122" s="17">
        <v>114035000</v>
      </c>
      <c r="F122" s="17">
        <v>108175310</v>
      </c>
      <c r="G122" s="18">
        <f t="shared" si="21"/>
        <v>0.9486149866269128</v>
      </c>
      <c r="H122" s="16">
        <v>1947149</v>
      </c>
      <c r="I122" s="17">
        <v>8062016</v>
      </c>
      <c r="J122" s="17">
        <v>12150895</v>
      </c>
      <c r="K122" s="16">
        <v>22160060</v>
      </c>
      <c r="L122" s="16">
        <v>3011967</v>
      </c>
      <c r="M122" s="17">
        <v>1462038</v>
      </c>
      <c r="N122" s="17">
        <v>16568417</v>
      </c>
      <c r="O122" s="16">
        <v>21042422</v>
      </c>
      <c r="P122" s="16">
        <v>7818162</v>
      </c>
      <c r="Q122" s="17">
        <v>8791879</v>
      </c>
      <c r="R122" s="17">
        <v>4717750</v>
      </c>
      <c r="S122" s="16">
        <v>21327791</v>
      </c>
      <c r="T122" s="16">
        <v>0</v>
      </c>
      <c r="U122" s="17">
        <v>8717852</v>
      </c>
      <c r="V122" s="17">
        <v>34927185</v>
      </c>
      <c r="W122" s="19">
        <v>43645037</v>
      </c>
    </row>
    <row r="123" spans="1:23" ht="9.75">
      <c r="A123" s="20"/>
      <c r="B123" s="21" t="s">
        <v>226</v>
      </c>
      <c r="C123" s="22"/>
      <c r="D123" s="23">
        <f>SUM(D119:D122)</f>
        <v>313038050</v>
      </c>
      <c r="E123" s="24">
        <f>SUM(E119:E122)</f>
        <v>307347267</v>
      </c>
      <c r="F123" s="24">
        <f>SUM(F119:F122)</f>
        <v>249240684</v>
      </c>
      <c r="G123" s="25">
        <f t="shared" si="21"/>
        <v>0.8109415985143607</v>
      </c>
      <c r="H123" s="23">
        <f aca="true" t="shared" si="25" ref="H123:W123">SUM(H119:H122)</f>
        <v>25683726</v>
      </c>
      <c r="I123" s="24">
        <f t="shared" si="25"/>
        <v>20460804</v>
      </c>
      <c r="J123" s="24">
        <f t="shared" si="25"/>
        <v>17063762</v>
      </c>
      <c r="K123" s="23">
        <f t="shared" si="25"/>
        <v>63208292</v>
      </c>
      <c r="L123" s="23">
        <f t="shared" si="25"/>
        <v>10604967</v>
      </c>
      <c r="M123" s="24">
        <f t="shared" si="25"/>
        <v>8736625</v>
      </c>
      <c r="N123" s="24">
        <f t="shared" si="25"/>
        <v>37806089</v>
      </c>
      <c r="O123" s="23">
        <f t="shared" si="25"/>
        <v>57147681</v>
      </c>
      <c r="P123" s="23">
        <f t="shared" si="25"/>
        <v>12586797</v>
      </c>
      <c r="Q123" s="24">
        <f t="shared" si="25"/>
        <v>22649527</v>
      </c>
      <c r="R123" s="24">
        <f t="shared" si="25"/>
        <v>16685401</v>
      </c>
      <c r="S123" s="23">
        <f t="shared" si="25"/>
        <v>51921725</v>
      </c>
      <c r="T123" s="23">
        <f t="shared" si="25"/>
        <v>2952466</v>
      </c>
      <c r="U123" s="24">
        <f t="shared" si="25"/>
        <v>12866954</v>
      </c>
      <c r="V123" s="24">
        <f t="shared" si="25"/>
        <v>61143566</v>
      </c>
      <c r="W123" s="26">
        <f t="shared" si="25"/>
        <v>76962986</v>
      </c>
    </row>
    <row r="124" spans="1:23" ht="9.75">
      <c r="A124" s="13" t="s">
        <v>26</v>
      </c>
      <c r="B124" s="14" t="s">
        <v>227</v>
      </c>
      <c r="C124" s="15" t="s">
        <v>228</v>
      </c>
      <c r="D124" s="16">
        <v>15610000</v>
      </c>
      <c r="E124" s="17">
        <v>15610000</v>
      </c>
      <c r="F124" s="17">
        <v>8932552</v>
      </c>
      <c r="G124" s="18">
        <f t="shared" si="21"/>
        <v>0.57223267136451</v>
      </c>
      <c r="H124" s="16">
        <v>508794</v>
      </c>
      <c r="I124" s="17">
        <v>1044491</v>
      </c>
      <c r="J124" s="17">
        <v>40319</v>
      </c>
      <c r="K124" s="16">
        <v>1593604</v>
      </c>
      <c r="L124" s="16">
        <v>40319</v>
      </c>
      <c r="M124" s="17">
        <v>411518</v>
      </c>
      <c r="N124" s="17">
        <v>447111</v>
      </c>
      <c r="O124" s="16">
        <v>898948</v>
      </c>
      <c r="P124" s="16">
        <v>837487</v>
      </c>
      <c r="Q124" s="17">
        <v>635617</v>
      </c>
      <c r="R124" s="17">
        <v>2126630</v>
      </c>
      <c r="S124" s="16">
        <v>3599734</v>
      </c>
      <c r="T124" s="16">
        <v>40320</v>
      </c>
      <c r="U124" s="17">
        <v>557172</v>
      </c>
      <c r="V124" s="17">
        <v>2242774</v>
      </c>
      <c r="W124" s="19">
        <v>2840266</v>
      </c>
    </row>
    <row r="125" spans="1:23" ht="9.75">
      <c r="A125" s="13" t="s">
        <v>26</v>
      </c>
      <c r="B125" s="14" t="s">
        <v>229</v>
      </c>
      <c r="C125" s="15" t="s">
        <v>230</v>
      </c>
      <c r="D125" s="16">
        <v>89678002</v>
      </c>
      <c r="E125" s="17">
        <v>94581119</v>
      </c>
      <c r="F125" s="17">
        <v>59934807</v>
      </c>
      <c r="G125" s="18">
        <f t="shared" si="21"/>
        <v>0.6336868038112342</v>
      </c>
      <c r="H125" s="16">
        <v>2749771</v>
      </c>
      <c r="I125" s="17">
        <v>0</v>
      </c>
      <c r="J125" s="17">
        <v>0</v>
      </c>
      <c r="K125" s="16">
        <v>2749771</v>
      </c>
      <c r="L125" s="16">
        <v>284220</v>
      </c>
      <c r="M125" s="17">
        <v>5230016</v>
      </c>
      <c r="N125" s="17">
        <v>3350339</v>
      </c>
      <c r="O125" s="16">
        <v>8864575</v>
      </c>
      <c r="P125" s="16">
        <v>609768</v>
      </c>
      <c r="Q125" s="17">
        <v>8951721</v>
      </c>
      <c r="R125" s="17">
        <v>4719497</v>
      </c>
      <c r="S125" s="16">
        <v>14280986</v>
      </c>
      <c r="T125" s="16">
        <v>3888612</v>
      </c>
      <c r="U125" s="17">
        <v>2754774</v>
      </c>
      <c r="V125" s="17">
        <v>27396089</v>
      </c>
      <c r="W125" s="19">
        <v>34039475</v>
      </c>
    </row>
    <row r="126" spans="1:23" ht="9.75">
      <c r="A126" s="13" t="s">
        <v>26</v>
      </c>
      <c r="B126" s="14" t="s">
        <v>231</v>
      </c>
      <c r="C126" s="15" t="s">
        <v>232</v>
      </c>
      <c r="D126" s="16">
        <v>60770313</v>
      </c>
      <c r="E126" s="17">
        <v>59661614</v>
      </c>
      <c r="F126" s="17">
        <v>47061468</v>
      </c>
      <c r="G126" s="18">
        <f t="shared" si="21"/>
        <v>0.7888064845178342</v>
      </c>
      <c r="H126" s="16">
        <v>2903592</v>
      </c>
      <c r="I126" s="17">
        <v>3620049</v>
      </c>
      <c r="J126" s="17">
        <v>1888354</v>
      </c>
      <c r="K126" s="16">
        <v>8411995</v>
      </c>
      <c r="L126" s="16">
        <v>3918201</v>
      </c>
      <c r="M126" s="17">
        <v>5867750</v>
      </c>
      <c r="N126" s="17">
        <v>1998504</v>
      </c>
      <c r="O126" s="16">
        <v>11784455</v>
      </c>
      <c r="P126" s="16">
        <v>324044</v>
      </c>
      <c r="Q126" s="17">
        <v>7065870</v>
      </c>
      <c r="R126" s="17">
        <v>1817977</v>
      </c>
      <c r="S126" s="16">
        <v>9207891</v>
      </c>
      <c r="T126" s="16">
        <v>1724328</v>
      </c>
      <c r="U126" s="17">
        <v>3514011</v>
      </c>
      <c r="V126" s="17">
        <v>12418788</v>
      </c>
      <c r="W126" s="19">
        <v>17657127</v>
      </c>
    </row>
    <row r="127" spans="1:23" ht="9.75">
      <c r="A127" s="13" t="s">
        <v>26</v>
      </c>
      <c r="B127" s="14" t="s">
        <v>233</v>
      </c>
      <c r="C127" s="15" t="s">
        <v>234</v>
      </c>
      <c r="D127" s="16">
        <v>56361520</v>
      </c>
      <c r="E127" s="17">
        <v>20912609</v>
      </c>
      <c r="F127" s="17">
        <v>24226265</v>
      </c>
      <c r="G127" s="18">
        <f t="shared" si="21"/>
        <v>1.158452539326872</v>
      </c>
      <c r="H127" s="16">
        <v>1318801</v>
      </c>
      <c r="I127" s="17">
        <v>3307829</v>
      </c>
      <c r="J127" s="17">
        <v>2465337</v>
      </c>
      <c r="K127" s="16">
        <v>7091967</v>
      </c>
      <c r="L127" s="16">
        <v>-95724</v>
      </c>
      <c r="M127" s="17">
        <v>1074858</v>
      </c>
      <c r="N127" s="17">
        <v>5245356</v>
      </c>
      <c r="O127" s="16">
        <v>6224490</v>
      </c>
      <c r="P127" s="16">
        <v>743629</v>
      </c>
      <c r="Q127" s="17">
        <v>633700</v>
      </c>
      <c r="R127" s="17">
        <v>692976</v>
      </c>
      <c r="S127" s="16">
        <v>2070305</v>
      </c>
      <c r="T127" s="16">
        <v>1696687</v>
      </c>
      <c r="U127" s="17">
        <v>2627860</v>
      </c>
      <c r="V127" s="17">
        <v>4514956</v>
      </c>
      <c r="W127" s="19">
        <v>8839503</v>
      </c>
    </row>
    <row r="128" spans="1:23" ht="9.75">
      <c r="A128" s="13" t="s">
        <v>41</v>
      </c>
      <c r="B128" s="14" t="s">
        <v>235</v>
      </c>
      <c r="C128" s="15" t="s">
        <v>236</v>
      </c>
      <c r="D128" s="16">
        <v>296462000</v>
      </c>
      <c r="E128" s="17">
        <v>301879628</v>
      </c>
      <c r="F128" s="17">
        <v>221870780</v>
      </c>
      <c r="G128" s="18">
        <f t="shared" si="21"/>
        <v>0.7349644011089083</v>
      </c>
      <c r="H128" s="16">
        <v>6828432</v>
      </c>
      <c r="I128" s="17">
        <v>2590788</v>
      </c>
      <c r="J128" s="17">
        <v>9343015</v>
      </c>
      <c r="K128" s="16">
        <v>18762235</v>
      </c>
      <c r="L128" s="16">
        <v>22095232</v>
      </c>
      <c r="M128" s="17">
        <v>26370294</v>
      </c>
      <c r="N128" s="17">
        <v>23263486</v>
      </c>
      <c r="O128" s="16">
        <v>71729012</v>
      </c>
      <c r="P128" s="16">
        <v>3259086</v>
      </c>
      <c r="Q128" s="17">
        <v>12497235</v>
      </c>
      <c r="R128" s="17">
        <v>28572359</v>
      </c>
      <c r="S128" s="16">
        <v>44328680</v>
      </c>
      <c r="T128" s="16">
        <v>11260190</v>
      </c>
      <c r="U128" s="17">
        <v>16680165</v>
      </c>
      <c r="V128" s="17">
        <v>59110498</v>
      </c>
      <c r="W128" s="19">
        <v>87050853</v>
      </c>
    </row>
    <row r="129" spans="1:23" ht="9.75">
      <c r="A129" s="20"/>
      <c r="B129" s="21" t="s">
        <v>237</v>
      </c>
      <c r="C129" s="22"/>
      <c r="D129" s="23">
        <f>SUM(D124:D128)</f>
        <v>518881835</v>
      </c>
      <c r="E129" s="24">
        <f>SUM(E124:E128)</f>
        <v>492644970</v>
      </c>
      <c r="F129" s="24">
        <f>SUM(F124:F128)</f>
        <v>362025872</v>
      </c>
      <c r="G129" s="25">
        <f t="shared" si="21"/>
        <v>0.7348616022609548</v>
      </c>
      <c r="H129" s="23">
        <f aca="true" t="shared" si="26" ref="H129:W129">SUM(H124:H128)</f>
        <v>14309390</v>
      </c>
      <c r="I129" s="24">
        <f t="shared" si="26"/>
        <v>10563157</v>
      </c>
      <c r="J129" s="24">
        <f t="shared" si="26"/>
        <v>13737025</v>
      </c>
      <c r="K129" s="23">
        <f t="shared" si="26"/>
        <v>38609572</v>
      </c>
      <c r="L129" s="23">
        <f t="shared" si="26"/>
        <v>26242248</v>
      </c>
      <c r="M129" s="24">
        <f t="shared" si="26"/>
        <v>38954436</v>
      </c>
      <c r="N129" s="24">
        <f t="shared" si="26"/>
        <v>34304796</v>
      </c>
      <c r="O129" s="23">
        <f t="shared" si="26"/>
        <v>99501480</v>
      </c>
      <c r="P129" s="23">
        <f t="shared" si="26"/>
        <v>5774014</v>
      </c>
      <c r="Q129" s="24">
        <f t="shared" si="26"/>
        <v>29784143</v>
      </c>
      <c r="R129" s="24">
        <f t="shared" si="26"/>
        <v>37929439</v>
      </c>
      <c r="S129" s="23">
        <f t="shared" si="26"/>
        <v>73487596</v>
      </c>
      <c r="T129" s="23">
        <f t="shared" si="26"/>
        <v>18610137</v>
      </c>
      <c r="U129" s="24">
        <f t="shared" si="26"/>
        <v>26133982</v>
      </c>
      <c r="V129" s="24">
        <f t="shared" si="26"/>
        <v>105683105</v>
      </c>
      <c r="W129" s="26">
        <f t="shared" si="26"/>
        <v>150427224</v>
      </c>
    </row>
    <row r="130" spans="1:23" ht="9.75">
      <c r="A130" s="13" t="s">
        <v>26</v>
      </c>
      <c r="B130" s="14" t="s">
        <v>238</v>
      </c>
      <c r="C130" s="15" t="s">
        <v>239</v>
      </c>
      <c r="D130" s="16">
        <v>10543000</v>
      </c>
      <c r="E130" s="17">
        <v>151271978</v>
      </c>
      <c r="F130" s="17">
        <v>93811260</v>
      </c>
      <c r="G130" s="18">
        <f t="shared" si="21"/>
        <v>0.6201496221593665</v>
      </c>
      <c r="H130" s="16">
        <v>3492527</v>
      </c>
      <c r="I130" s="17">
        <v>12342644</v>
      </c>
      <c r="J130" s="17">
        <v>6816861</v>
      </c>
      <c r="K130" s="16">
        <v>22652032</v>
      </c>
      <c r="L130" s="16">
        <v>9196007</v>
      </c>
      <c r="M130" s="17">
        <v>9742008</v>
      </c>
      <c r="N130" s="17">
        <v>4826082</v>
      </c>
      <c r="O130" s="16">
        <v>23764097</v>
      </c>
      <c r="P130" s="16">
        <v>13579199</v>
      </c>
      <c r="Q130" s="17">
        <v>8198362</v>
      </c>
      <c r="R130" s="17">
        <v>-8120811</v>
      </c>
      <c r="S130" s="16">
        <v>13656750</v>
      </c>
      <c r="T130" s="16">
        <v>3233312</v>
      </c>
      <c r="U130" s="17">
        <v>6784614</v>
      </c>
      <c r="V130" s="17">
        <v>23720455</v>
      </c>
      <c r="W130" s="19">
        <v>33738381</v>
      </c>
    </row>
    <row r="131" spans="1:23" ht="9.75">
      <c r="A131" s="13" t="s">
        <v>26</v>
      </c>
      <c r="B131" s="14" t="s">
        <v>240</v>
      </c>
      <c r="C131" s="15" t="s">
        <v>241</v>
      </c>
      <c r="D131" s="16">
        <v>18594826</v>
      </c>
      <c r="E131" s="17">
        <v>17934828</v>
      </c>
      <c r="F131" s="17">
        <v>966062635</v>
      </c>
      <c r="G131" s="18">
        <f t="shared" si="21"/>
        <v>53.865174229716615</v>
      </c>
      <c r="H131" s="16">
        <v>264106543</v>
      </c>
      <c r="I131" s="17">
        <v>264469911</v>
      </c>
      <c r="J131" s="17">
        <v>264834463</v>
      </c>
      <c r="K131" s="16">
        <v>793410917</v>
      </c>
      <c r="L131" s="16">
        <v>492303</v>
      </c>
      <c r="M131" s="17">
        <v>1420112</v>
      </c>
      <c r="N131" s="17">
        <v>965612</v>
      </c>
      <c r="O131" s="16">
        <v>2878027</v>
      </c>
      <c r="P131" s="16">
        <v>113380</v>
      </c>
      <c r="Q131" s="17">
        <v>1878451</v>
      </c>
      <c r="R131" s="17">
        <v>163967544</v>
      </c>
      <c r="S131" s="16">
        <v>165959375</v>
      </c>
      <c r="T131" s="16">
        <v>12435</v>
      </c>
      <c r="U131" s="17">
        <v>1170740</v>
      </c>
      <c r="V131" s="17">
        <v>2631141</v>
      </c>
      <c r="W131" s="19">
        <v>3814316</v>
      </c>
    </row>
    <row r="132" spans="1:23" ht="9.75">
      <c r="A132" s="13" t="s">
        <v>26</v>
      </c>
      <c r="B132" s="14" t="s">
        <v>242</v>
      </c>
      <c r="C132" s="15" t="s">
        <v>243</v>
      </c>
      <c r="D132" s="16">
        <v>67086000</v>
      </c>
      <c r="E132" s="17">
        <v>90430008</v>
      </c>
      <c r="F132" s="17">
        <v>40579877</v>
      </c>
      <c r="G132" s="18">
        <f t="shared" si="21"/>
        <v>0.4487434856801074</v>
      </c>
      <c r="H132" s="16">
        <v>7520803</v>
      </c>
      <c r="I132" s="17">
        <v>6332732</v>
      </c>
      <c r="J132" s="17">
        <v>4805405</v>
      </c>
      <c r="K132" s="16">
        <v>18658940</v>
      </c>
      <c r="L132" s="16">
        <v>6510353</v>
      </c>
      <c r="M132" s="17">
        <v>2443938</v>
      </c>
      <c r="N132" s="17">
        <v>5574658</v>
      </c>
      <c r="O132" s="16">
        <v>14528949</v>
      </c>
      <c r="P132" s="16">
        <v>2419797</v>
      </c>
      <c r="Q132" s="17">
        <v>681148</v>
      </c>
      <c r="R132" s="17">
        <v>1776619</v>
      </c>
      <c r="S132" s="16">
        <v>4877564</v>
      </c>
      <c r="T132" s="16">
        <v>2493185</v>
      </c>
      <c r="U132" s="17">
        <v>21239</v>
      </c>
      <c r="V132" s="17">
        <v>0</v>
      </c>
      <c r="W132" s="19">
        <v>2514424</v>
      </c>
    </row>
    <row r="133" spans="1:23" ht="9.75">
      <c r="A133" s="13" t="s">
        <v>41</v>
      </c>
      <c r="B133" s="14" t="s">
        <v>244</v>
      </c>
      <c r="C133" s="15" t="s">
        <v>245</v>
      </c>
      <c r="D133" s="16">
        <v>87456804</v>
      </c>
      <c r="E133" s="17">
        <v>98019804</v>
      </c>
      <c r="F133" s="17">
        <v>66066275</v>
      </c>
      <c r="G133" s="18">
        <f t="shared" si="21"/>
        <v>0.6740094583335424</v>
      </c>
      <c r="H133" s="16">
        <v>0</v>
      </c>
      <c r="I133" s="17">
        <v>0</v>
      </c>
      <c r="J133" s="17">
        <v>0</v>
      </c>
      <c r="K133" s="16">
        <v>0</v>
      </c>
      <c r="L133" s="16">
        <v>3989864</v>
      </c>
      <c r="M133" s="17">
        <v>8148428</v>
      </c>
      <c r="N133" s="17">
        <v>268162</v>
      </c>
      <c r="O133" s="16">
        <v>12406454</v>
      </c>
      <c r="P133" s="16">
        <v>0</v>
      </c>
      <c r="Q133" s="17">
        <v>0</v>
      </c>
      <c r="R133" s="17">
        <v>1503181</v>
      </c>
      <c r="S133" s="16">
        <v>1503181</v>
      </c>
      <c r="T133" s="16">
        <v>5375402</v>
      </c>
      <c r="U133" s="17">
        <v>34164893</v>
      </c>
      <c r="V133" s="17">
        <v>12616345</v>
      </c>
      <c r="W133" s="19">
        <v>52156640</v>
      </c>
    </row>
    <row r="134" spans="1:23" ht="9.75">
      <c r="A134" s="20"/>
      <c r="B134" s="21" t="s">
        <v>246</v>
      </c>
      <c r="C134" s="22"/>
      <c r="D134" s="23">
        <f>SUM(D130:D133)</f>
        <v>183680630</v>
      </c>
      <c r="E134" s="24">
        <f>SUM(E130:E133)</f>
        <v>357656618</v>
      </c>
      <c r="F134" s="24">
        <f>SUM(F130:F133)</f>
        <v>1166520047</v>
      </c>
      <c r="G134" s="25">
        <f aca="true" t="shared" si="27" ref="G134:G167">IF($E134=0,0,$F134/$E134)</f>
        <v>3.2615642722428246</v>
      </c>
      <c r="H134" s="23">
        <f aca="true" t="shared" si="28" ref="H134:W134">SUM(H130:H133)</f>
        <v>275119873</v>
      </c>
      <c r="I134" s="24">
        <f t="shared" si="28"/>
        <v>283145287</v>
      </c>
      <c r="J134" s="24">
        <f t="shared" si="28"/>
        <v>276456729</v>
      </c>
      <c r="K134" s="23">
        <f t="shared" si="28"/>
        <v>834721889</v>
      </c>
      <c r="L134" s="23">
        <f t="shared" si="28"/>
        <v>20188527</v>
      </c>
      <c r="M134" s="24">
        <f t="shared" si="28"/>
        <v>21754486</v>
      </c>
      <c r="N134" s="24">
        <f t="shared" si="28"/>
        <v>11634514</v>
      </c>
      <c r="O134" s="23">
        <f t="shared" si="28"/>
        <v>53577527</v>
      </c>
      <c r="P134" s="23">
        <f t="shared" si="28"/>
        <v>16112376</v>
      </c>
      <c r="Q134" s="24">
        <f t="shared" si="28"/>
        <v>10757961</v>
      </c>
      <c r="R134" s="24">
        <f t="shared" si="28"/>
        <v>159126533</v>
      </c>
      <c r="S134" s="23">
        <f t="shared" si="28"/>
        <v>185996870</v>
      </c>
      <c r="T134" s="23">
        <f t="shared" si="28"/>
        <v>11114334</v>
      </c>
      <c r="U134" s="24">
        <f t="shared" si="28"/>
        <v>42141486</v>
      </c>
      <c r="V134" s="24">
        <f t="shared" si="28"/>
        <v>38967941</v>
      </c>
      <c r="W134" s="26">
        <f t="shared" si="28"/>
        <v>92223761</v>
      </c>
    </row>
    <row r="135" spans="1:23" ht="9.75">
      <c r="A135" s="13" t="s">
        <v>26</v>
      </c>
      <c r="B135" s="14" t="s">
        <v>247</v>
      </c>
      <c r="C135" s="15" t="s">
        <v>248</v>
      </c>
      <c r="D135" s="16">
        <v>20900001</v>
      </c>
      <c r="E135" s="17">
        <v>138971300</v>
      </c>
      <c r="F135" s="17">
        <v>576271062</v>
      </c>
      <c r="G135" s="18">
        <f t="shared" si="27"/>
        <v>4.146691165729902</v>
      </c>
      <c r="H135" s="16">
        <v>248915</v>
      </c>
      <c r="I135" s="17">
        <v>5603231</v>
      </c>
      <c r="J135" s="17">
        <v>296283344</v>
      </c>
      <c r="K135" s="16">
        <v>302135490</v>
      </c>
      <c r="L135" s="16">
        <v>506538</v>
      </c>
      <c r="M135" s="17">
        <v>269043082</v>
      </c>
      <c r="N135" s="17">
        <v>968567</v>
      </c>
      <c r="O135" s="16">
        <v>270518187</v>
      </c>
      <c r="P135" s="16">
        <v>0</v>
      </c>
      <c r="Q135" s="17">
        <v>0</v>
      </c>
      <c r="R135" s="17">
        <v>1864382</v>
      </c>
      <c r="S135" s="16">
        <v>1864382</v>
      </c>
      <c r="T135" s="16">
        <v>0</v>
      </c>
      <c r="U135" s="17">
        <v>511568</v>
      </c>
      <c r="V135" s="17">
        <v>1241435</v>
      </c>
      <c r="W135" s="19">
        <v>1753003</v>
      </c>
    </row>
    <row r="136" spans="1:23" ht="9.75">
      <c r="A136" s="13" t="s">
        <v>26</v>
      </c>
      <c r="B136" s="14" t="s">
        <v>249</v>
      </c>
      <c r="C136" s="15" t="s">
        <v>250</v>
      </c>
      <c r="D136" s="16">
        <v>0</v>
      </c>
      <c r="E136" s="17">
        <v>0</v>
      </c>
      <c r="F136" s="17">
        <v>0</v>
      </c>
      <c r="G136" s="18">
        <f t="shared" si="27"/>
        <v>0</v>
      </c>
      <c r="H136" s="16">
        <v>0</v>
      </c>
      <c r="I136" s="17">
        <v>0</v>
      </c>
      <c r="J136" s="17">
        <v>0</v>
      </c>
      <c r="K136" s="16">
        <v>0</v>
      </c>
      <c r="L136" s="16">
        <v>0</v>
      </c>
      <c r="M136" s="17">
        <v>0</v>
      </c>
      <c r="N136" s="17">
        <v>0</v>
      </c>
      <c r="O136" s="16">
        <v>0</v>
      </c>
      <c r="P136" s="16">
        <v>0</v>
      </c>
      <c r="Q136" s="17">
        <v>0</v>
      </c>
      <c r="R136" s="17">
        <v>0</v>
      </c>
      <c r="S136" s="16">
        <v>0</v>
      </c>
      <c r="T136" s="16">
        <v>0</v>
      </c>
      <c r="U136" s="17">
        <v>0</v>
      </c>
      <c r="V136" s="17">
        <v>0</v>
      </c>
      <c r="W136" s="19">
        <v>0</v>
      </c>
    </row>
    <row r="137" spans="1:23" ht="9.75">
      <c r="A137" s="13" t="s">
        <v>26</v>
      </c>
      <c r="B137" s="14" t="s">
        <v>251</v>
      </c>
      <c r="C137" s="15" t="s">
        <v>252</v>
      </c>
      <c r="D137" s="16">
        <v>35278520</v>
      </c>
      <c r="E137" s="17">
        <v>41665793</v>
      </c>
      <c r="F137" s="17">
        <v>32021458</v>
      </c>
      <c r="G137" s="18">
        <f t="shared" si="27"/>
        <v>0.7685311065602424</v>
      </c>
      <c r="H137" s="16">
        <v>0</v>
      </c>
      <c r="I137" s="17">
        <v>1212762</v>
      </c>
      <c r="J137" s="17">
        <v>1046642</v>
      </c>
      <c r="K137" s="16">
        <v>2259404</v>
      </c>
      <c r="L137" s="16">
        <v>882400</v>
      </c>
      <c r="M137" s="17">
        <v>3939856</v>
      </c>
      <c r="N137" s="17">
        <v>3343991</v>
      </c>
      <c r="O137" s="16">
        <v>8166247</v>
      </c>
      <c r="P137" s="16">
        <v>0</v>
      </c>
      <c r="Q137" s="17">
        <v>2357425</v>
      </c>
      <c r="R137" s="17">
        <v>2740098</v>
      </c>
      <c r="S137" s="16">
        <v>5097523</v>
      </c>
      <c r="T137" s="16">
        <v>1406719</v>
      </c>
      <c r="U137" s="17">
        <v>1420757</v>
      </c>
      <c r="V137" s="17">
        <v>13670808</v>
      </c>
      <c r="W137" s="19">
        <v>16498284</v>
      </c>
    </row>
    <row r="138" spans="1:23" ht="9.75">
      <c r="A138" s="13" t="s">
        <v>26</v>
      </c>
      <c r="B138" s="14" t="s">
        <v>253</v>
      </c>
      <c r="C138" s="15" t="s">
        <v>254</v>
      </c>
      <c r="D138" s="16">
        <v>38265999</v>
      </c>
      <c r="E138" s="17">
        <v>46266350</v>
      </c>
      <c r="F138" s="17">
        <v>34621572</v>
      </c>
      <c r="G138" s="18">
        <f t="shared" si="27"/>
        <v>0.7483099920352481</v>
      </c>
      <c r="H138" s="16">
        <v>2676338</v>
      </c>
      <c r="I138" s="17">
        <v>4324328</v>
      </c>
      <c r="J138" s="17">
        <v>2297424</v>
      </c>
      <c r="K138" s="16">
        <v>9298090</v>
      </c>
      <c r="L138" s="16">
        <v>619809</v>
      </c>
      <c r="M138" s="17">
        <v>4043649</v>
      </c>
      <c r="N138" s="17">
        <v>2779504</v>
      </c>
      <c r="O138" s="16">
        <v>7442962</v>
      </c>
      <c r="P138" s="16">
        <v>291081</v>
      </c>
      <c r="Q138" s="17">
        <v>2033059</v>
      </c>
      <c r="R138" s="17">
        <v>3437567</v>
      </c>
      <c r="S138" s="16">
        <v>5761707</v>
      </c>
      <c r="T138" s="16">
        <v>0</v>
      </c>
      <c r="U138" s="17">
        <v>924150</v>
      </c>
      <c r="V138" s="17">
        <v>11194663</v>
      </c>
      <c r="W138" s="19">
        <v>12118813</v>
      </c>
    </row>
    <row r="139" spans="1:23" ht="9.75">
      <c r="A139" s="13" t="s">
        <v>26</v>
      </c>
      <c r="B139" s="14" t="s">
        <v>255</v>
      </c>
      <c r="C139" s="15" t="s">
        <v>256</v>
      </c>
      <c r="D139" s="16">
        <v>29390778</v>
      </c>
      <c r="E139" s="17">
        <v>27185271</v>
      </c>
      <c r="F139" s="17">
        <v>16489627</v>
      </c>
      <c r="G139" s="18">
        <f t="shared" si="27"/>
        <v>0.6065647460347185</v>
      </c>
      <c r="H139" s="16">
        <v>9152577</v>
      </c>
      <c r="I139" s="17">
        <v>587920</v>
      </c>
      <c r="J139" s="17">
        <v>308750</v>
      </c>
      <c r="K139" s="16">
        <v>10049247</v>
      </c>
      <c r="L139" s="16">
        <v>0</v>
      </c>
      <c r="M139" s="17">
        <v>844571</v>
      </c>
      <c r="N139" s="17">
        <v>3470999</v>
      </c>
      <c r="O139" s="16">
        <v>4315570</v>
      </c>
      <c r="P139" s="16">
        <v>66246</v>
      </c>
      <c r="Q139" s="17">
        <v>0</v>
      </c>
      <c r="R139" s="17">
        <v>1358796</v>
      </c>
      <c r="S139" s="16">
        <v>1425042</v>
      </c>
      <c r="T139" s="16">
        <v>0</v>
      </c>
      <c r="U139" s="17">
        <v>699768</v>
      </c>
      <c r="V139" s="17">
        <v>0</v>
      </c>
      <c r="W139" s="19">
        <v>699768</v>
      </c>
    </row>
    <row r="140" spans="1:23" ht="9.75">
      <c r="A140" s="13" t="s">
        <v>41</v>
      </c>
      <c r="B140" s="14" t="s">
        <v>257</v>
      </c>
      <c r="C140" s="15" t="s">
        <v>258</v>
      </c>
      <c r="D140" s="16">
        <v>438315240</v>
      </c>
      <c r="E140" s="17">
        <v>493907000</v>
      </c>
      <c r="F140" s="17">
        <v>398182672</v>
      </c>
      <c r="G140" s="18">
        <f t="shared" si="27"/>
        <v>0.8061895701012539</v>
      </c>
      <c r="H140" s="16">
        <v>53368552</v>
      </c>
      <c r="I140" s="17">
        <v>37995023</v>
      </c>
      <c r="J140" s="17">
        <v>53686952</v>
      </c>
      <c r="K140" s="16">
        <v>145050527</v>
      </c>
      <c r="L140" s="16">
        <v>24109138</v>
      </c>
      <c r="M140" s="17">
        <v>43003023</v>
      </c>
      <c r="N140" s="17">
        <v>44104066</v>
      </c>
      <c r="O140" s="16">
        <v>111216227</v>
      </c>
      <c r="P140" s="16">
        <v>10459972</v>
      </c>
      <c r="Q140" s="17">
        <v>42908792</v>
      </c>
      <c r="R140" s="17">
        <v>21892902</v>
      </c>
      <c r="S140" s="16">
        <v>75261666</v>
      </c>
      <c r="T140" s="16">
        <v>27545482</v>
      </c>
      <c r="U140" s="17">
        <v>30208800</v>
      </c>
      <c r="V140" s="17">
        <v>8899970</v>
      </c>
      <c r="W140" s="19">
        <v>66654252</v>
      </c>
    </row>
    <row r="141" spans="1:23" ht="9.75">
      <c r="A141" s="20"/>
      <c r="B141" s="21" t="s">
        <v>259</v>
      </c>
      <c r="C141" s="22"/>
      <c r="D141" s="23">
        <f>SUM(D135:D140)</f>
        <v>562150538</v>
      </c>
      <c r="E141" s="24">
        <f>SUM(E135:E140)</f>
        <v>747995714</v>
      </c>
      <c r="F141" s="24">
        <f>SUM(F135:F140)</f>
        <v>1057586391</v>
      </c>
      <c r="G141" s="25">
        <f t="shared" si="27"/>
        <v>1.4138936510002516</v>
      </c>
      <c r="H141" s="23">
        <f aca="true" t="shared" si="29" ref="H141:W141">SUM(H135:H140)</f>
        <v>65446382</v>
      </c>
      <c r="I141" s="24">
        <f t="shared" si="29"/>
        <v>49723264</v>
      </c>
      <c r="J141" s="24">
        <f t="shared" si="29"/>
        <v>353623112</v>
      </c>
      <c r="K141" s="23">
        <f t="shared" si="29"/>
        <v>468792758</v>
      </c>
      <c r="L141" s="23">
        <f t="shared" si="29"/>
        <v>26117885</v>
      </c>
      <c r="M141" s="24">
        <f t="shared" si="29"/>
        <v>320874181</v>
      </c>
      <c r="N141" s="24">
        <f t="shared" si="29"/>
        <v>54667127</v>
      </c>
      <c r="O141" s="23">
        <f t="shared" si="29"/>
        <v>401659193</v>
      </c>
      <c r="P141" s="23">
        <f t="shared" si="29"/>
        <v>10817299</v>
      </c>
      <c r="Q141" s="24">
        <f t="shared" si="29"/>
        <v>47299276</v>
      </c>
      <c r="R141" s="24">
        <f t="shared" si="29"/>
        <v>31293745</v>
      </c>
      <c r="S141" s="23">
        <f t="shared" si="29"/>
        <v>89410320</v>
      </c>
      <c r="T141" s="23">
        <f t="shared" si="29"/>
        <v>28952201</v>
      </c>
      <c r="U141" s="24">
        <f t="shared" si="29"/>
        <v>33765043</v>
      </c>
      <c r="V141" s="24">
        <f t="shared" si="29"/>
        <v>35006876</v>
      </c>
      <c r="W141" s="26">
        <f t="shared" si="29"/>
        <v>97724120</v>
      </c>
    </row>
    <row r="142" spans="1:23" ht="9.75">
      <c r="A142" s="13" t="s">
        <v>26</v>
      </c>
      <c r="B142" s="14" t="s">
        <v>260</v>
      </c>
      <c r="C142" s="15" t="s">
        <v>261</v>
      </c>
      <c r="D142" s="16">
        <v>52918000</v>
      </c>
      <c r="E142" s="17">
        <v>44872746</v>
      </c>
      <c r="F142" s="17">
        <v>21179665</v>
      </c>
      <c r="G142" s="18">
        <f t="shared" si="27"/>
        <v>0.47199395820349394</v>
      </c>
      <c r="H142" s="16">
        <v>950628</v>
      </c>
      <c r="I142" s="17">
        <v>1849201</v>
      </c>
      <c r="J142" s="17">
        <v>-143279</v>
      </c>
      <c r="K142" s="16">
        <v>2656550</v>
      </c>
      <c r="L142" s="16">
        <v>881617</v>
      </c>
      <c r="M142" s="17">
        <v>3401381</v>
      </c>
      <c r="N142" s="17">
        <v>193157</v>
      </c>
      <c r="O142" s="16">
        <v>4476155</v>
      </c>
      <c r="P142" s="16">
        <v>3304347</v>
      </c>
      <c r="Q142" s="17">
        <v>4561219</v>
      </c>
      <c r="R142" s="17">
        <v>1369952</v>
      </c>
      <c r="S142" s="16">
        <v>9235518</v>
      </c>
      <c r="T142" s="16">
        <v>679488</v>
      </c>
      <c r="U142" s="17">
        <v>4620872</v>
      </c>
      <c r="V142" s="17">
        <v>-488918</v>
      </c>
      <c r="W142" s="19">
        <v>4811442</v>
      </c>
    </row>
    <row r="143" spans="1:23" ht="9.75">
      <c r="A143" s="13" t="s">
        <v>26</v>
      </c>
      <c r="B143" s="14" t="s">
        <v>262</v>
      </c>
      <c r="C143" s="15" t="s">
        <v>263</v>
      </c>
      <c r="D143" s="16">
        <v>30326900</v>
      </c>
      <c r="E143" s="17">
        <v>32928673</v>
      </c>
      <c r="F143" s="17">
        <v>27179706</v>
      </c>
      <c r="G143" s="18">
        <f t="shared" si="27"/>
        <v>0.8254115190126247</v>
      </c>
      <c r="H143" s="16">
        <v>2902337</v>
      </c>
      <c r="I143" s="17">
        <v>1423416</v>
      </c>
      <c r="J143" s="17">
        <v>1663540</v>
      </c>
      <c r="K143" s="16">
        <v>5989293</v>
      </c>
      <c r="L143" s="16">
        <v>-1153414</v>
      </c>
      <c r="M143" s="17">
        <v>2840143</v>
      </c>
      <c r="N143" s="17">
        <v>4004292</v>
      </c>
      <c r="O143" s="16">
        <v>5691021</v>
      </c>
      <c r="P143" s="16">
        <v>3797768</v>
      </c>
      <c r="Q143" s="17">
        <v>3157166</v>
      </c>
      <c r="R143" s="17">
        <v>2492214</v>
      </c>
      <c r="S143" s="16">
        <v>9447148</v>
      </c>
      <c r="T143" s="16">
        <v>1704516</v>
      </c>
      <c r="U143" s="17">
        <v>1</v>
      </c>
      <c r="V143" s="17">
        <v>4347727</v>
      </c>
      <c r="W143" s="19">
        <v>6052244</v>
      </c>
    </row>
    <row r="144" spans="1:23" ht="9.75">
      <c r="A144" s="13" t="s">
        <v>26</v>
      </c>
      <c r="B144" s="14" t="s">
        <v>264</v>
      </c>
      <c r="C144" s="15" t="s">
        <v>265</v>
      </c>
      <c r="D144" s="16">
        <v>88137917</v>
      </c>
      <c r="E144" s="17">
        <v>27722209</v>
      </c>
      <c r="F144" s="17">
        <v>505234538</v>
      </c>
      <c r="G144" s="18">
        <f t="shared" si="27"/>
        <v>18.22490184674677</v>
      </c>
      <c r="H144" s="16">
        <v>1822294</v>
      </c>
      <c r="I144" s="17">
        <v>3128971</v>
      </c>
      <c r="J144" s="17">
        <v>496642817</v>
      </c>
      <c r="K144" s="16">
        <v>501594082</v>
      </c>
      <c r="L144" s="16">
        <v>1310004</v>
      </c>
      <c r="M144" s="17">
        <v>0</v>
      </c>
      <c r="N144" s="17">
        <v>0</v>
      </c>
      <c r="O144" s="16">
        <v>1310004</v>
      </c>
      <c r="P144" s="16">
        <v>0</v>
      </c>
      <c r="Q144" s="17">
        <v>2154838</v>
      </c>
      <c r="R144" s="17">
        <v>0</v>
      </c>
      <c r="S144" s="16">
        <v>2154838</v>
      </c>
      <c r="T144" s="16">
        <v>0</v>
      </c>
      <c r="U144" s="17">
        <v>175614</v>
      </c>
      <c r="V144" s="17">
        <v>0</v>
      </c>
      <c r="W144" s="19">
        <v>175614</v>
      </c>
    </row>
    <row r="145" spans="1:23" ht="9.75">
      <c r="A145" s="13" t="s">
        <v>26</v>
      </c>
      <c r="B145" s="14" t="s">
        <v>266</v>
      </c>
      <c r="C145" s="15" t="s">
        <v>267</v>
      </c>
      <c r="D145" s="16">
        <v>348896580</v>
      </c>
      <c r="E145" s="17">
        <v>24607000</v>
      </c>
      <c r="F145" s="17">
        <v>11884720</v>
      </c>
      <c r="G145" s="18">
        <f t="shared" si="27"/>
        <v>0.48298126549355874</v>
      </c>
      <c r="H145" s="16">
        <v>0</v>
      </c>
      <c r="I145" s="17">
        <v>247781</v>
      </c>
      <c r="J145" s="17">
        <v>669516</v>
      </c>
      <c r="K145" s="16">
        <v>917297</v>
      </c>
      <c r="L145" s="16">
        <v>2869227</v>
      </c>
      <c r="M145" s="17">
        <v>1344346</v>
      </c>
      <c r="N145" s="17">
        <v>0</v>
      </c>
      <c r="O145" s="16">
        <v>4213573</v>
      </c>
      <c r="P145" s="16">
        <v>0</v>
      </c>
      <c r="Q145" s="17">
        <v>2318872</v>
      </c>
      <c r="R145" s="17">
        <v>-108211</v>
      </c>
      <c r="S145" s="16">
        <v>2210661</v>
      </c>
      <c r="T145" s="16">
        <v>174581</v>
      </c>
      <c r="U145" s="17">
        <v>162457</v>
      </c>
      <c r="V145" s="17">
        <v>4206151</v>
      </c>
      <c r="W145" s="19">
        <v>4543189</v>
      </c>
    </row>
    <row r="146" spans="1:23" ht="9.75">
      <c r="A146" s="13" t="s">
        <v>41</v>
      </c>
      <c r="B146" s="14" t="s">
        <v>268</v>
      </c>
      <c r="C146" s="15" t="s">
        <v>269</v>
      </c>
      <c r="D146" s="16">
        <v>2109666000</v>
      </c>
      <c r="E146" s="17">
        <v>274340388</v>
      </c>
      <c r="F146" s="17">
        <v>202098163</v>
      </c>
      <c r="G146" s="18">
        <f t="shared" si="27"/>
        <v>0.7366693780428714</v>
      </c>
      <c r="H146" s="16">
        <v>16028573</v>
      </c>
      <c r="I146" s="17">
        <v>10342236</v>
      </c>
      <c r="J146" s="17">
        <v>22987230</v>
      </c>
      <c r="K146" s="16">
        <v>49358039</v>
      </c>
      <c r="L146" s="16">
        <v>20362842</v>
      </c>
      <c r="M146" s="17">
        <v>2186678</v>
      </c>
      <c r="N146" s="17">
        <v>39760652</v>
      </c>
      <c r="O146" s="16">
        <v>62310172</v>
      </c>
      <c r="P146" s="16">
        <v>329768</v>
      </c>
      <c r="Q146" s="17">
        <v>27597599</v>
      </c>
      <c r="R146" s="17">
        <v>22505116</v>
      </c>
      <c r="S146" s="16">
        <v>50432483</v>
      </c>
      <c r="T146" s="16">
        <v>11414796</v>
      </c>
      <c r="U146" s="17">
        <v>6545727</v>
      </c>
      <c r="V146" s="17">
        <v>22036946</v>
      </c>
      <c r="W146" s="19">
        <v>39997469</v>
      </c>
    </row>
    <row r="147" spans="1:23" ht="9.75">
      <c r="A147" s="20"/>
      <c r="B147" s="21" t="s">
        <v>270</v>
      </c>
      <c r="C147" s="22"/>
      <c r="D147" s="23">
        <f>SUM(D142:D146)</f>
        <v>2629945397</v>
      </c>
      <c r="E147" s="24">
        <f>SUM(E142:E146)</f>
        <v>404471016</v>
      </c>
      <c r="F147" s="24">
        <f>SUM(F142:F146)</f>
        <v>767576792</v>
      </c>
      <c r="G147" s="25">
        <f t="shared" si="27"/>
        <v>1.8977300267171677</v>
      </c>
      <c r="H147" s="23">
        <f aca="true" t="shared" si="30" ref="H147:W147">SUM(H142:H146)</f>
        <v>21703832</v>
      </c>
      <c r="I147" s="24">
        <f t="shared" si="30"/>
        <v>16991605</v>
      </c>
      <c r="J147" s="24">
        <f t="shared" si="30"/>
        <v>521819824</v>
      </c>
      <c r="K147" s="23">
        <f t="shared" si="30"/>
        <v>560515261</v>
      </c>
      <c r="L147" s="23">
        <f t="shared" si="30"/>
        <v>24270276</v>
      </c>
      <c r="M147" s="24">
        <f t="shared" si="30"/>
        <v>9772548</v>
      </c>
      <c r="N147" s="24">
        <f t="shared" si="30"/>
        <v>43958101</v>
      </c>
      <c r="O147" s="23">
        <f t="shared" si="30"/>
        <v>78000925</v>
      </c>
      <c r="P147" s="23">
        <f t="shared" si="30"/>
        <v>7431883</v>
      </c>
      <c r="Q147" s="24">
        <f t="shared" si="30"/>
        <v>39789694</v>
      </c>
      <c r="R147" s="24">
        <f t="shared" si="30"/>
        <v>26259071</v>
      </c>
      <c r="S147" s="23">
        <f t="shared" si="30"/>
        <v>73480648</v>
      </c>
      <c r="T147" s="23">
        <f t="shared" si="30"/>
        <v>13973381</v>
      </c>
      <c r="U147" s="24">
        <f t="shared" si="30"/>
        <v>11504671</v>
      </c>
      <c r="V147" s="24">
        <f t="shared" si="30"/>
        <v>30101906</v>
      </c>
      <c r="W147" s="26">
        <f t="shared" si="30"/>
        <v>55579958</v>
      </c>
    </row>
    <row r="148" spans="1:23" ht="9.75">
      <c r="A148" s="13" t="s">
        <v>26</v>
      </c>
      <c r="B148" s="14" t="s">
        <v>271</v>
      </c>
      <c r="C148" s="15" t="s">
        <v>272</v>
      </c>
      <c r="D148" s="16">
        <v>30330297</v>
      </c>
      <c r="E148" s="17">
        <v>32455323</v>
      </c>
      <c r="F148" s="17">
        <v>26161086</v>
      </c>
      <c r="G148" s="18">
        <f t="shared" si="27"/>
        <v>0.8060645706715043</v>
      </c>
      <c r="H148" s="16">
        <v>953685</v>
      </c>
      <c r="I148" s="17">
        <v>4065008</v>
      </c>
      <c r="J148" s="17">
        <v>4204144</v>
      </c>
      <c r="K148" s="16">
        <v>9222837</v>
      </c>
      <c r="L148" s="16">
        <v>2593448</v>
      </c>
      <c r="M148" s="17">
        <v>1437821</v>
      </c>
      <c r="N148" s="17">
        <v>1340615</v>
      </c>
      <c r="O148" s="16">
        <v>5371884</v>
      </c>
      <c r="P148" s="16">
        <v>761897</v>
      </c>
      <c r="Q148" s="17">
        <v>3403511</v>
      </c>
      <c r="R148" s="17">
        <v>3676036</v>
      </c>
      <c r="S148" s="16">
        <v>7841444</v>
      </c>
      <c r="T148" s="16">
        <v>627454</v>
      </c>
      <c r="U148" s="17">
        <v>0</v>
      </c>
      <c r="V148" s="17">
        <v>3097467</v>
      </c>
      <c r="W148" s="19">
        <v>3724921</v>
      </c>
    </row>
    <row r="149" spans="1:23" ht="9.75">
      <c r="A149" s="13" t="s">
        <v>26</v>
      </c>
      <c r="B149" s="14" t="s">
        <v>273</v>
      </c>
      <c r="C149" s="15" t="s">
        <v>274</v>
      </c>
      <c r="D149" s="16">
        <v>597533000</v>
      </c>
      <c r="E149" s="17">
        <v>618084800</v>
      </c>
      <c r="F149" s="17">
        <v>299880402</v>
      </c>
      <c r="G149" s="18">
        <f t="shared" si="27"/>
        <v>0.48517679451104445</v>
      </c>
      <c r="H149" s="16">
        <v>0</v>
      </c>
      <c r="I149" s="17">
        <v>0</v>
      </c>
      <c r="J149" s="17">
        <v>57574296</v>
      </c>
      <c r="K149" s="16">
        <v>57574296</v>
      </c>
      <c r="L149" s="16">
        <v>-12034629</v>
      </c>
      <c r="M149" s="17">
        <v>29301652</v>
      </c>
      <c r="N149" s="17">
        <v>13262310</v>
      </c>
      <c r="O149" s="16">
        <v>30529333</v>
      </c>
      <c r="P149" s="16">
        <v>39470486</v>
      </c>
      <c r="Q149" s="17">
        <v>106106903</v>
      </c>
      <c r="R149" s="17">
        <v>31587691</v>
      </c>
      <c r="S149" s="16">
        <v>177165080</v>
      </c>
      <c r="T149" s="16">
        <v>17342684</v>
      </c>
      <c r="U149" s="17">
        <v>16680702</v>
      </c>
      <c r="V149" s="17">
        <v>588307</v>
      </c>
      <c r="W149" s="19">
        <v>34611693</v>
      </c>
    </row>
    <row r="150" spans="1:23" ht="9.75">
      <c r="A150" s="13" t="s">
        <v>26</v>
      </c>
      <c r="B150" s="14" t="s">
        <v>275</v>
      </c>
      <c r="C150" s="15" t="s">
        <v>276</v>
      </c>
      <c r="D150" s="16">
        <v>11023000</v>
      </c>
      <c r="E150" s="17">
        <v>77494995</v>
      </c>
      <c r="F150" s="17">
        <v>28034045</v>
      </c>
      <c r="G150" s="18">
        <f t="shared" si="27"/>
        <v>0.3617529751437496</v>
      </c>
      <c r="H150" s="16">
        <v>553387</v>
      </c>
      <c r="I150" s="17">
        <v>0</v>
      </c>
      <c r="J150" s="17">
        <v>890319</v>
      </c>
      <c r="K150" s="16">
        <v>1443706</v>
      </c>
      <c r="L150" s="16">
        <v>2414927</v>
      </c>
      <c r="M150" s="17">
        <v>3327923</v>
      </c>
      <c r="N150" s="17">
        <v>3963299</v>
      </c>
      <c r="O150" s="16">
        <v>9706149</v>
      </c>
      <c r="P150" s="16">
        <v>101842</v>
      </c>
      <c r="Q150" s="17">
        <v>81219</v>
      </c>
      <c r="R150" s="17">
        <v>1117469</v>
      </c>
      <c r="S150" s="16">
        <v>1300530</v>
      </c>
      <c r="T150" s="16">
        <v>-125357</v>
      </c>
      <c r="U150" s="17">
        <v>7932492</v>
      </c>
      <c r="V150" s="17">
        <v>7776525</v>
      </c>
      <c r="W150" s="19">
        <v>15583660</v>
      </c>
    </row>
    <row r="151" spans="1:23" ht="9.75">
      <c r="A151" s="13" t="s">
        <v>26</v>
      </c>
      <c r="B151" s="14" t="s">
        <v>277</v>
      </c>
      <c r="C151" s="15" t="s">
        <v>278</v>
      </c>
      <c r="D151" s="16">
        <v>36273589</v>
      </c>
      <c r="E151" s="17">
        <v>39689543</v>
      </c>
      <c r="F151" s="17">
        <v>485747102</v>
      </c>
      <c r="G151" s="18">
        <f t="shared" si="27"/>
        <v>12.238667046380453</v>
      </c>
      <c r="H151" s="16">
        <v>9640080</v>
      </c>
      <c r="I151" s="17">
        <v>4380272</v>
      </c>
      <c r="J151" s="17">
        <v>450432460</v>
      </c>
      <c r="K151" s="16">
        <v>464452812</v>
      </c>
      <c r="L151" s="16">
        <v>728731</v>
      </c>
      <c r="M151" s="17">
        <v>949712</v>
      </c>
      <c r="N151" s="17">
        <v>9767575</v>
      </c>
      <c r="O151" s="16">
        <v>11446018</v>
      </c>
      <c r="P151" s="16">
        <v>1009509</v>
      </c>
      <c r="Q151" s="17">
        <v>-179353</v>
      </c>
      <c r="R151" s="17">
        <v>4791883</v>
      </c>
      <c r="S151" s="16">
        <v>5622039</v>
      </c>
      <c r="T151" s="16">
        <v>945024</v>
      </c>
      <c r="U151" s="17">
        <v>16455</v>
      </c>
      <c r="V151" s="17">
        <v>3264754</v>
      </c>
      <c r="W151" s="19">
        <v>4226233</v>
      </c>
    </row>
    <row r="152" spans="1:23" ht="9.75">
      <c r="A152" s="13" t="s">
        <v>26</v>
      </c>
      <c r="B152" s="14" t="s">
        <v>279</v>
      </c>
      <c r="C152" s="15" t="s">
        <v>280</v>
      </c>
      <c r="D152" s="16">
        <v>45759000</v>
      </c>
      <c r="E152" s="17">
        <v>44859000</v>
      </c>
      <c r="F152" s="17">
        <v>-3322532</v>
      </c>
      <c r="G152" s="18">
        <f t="shared" si="27"/>
        <v>-0.07406611828172718</v>
      </c>
      <c r="H152" s="16">
        <v>0</v>
      </c>
      <c r="I152" s="17">
        <v>0</v>
      </c>
      <c r="J152" s="17">
        <v>0</v>
      </c>
      <c r="K152" s="16">
        <v>0</v>
      </c>
      <c r="L152" s="16">
        <v>0</v>
      </c>
      <c r="M152" s="17">
        <v>-5100000</v>
      </c>
      <c r="N152" s="17">
        <v>0</v>
      </c>
      <c r="O152" s="16">
        <v>-5100000</v>
      </c>
      <c r="P152" s="16">
        <v>83671</v>
      </c>
      <c r="Q152" s="17">
        <v>0</v>
      </c>
      <c r="R152" s="17">
        <v>1714006</v>
      </c>
      <c r="S152" s="16">
        <v>1797677</v>
      </c>
      <c r="T152" s="16">
        <v>-1756408</v>
      </c>
      <c r="U152" s="17">
        <v>-527186</v>
      </c>
      <c r="V152" s="17">
        <v>2263385</v>
      </c>
      <c r="W152" s="19">
        <v>-20209</v>
      </c>
    </row>
    <row r="153" spans="1:23" ht="9.75">
      <c r="A153" s="13" t="s">
        <v>41</v>
      </c>
      <c r="B153" s="14" t="s">
        <v>281</v>
      </c>
      <c r="C153" s="15" t="s">
        <v>282</v>
      </c>
      <c r="D153" s="16">
        <v>370534755</v>
      </c>
      <c r="E153" s="17">
        <v>443509839</v>
      </c>
      <c r="F153" s="17">
        <v>252779218</v>
      </c>
      <c r="G153" s="18">
        <f t="shared" si="27"/>
        <v>0.5699517705626368</v>
      </c>
      <c r="H153" s="16">
        <v>3628783</v>
      </c>
      <c r="I153" s="17">
        <v>15722551</v>
      </c>
      <c r="J153" s="17">
        <v>15770902</v>
      </c>
      <c r="K153" s="16">
        <v>35122236</v>
      </c>
      <c r="L153" s="16">
        <v>16445877</v>
      </c>
      <c r="M153" s="17">
        <v>12933115</v>
      </c>
      <c r="N153" s="17">
        <v>23952605</v>
      </c>
      <c r="O153" s="16">
        <v>53331597</v>
      </c>
      <c r="P153" s="16">
        <v>3796071</v>
      </c>
      <c r="Q153" s="17">
        <v>17014028</v>
      </c>
      <c r="R153" s="17">
        <v>20213219</v>
      </c>
      <c r="S153" s="16">
        <v>41023318</v>
      </c>
      <c r="T153" s="16">
        <v>18857009</v>
      </c>
      <c r="U153" s="17">
        <v>4670396</v>
      </c>
      <c r="V153" s="17">
        <v>99774662</v>
      </c>
      <c r="W153" s="19">
        <v>123302067</v>
      </c>
    </row>
    <row r="154" spans="1:23" ht="9.75">
      <c r="A154" s="20"/>
      <c r="B154" s="21" t="s">
        <v>283</v>
      </c>
      <c r="C154" s="22"/>
      <c r="D154" s="23">
        <f>SUM(D148:D153)</f>
        <v>1091453641</v>
      </c>
      <c r="E154" s="24">
        <f>SUM(E148:E153)</f>
        <v>1256093500</v>
      </c>
      <c r="F154" s="24">
        <f>SUM(F148:F153)</f>
        <v>1089279321</v>
      </c>
      <c r="G154" s="25">
        <f t="shared" si="27"/>
        <v>0.8671960494979076</v>
      </c>
      <c r="H154" s="23">
        <f aca="true" t="shared" si="31" ref="H154:W154">SUM(H148:H153)</f>
        <v>14775935</v>
      </c>
      <c r="I154" s="24">
        <f t="shared" si="31"/>
        <v>24167831</v>
      </c>
      <c r="J154" s="24">
        <f t="shared" si="31"/>
        <v>528872121</v>
      </c>
      <c r="K154" s="23">
        <f t="shared" si="31"/>
        <v>567815887</v>
      </c>
      <c r="L154" s="23">
        <f t="shared" si="31"/>
        <v>10148354</v>
      </c>
      <c r="M154" s="24">
        <f t="shared" si="31"/>
        <v>42850223</v>
      </c>
      <c r="N154" s="24">
        <f t="shared" si="31"/>
        <v>52286404</v>
      </c>
      <c r="O154" s="23">
        <f t="shared" si="31"/>
        <v>105284981</v>
      </c>
      <c r="P154" s="23">
        <f t="shared" si="31"/>
        <v>45223476</v>
      </c>
      <c r="Q154" s="24">
        <f t="shared" si="31"/>
        <v>126426308</v>
      </c>
      <c r="R154" s="24">
        <f t="shared" si="31"/>
        <v>63100304</v>
      </c>
      <c r="S154" s="23">
        <f t="shared" si="31"/>
        <v>234750088</v>
      </c>
      <c r="T154" s="23">
        <f t="shared" si="31"/>
        <v>35890406</v>
      </c>
      <c r="U154" s="24">
        <f t="shared" si="31"/>
        <v>28772859</v>
      </c>
      <c r="V154" s="24">
        <f t="shared" si="31"/>
        <v>116765100</v>
      </c>
      <c r="W154" s="26">
        <f t="shared" si="31"/>
        <v>181428365</v>
      </c>
    </row>
    <row r="155" spans="1:23" ht="9.75">
      <c r="A155" s="13" t="s">
        <v>26</v>
      </c>
      <c r="B155" s="14" t="s">
        <v>284</v>
      </c>
      <c r="C155" s="15" t="s">
        <v>285</v>
      </c>
      <c r="D155" s="16">
        <v>35979501</v>
      </c>
      <c r="E155" s="17">
        <v>32262050</v>
      </c>
      <c r="F155" s="17">
        <v>16062302</v>
      </c>
      <c r="G155" s="18">
        <f t="shared" si="27"/>
        <v>0.4978698501800103</v>
      </c>
      <c r="H155" s="16">
        <v>-347826</v>
      </c>
      <c r="I155" s="17">
        <v>1142334</v>
      </c>
      <c r="J155" s="17">
        <v>2505540</v>
      </c>
      <c r="K155" s="16">
        <v>3300048</v>
      </c>
      <c r="L155" s="16">
        <v>0</v>
      </c>
      <c r="M155" s="17">
        <v>437261</v>
      </c>
      <c r="N155" s="17">
        <v>1410202</v>
      </c>
      <c r="O155" s="16">
        <v>1847463</v>
      </c>
      <c r="P155" s="16">
        <v>92563</v>
      </c>
      <c r="Q155" s="17">
        <v>694995</v>
      </c>
      <c r="R155" s="17">
        <v>1152175</v>
      </c>
      <c r="S155" s="16">
        <v>1939733</v>
      </c>
      <c r="T155" s="16">
        <v>24800</v>
      </c>
      <c r="U155" s="17">
        <v>0</v>
      </c>
      <c r="V155" s="17">
        <v>8950258</v>
      </c>
      <c r="W155" s="19">
        <v>8975058</v>
      </c>
    </row>
    <row r="156" spans="1:23" ht="9.75">
      <c r="A156" s="13" t="s">
        <v>26</v>
      </c>
      <c r="B156" s="14" t="s">
        <v>286</v>
      </c>
      <c r="C156" s="15" t="s">
        <v>287</v>
      </c>
      <c r="D156" s="16">
        <v>316284807</v>
      </c>
      <c r="E156" s="17">
        <v>256908287</v>
      </c>
      <c r="F156" s="17">
        <v>144880369</v>
      </c>
      <c r="G156" s="18">
        <f t="shared" si="27"/>
        <v>0.563938091261338</v>
      </c>
      <c r="H156" s="16">
        <v>566510</v>
      </c>
      <c r="I156" s="17">
        <v>5780505</v>
      </c>
      <c r="J156" s="17">
        <v>11607107</v>
      </c>
      <c r="K156" s="16">
        <v>17954122</v>
      </c>
      <c r="L156" s="16">
        <v>13050879</v>
      </c>
      <c r="M156" s="17">
        <v>5880855</v>
      </c>
      <c r="N156" s="17">
        <v>28650472</v>
      </c>
      <c r="O156" s="16">
        <v>47582206</v>
      </c>
      <c r="P156" s="16">
        <v>4535708</v>
      </c>
      <c r="Q156" s="17">
        <v>8281645</v>
      </c>
      <c r="R156" s="17">
        <v>20603084</v>
      </c>
      <c r="S156" s="16">
        <v>33420437</v>
      </c>
      <c r="T156" s="16">
        <v>18720767</v>
      </c>
      <c r="U156" s="17">
        <v>8167987</v>
      </c>
      <c r="V156" s="17">
        <v>19034850</v>
      </c>
      <c r="W156" s="19">
        <v>45923604</v>
      </c>
    </row>
    <row r="157" spans="1:23" ht="9.75">
      <c r="A157" s="13" t="s">
        <v>26</v>
      </c>
      <c r="B157" s="14" t="s">
        <v>288</v>
      </c>
      <c r="C157" s="15" t="s">
        <v>289</v>
      </c>
      <c r="D157" s="16">
        <v>67834000</v>
      </c>
      <c r="E157" s="17">
        <v>65696468</v>
      </c>
      <c r="F157" s="17">
        <v>46625061</v>
      </c>
      <c r="G157" s="18">
        <f t="shared" si="27"/>
        <v>0.7097042264129024</v>
      </c>
      <c r="H157" s="16">
        <v>3021235</v>
      </c>
      <c r="I157" s="17">
        <v>3359237</v>
      </c>
      <c r="J157" s="17">
        <v>6808361</v>
      </c>
      <c r="K157" s="16">
        <v>13188833</v>
      </c>
      <c r="L157" s="16">
        <v>9009804</v>
      </c>
      <c r="M157" s="17">
        <v>5276700</v>
      </c>
      <c r="N157" s="17">
        <v>5943866</v>
      </c>
      <c r="O157" s="16">
        <v>20230370</v>
      </c>
      <c r="P157" s="16">
        <v>799893</v>
      </c>
      <c r="Q157" s="17">
        <v>2197789</v>
      </c>
      <c r="R157" s="17">
        <v>1469106</v>
      </c>
      <c r="S157" s="16">
        <v>4466788</v>
      </c>
      <c r="T157" s="16">
        <v>101491</v>
      </c>
      <c r="U157" s="17">
        <v>1544406</v>
      </c>
      <c r="V157" s="17">
        <v>7093173</v>
      </c>
      <c r="W157" s="19">
        <v>8739070</v>
      </c>
    </row>
    <row r="158" spans="1:23" ht="9.75">
      <c r="A158" s="13" t="s">
        <v>26</v>
      </c>
      <c r="B158" s="14" t="s">
        <v>290</v>
      </c>
      <c r="C158" s="15" t="s">
        <v>291</v>
      </c>
      <c r="D158" s="16">
        <v>47287000</v>
      </c>
      <c r="E158" s="17">
        <v>52528354</v>
      </c>
      <c r="F158" s="17">
        <v>39960304</v>
      </c>
      <c r="G158" s="18">
        <f t="shared" si="27"/>
        <v>0.7607377912507977</v>
      </c>
      <c r="H158" s="16">
        <v>0</v>
      </c>
      <c r="I158" s="17">
        <v>2962362</v>
      </c>
      <c r="J158" s="17">
        <v>8848537</v>
      </c>
      <c r="K158" s="16">
        <v>11810899</v>
      </c>
      <c r="L158" s="16">
        <v>1706043</v>
      </c>
      <c r="M158" s="17">
        <v>5002370</v>
      </c>
      <c r="N158" s="17">
        <v>3239044</v>
      </c>
      <c r="O158" s="16">
        <v>9947457</v>
      </c>
      <c r="P158" s="16">
        <v>838484</v>
      </c>
      <c r="Q158" s="17">
        <v>4210299</v>
      </c>
      <c r="R158" s="17">
        <v>3950110</v>
      </c>
      <c r="S158" s="16">
        <v>8998893</v>
      </c>
      <c r="T158" s="16">
        <v>938315</v>
      </c>
      <c r="U158" s="17">
        <v>1844840</v>
      </c>
      <c r="V158" s="17">
        <v>6419900</v>
      </c>
      <c r="W158" s="19">
        <v>9203055</v>
      </c>
    </row>
    <row r="159" spans="1:23" ht="9.75">
      <c r="A159" s="13" t="s">
        <v>41</v>
      </c>
      <c r="B159" s="14" t="s">
        <v>292</v>
      </c>
      <c r="C159" s="15" t="s">
        <v>293</v>
      </c>
      <c r="D159" s="16">
        <v>346370460</v>
      </c>
      <c r="E159" s="17">
        <v>342949113</v>
      </c>
      <c r="F159" s="17">
        <v>188390288</v>
      </c>
      <c r="G159" s="18">
        <f t="shared" si="27"/>
        <v>0.5493243191446889</v>
      </c>
      <c r="H159" s="16">
        <v>1201562</v>
      </c>
      <c r="I159" s="17">
        <v>14433502</v>
      </c>
      <c r="J159" s="17">
        <v>12519387</v>
      </c>
      <c r="K159" s="16">
        <v>28154451</v>
      </c>
      <c r="L159" s="16">
        <v>4459431</v>
      </c>
      <c r="M159" s="17">
        <v>17602710</v>
      </c>
      <c r="N159" s="17">
        <v>21931421</v>
      </c>
      <c r="O159" s="16">
        <v>43993562</v>
      </c>
      <c r="P159" s="16">
        <v>5962442</v>
      </c>
      <c r="Q159" s="17">
        <v>22668351</v>
      </c>
      <c r="R159" s="17">
        <v>31236271</v>
      </c>
      <c r="S159" s="16">
        <v>59867064</v>
      </c>
      <c r="T159" s="16">
        <v>7027499</v>
      </c>
      <c r="U159" s="17">
        <v>7977773</v>
      </c>
      <c r="V159" s="17">
        <v>41369939</v>
      </c>
      <c r="W159" s="19">
        <v>56375211</v>
      </c>
    </row>
    <row r="160" spans="1:23" ht="9.75">
      <c r="A160" s="20"/>
      <c r="B160" s="21" t="s">
        <v>294</v>
      </c>
      <c r="C160" s="22"/>
      <c r="D160" s="23">
        <f>SUM(D155:D159)</f>
        <v>813755768</v>
      </c>
      <c r="E160" s="24">
        <f>SUM(E155:E159)</f>
        <v>750344272</v>
      </c>
      <c r="F160" s="24">
        <f>SUM(F155:F159)</f>
        <v>435918324</v>
      </c>
      <c r="G160" s="25">
        <f t="shared" si="27"/>
        <v>0.5809577553488674</v>
      </c>
      <c r="H160" s="23">
        <f aca="true" t="shared" si="32" ref="H160:W160">SUM(H155:H159)</f>
        <v>4441481</v>
      </c>
      <c r="I160" s="24">
        <f t="shared" si="32"/>
        <v>27677940</v>
      </c>
      <c r="J160" s="24">
        <f t="shared" si="32"/>
        <v>42288932</v>
      </c>
      <c r="K160" s="23">
        <f t="shared" si="32"/>
        <v>74408353</v>
      </c>
      <c r="L160" s="23">
        <f t="shared" si="32"/>
        <v>28226157</v>
      </c>
      <c r="M160" s="24">
        <f t="shared" si="32"/>
        <v>34199896</v>
      </c>
      <c r="N160" s="24">
        <f t="shared" si="32"/>
        <v>61175005</v>
      </c>
      <c r="O160" s="23">
        <f t="shared" si="32"/>
        <v>123601058</v>
      </c>
      <c r="P160" s="23">
        <f t="shared" si="32"/>
        <v>12229090</v>
      </c>
      <c r="Q160" s="24">
        <f t="shared" si="32"/>
        <v>38053079</v>
      </c>
      <c r="R160" s="24">
        <f t="shared" si="32"/>
        <v>58410746</v>
      </c>
      <c r="S160" s="23">
        <f t="shared" si="32"/>
        <v>108692915</v>
      </c>
      <c r="T160" s="23">
        <f t="shared" si="32"/>
        <v>26812872</v>
      </c>
      <c r="U160" s="24">
        <f t="shared" si="32"/>
        <v>19535006</v>
      </c>
      <c r="V160" s="24">
        <f t="shared" si="32"/>
        <v>82868120</v>
      </c>
      <c r="W160" s="26">
        <f t="shared" si="32"/>
        <v>129215998</v>
      </c>
    </row>
    <row r="161" spans="1:23" ht="9.75">
      <c r="A161" s="13" t="s">
        <v>26</v>
      </c>
      <c r="B161" s="14" t="s">
        <v>295</v>
      </c>
      <c r="C161" s="15" t="s">
        <v>296</v>
      </c>
      <c r="D161" s="16">
        <v>125492000</v>
      </c>
      <c r="E161" s="17">
        <v>108376876</v>
      </c>
      <c r="F161" s="17">
        <v>73347048</v>
      </c>
      <c r="G161" s="18">
        <f t="shared" si="27"/>
        <v>0.6767776550414685</v>
      </c>
      <c r="H161" s="16">
        <v>547311</v>
      </c>
      <c r="I161" s="17">
        <v>19236031</v>
      </c>
      <c r="J161" s="17">
        <v>-10749146</v>
      </c>
      <c r="K161" s="16">
        <v>9034196</v>
      </c>
      <c r="L161" s="16">
        <v>8944190</v>
      </c>
      <c r="M161" s="17">
        <v>4894592</v>
      </c>
      <c r="N161" s="17">
        <v>7765539</v>
      </c>
      <c r="O161" s="16">
        <v>21604321</v>
      </c>
      <c r="P161" s="16">
        <v>3353781</v>
      </c>
      <c r="Q161" s="17">
        <v>4379699</v>
      </c>
      <c r="R161" s="17">
        <v>10139532</v>
      </c>
      <c r="S161" s="16">
        <v>17873012</v>
      </c>
      <c r="T161" s="16">
        <v>139568</v>
      </c>
      <c r="U161" s="17">
        <v>5740971</v>
      </c>
      <c r="V161" s="17">
        <v>18954980</v>
      </c>
      <c r="W161" s="19">
        <v>24835519</v>
      </c>
    </row>
    <row r="162" spans="1:23" ht="9.75">
      <c r="A162" s="13" t="s">
        <v>26</v>
      </c>
      <c r="B162" s="14" t="s">
        <v>297</v>
      </c>
      <c r="C162" s="15" t="s">
        <v>298</v>
      </c>
      <c r="D162" s="16">
        <v>78295830</v>
      </c>
      <c r="E162" s="17">
        <v>76447174</v>
      </c>
      <c r="F162" s="17">
        <v>147154613</v>
      </c>
      <c r="G162" s="18">
        <f t="shared" si="27"/>
        <v>1.9249189381415197</v>
      </c>
      <c r="H162" s="16">
        <v>2939087</v>
      </c>
      <c r="I162" s="17">
        <v>51197495</v>
      </c>
      <c r="J162" s="17">
        <v>54738431</v>
      </c>
      <c r="K162" s="16">
        <v>108875013</v>
      </c>
      <c r="L162" s="16">
        <v>3172032</v>
      </c>
      <c r="M162" s="17">
        <v>5554380</v>
      </c>
      <c r="N162" s="17">
        <v>7980548</v>
      </c>
      <c r="O162" s="16">
        <v>16706960</v>
      </c>
      <c r="P162" s="16">
        <v>568685</v>
      </c>
      <c r="Q162" s="17">
        <v>1472751</v>
      </c>
      <c r="R162" s="17">
        <v>2685181</v>
      </c>
      <c r="S162" s="16">
        <v>4726617</v>
      </c>
      <c r="T162" s="16">
        <v>145073</v>
      </c>
      <c r="U162" s="17">
        <v>2814302</v>
      </c>
      <c r="V162" s="17">
        <v>13886648</v>
      </c>
      <c r="W162" s="19">
        <v>16846023</v>
      </c>
    </row>
    <row r="163" spans="1:23" ht="9.75">
      <c r="A163" s="13" t="s">
        <v>26</v>
      </c>
      <c r="B163" s="14" t="s">
        <v>299</v>
      </c>
      <c r="C163" s="15" t="s">
        <v>300</v>
      </c>
      <c r="D163" s="16">
        <v>108166000</v>
      </c>
      <c r="E163" s="17">
        <v>109422903</v>
      </c>
      <c r="F163" s="17">
        <v>52997781</v>
      </c>
      <c r="G163" s="18">
        <f t="shared" si="27"/>
        <v>0.48433901447487643</v>
      </c>
      <c r="H163" s="16">
        <v>51300</v>
      </c>
      <c r="I163" s="17">
        <v>1453862</v>
      </c>
      <c r="J163" s="17">
        <v>4855349</v>
      </c>
      <c r="K163" s="16">
        <v>6360511</v>
      </c>
      <c r="L163" s="16">
        <v>1222605</v>
      </c>
      <c r="M163" s="17">
        <v>3124829</v>
      </c>
      <c r="N163" s="17">
        <v>2532347</v>
      </c>
      <c r="O163" s="16">
        <v>6879781</v>
      </c>
      <c r="P163" s="16">
        <v>3512947</v>
      </c>
      <c r="Q163" s="17">
        <v>4774970</v>
      </c>
      <c r="R163" s="17">
        <v>10371052</v>
      </c>
      <c r="S163" s="16">
        <v>18658969</v>
      </c>
      <c r="T163" s="16">
        <v>344077</v>
      </c>
      <c r="U163" s="17">
        <v>5829911</v>
      </c>
      <c r="V163" s="17">
        <v>14924532</v>
      </c>
      <c r="W163" s="19">
        <v>21098520</v>
      </c>
    </row>
    <row r="164" spans="1:23" ht="9.75">
      <c r="A164" s="13" t="s">
        <v>26</v>
      </c>
      <c r="B164" s="14" t="s">
        <v>301</v>
      </c>
      <c r="C164" s="15" t="s">
        <v>302</v>
      </c>
      <c r="D164" s="16">
        <v>68644000</v>
      </c>
      <c r="E164" s="17">
        <v>88799946</v>
      </c>
      <c r="F164" s="17">
        <v>70366371</v>
      </c>
      <c r="G164" s="18">
        <f t="shared" si="27"/>
        <v>0.7924145697115627</v>
      </c>
      <c r="H164" s="16">
        <v>0</v>
      </c>
      <c r="I164" s="17">
        <v>2544190</v>
      </c>
      <c r="J164" s="17">
        <v>1184458</v>
      </c>
      <c r="K164" s="16">
        <v>3728648</v>
      </c>
      <c r="L164" s="16">
        <v>4433769</v>
      </c>
      <c r="M164" s="17">
        <v>3483579</v>
      </c>
      <c r="N164" s="17">
        <v>9525441</v>
      </c>
      <c r="O164" s="16">
        <v>17442789</v>
      </c>
      <c r="P164" s="16">
        <v>3198924</v>
      </c>
      <c r="Q164" s="17">
        <v>7079256</v>
      </c>
      <c r="R164" s="17">
        <v>8833816</v>
      </c>
      <c r="S164" s="16">
        <v>19111996</v>
      </c>
      <c r="T164" s="16">
        <v>220000</v>
      </c>
      <c r="U164" s="17">
        <v>2916066</v>
      </c>
      <c r="V164" s="17">
        <v>26946872</v>
      </c>
      <c r="W164" s="19">
        <v>30082938</v>
      </c>
    </row>
    <row r="165" spans="1:23" ht="9.75">
      <c r="A165" s="13" t="s">
        <v>41</v>
      </c>
      <c r="B165" s="14" t="s">
        <v>303</v>
      </c>
      <c r="C165" s="15" t="s">
        <v>304</v>
      </c>
      <c r="D165" s="16">
        <v>282484043</v>
      </c>
      <c r="E165" s="17">
        <v>267669818</v>
      </c>
      <c r="F165" s="17">
        <v>229157336</v>
      </c>
      <c r="G165" s="18">
        <f t="shared" si="27"/>
        <v>0.856119444890122</v>
      </c>
      <c r="H165" s="16">
        <v>15133788</v>
      </c>
      <c r="I165" s="17">
        <v>13021404</v>
      </c>
      <c r="J165" s="17">
        <v>17935356</v>
      </c>
      <c r="K165" s="16">
        <v>46090548</v>
      </c>
      <c r="L165" s="16">
        <v>15691848</v>
      </c>
      <c r="M165" s="17">
        <v>36433808</v>
      </c>
      <c r="N165" s="17">
        <v>8335991</v>
      </c>
      <c r="O165" s="16">
        <v>60461647</v>
      </c>
      <c r="P165" s="16">
        <v>18366445</v>
      </c>
      <c r="Q165" s="17">
        <v>15564192</v>
      </c>
      <c r="R165" s="17">
        <v>36072088</v>
      </c>
      <c r="S165" s="16">
        <v>70002725</v>
      </c>
      <c r="T165" s="16">
        <v>6389396</v>
      </c>
      <c r="U165" s="17">
        <v>27082147</v>
      </c>
      <c r="V165" s="17">
        <v>19130873</v>
      </c>
      <c r="W165" s="19">
        <v>52602416</v>
      </c>
    </row>
    <row r="166" spans="1:23" ht="9.75">
      <c r="A166" s="20"/>
      <c r="B166" s="21" t="s">
        <v>305</v>
      </c>
      <c r="C166" s="22"/>
      <c r="D166" s="23">
        <f>SUM(D161:D165)</f>
        <v>663081873</v>
      </c>
      <c r="E166" s="24">
        <f>SUM(E161:E165)</f>
        <v>650716717</v>
      </c>
      <c r="F166" s="24">
        <f>SUM(F161:F165)</f>
        <v>573023149</v>
      </c>
      <c r="G166" s="25">
        <f t="shared" si="27"/>
        <v>0.8806030858432672</v>
      </c>
      <c r="H166" s="23">
        <f aca="true" t="shared" si="33" ref="H166:W166">SUM(H161:H165)</f>
        <v>18671486</v>
      </c>
      <c r="I166" s="24">
        <f t="shared" si="33"/>
        <v>87452982</v>
      </c>
      <c r="J166" s="24">
        <f t="shared" si="33"/>
        <v>67964448</v>
      </c>
      <c r="K166" s="23">
        <f t="shared" si="33"/>
        <v>174088916</v>
      </c>
      <c r="L166" s="23">
        <f t="shared" si="33"/>
        <v>33464444</v>
      </c>
      <c r="M166" s="24">
        <f t="shared" si="33"/>
        <v>53491188</v>
      </c>
      <c r="N166" s="24">
        <f t="shared" si="33"/>
        <v>36139866</v>
      </c>
      <c r="O166" s="23">
        <f t="shared" si="33"/>
        <v>123095498</v>
      </c>
      <c r="P166" s="23">
        <f t="shared" si="33"/>
        <v>29000782</v>
      </c>
      <c r="Q166" s="24">
        <f t="shared" si="33"/>
        <v>33270868</v>
      </c>
      <c r="R166" s="24">
        <f t="shared" si="33"/>
        <v>68101669</v>
      </c>
      <c r="S166" s="23">
        <f t="shared" si="33"/>
        <v>130373319</v>
      </c>
      <c r="T166" s="23">
        <f t="shared" si="33"/>
        <v>7238114</v>
      </c>
      <c r="U166" s="24">
        <f t="shared" si="33"/>
        <v>44383397</v>
      </c>
      <c r="V166" s="24">
        <f t="shared" si="33"/>
        <v>93843905</v>
      </c>
      <c r="W166" s="26">
        <f t="shared" si="33"/>
        <v>145465416</v>
      </c>
    </row>
    <row r="167" spans="1:23" ht="9.75">
      <c r="A167" s="31"/>
      <c r="B167" s="32" t="s">
        <v>306</v>
      </c>
      <c r="C167" s="33"/>
      <c r="D167" s="34">
        <f>SUM(D102,D104:D108,D110:D117,D119:D122,D124:D128,D130:D133,D135:D140,D142:D146,D148:D153,D155:D159,D161:D165)</f>
        <v>13415299036</v>
      </c>
      <c r="E167" s="35">
        <f>SUM(E102,E104:E108,E110:E117,E119:E122,E124:E128,E130:E133,E135:E140,E142:E146,E148:E153,E155:E159,E161:E165)</f>
        <v>9297949836</v>
      </c>
      <c r="F167" s="35">
        <f>SUM(F102,F104:F108,F110:F117,F119:F122,F124:F128,F130:F133,F135:F140,F142:F146,F148:F153,F155:F159,F161:F165)</f>
        <v>25292345839</v>
      </c>
      <c r="G167" s="36">
        <f t="shared" si="27"/>
        <v>2.7202067428964347</v>
      </c>
      <c r="H167" s="34">
        <f aca="true" t="shared" si="34" ref="H167:W167">SUM(H102,H104:H108,H110:H117,H119:H122,H124:H128,H130:H133,H135:H140,H142:H146,H148:H153,H155:H159,H161:H165)</f>
        <v>1189846484</v>
      </c>
      <c r="I167" s="35">
        <f t="shared" si="34"/>
        <v>10609283356</v>
      </c>
      <c r="J167" s="35">
        <f t="shared" si="34"/>
        <v>4998123064</v>
      </c>
      <c r="K167" s="34">
        <f t="shared" si="34"/>
        <v>16797252904</v>
      </c>
      <c r="L167" s="34">
        <f t="shared" si="34"/>
        <v>387743563</v>
      </c>
      <c r="M167" s="35">
        <f t="shared" si="34"/>
        <v>589558783</v>
      </c>
      <c r="N167" s="35">
        <f t="shared" si="34"/>
        <v>3566679165</v>
      </c>
      <c r="O167" s="34">
        <f t="shared" si="34"/>
        <v>4543981511</v>
      </c>
      <c r="P167" s="34">
        <f t="shared" si="34"/>
        <v>278690739</v>
      </c>
      <c r="Q167" s="35">
        <f t="shared" si="34"/>
        <v>988173996</v>
      </c>
      <c r="R167" s="35">
        <f t="shared" si="34"/>
        <v>527098542</v>
      </c>
      <c r="S167" s="34">
        <f t="shared" si="34"/>
        <v>1793963277</v>
      </c>
      <c r="T167" s="34">
        <f t="shared" si="34"/>
        <v>267934915</v>
      </c>
      <c r="U167" s="35">
        <f t="shared" si="34"/>
        <v>526302700</v>
      </c>
      <c r="V167" s="35">
        <f t="shared" si="34"/>
        <v>1362910532</v>
      </c>
      <c r="W167" s="37">
        <f t="shared" si="34"/>
        <v>2157148147</v>
      </c>
    </row>
    <row r="168" spans="1:23" ht="9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9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9.75">
      <c r="A170" s="13" t="s">
        <v>26</v>
      </c>
      <c r="B170" s="14" t="s">
        <v>308</v>
      </c>
      <c r="C170" s="15" t="s">
        <v>309</v>
      </c>
      <c r="D170" s="16">
        <v>104203600</v>
      </c>
      <c r="E170" s="17">
        <v>93486602</v>
      </c>
      <c r="F170" s="17">
        <v>2526221586</v>
      </c>
      <c r="G170" s="18">
        <f aca="true" t="shared" si="35" ref="G170:G202">IF($E170=0,0,$F170/$E170)</f>
        <v>27.022284818951917</v>
      </c>
      <c r="H170" s="16">
        <v>0</v>
      </c>
      <c r="I170" s="17">
        <v>1227777264</v>
      </c>
      <c r="J170" s="17">
        <v>1234108780</v>
      </c>
      <c r="K170" s="16">
        <v>2461886044</v>
      </c>
      <c r="L170" s="16">
        <v>12412453</v>
      </c>
      <c r="M170" s="17">
        <v>5842593</v>
      </c>
      <c r="N170" s="17">
        <v>5014344</v>
      </c>
      <c r="O170" s="16">
        <v>23269390</v>
      </c>
      <c r="P170" s="16">
        <v>12123508</v>
      </c>
      <c r="Q170" s="17">
        <v>9700418</v>
      </c>
      <c r="R170" s="17">
        <v>3610672</v>
      </c>
      <c r="S170" s="16">
        <v>25434598</v>
      </c>
      <c r="T170" s="16">
        <v>2703467</v>
      </c>
      <c r="U170" s="17">
        <v>73126</v>
      </c>
      <c r="V170" s="17">
        <v>12854961</v>
      </c>
      <c r="W170" s="19">
        <v>15631554</v>
      </c>
    </row>
    <row r="171" spans="1:23" ht="9.75">
      <c r="A171" s="13" t="s">
        <v>26</v>
      </c>
      <c r="B171" s="14" t="s">
        <v>310</v>
      </c>
      <c r="C171" s="15" t="s">
        <v>311</v>
      </c>
      <c r="D171" s="16">
        <v>151354220</v>
      </c>
      <c r="E171" s="17">
        <v>116706579</v>
      </c>
      <c r="F171" s="17">
        <v>57076443</v>
      </c>
      <c r="G171" s="18">
        <f t="shared" si="35"/>
        <v>0.48905934428940806</v>
      </c>
      <c r="H171" s="16">
        <v>13078533</v>
      </c>
      <c r="I171" s="17">
        <v>-1966719</v>
      </c>
      <c r="J171" s="17">
        <v>2900679</v>
      </c>
      <c r="K171" s="16">
        <v>14012493</v>
      </c>
      <c r="L171" s="16">
        <v>1484085</v>
      </c>
      <c r="M171" s="17">
        <v>1000362</v>
      </c>
      <c r="N171" s="17">
        <v>22985728</v>
      </c>
      <c r="O171" s="16">
        <v>25470175</v>
      </c>
      <c r="P171" s="16">
        <v>11744054</v>
      </c>
      <c r="Q171" s="17">
        <v>4000686</v>
      </c>
      <c r="R171" s="17">
        <v>-561044</v>
      </c>
      <c r="S171" s="16">
        <v>15183696</v>
      </c>
      <c r="T171" s="16">
        <v>0</v>
      </c>
      <c r="U171" s="17">
        <v>2410079</v>
      </c>
      <c r="V171" s="17">
        <v>0</v>
      </c>
      <c r="W171" s="19">
        <v>2410079</v>
      </c>
    </row>
    <row r="172" spans="1:23" ht="9.75">
      <c r="A172" s="13" t="s">
        <v>26</v>
      </c>
      <c r="B172" s="14" t="s">
        <v>312</v>
      </c>
      <c r="C172" s="15" t="s">
        <v>313</v>
      </c>
      <c r="D172" s="16">
        <v>142719853</v>
      </c>
      <c r="E172" s="17">
        <v>154392769</v>
      </c>
      <c r="F172" s="17">
        <v>94645252</v>
      </c>
      <c r="G172" s="18">
        <f t="shared" si="35"/>
        <v>0.6130160927420117</v>
      </c>
      <c r="H172" s="16">
        <v>5554740</v>
      </c>
      <c r="I172" s="17">
        <v>24246351</v>
      </c>
      <c r="J172" s="17">
        <v>4790239</v>
      </c>
      <c r="K172" s="16">
        <v>34591330</v>
      </c>
      <c r="L172" s="16">
        <v>0</v>
      </c>
      <c r="M172" s="17">
        <v>0</v>
      </c>
      <c r="N172" s="17">
        <v>2033789</v>
      </c>
      <c r="O172" s="16">
        <v>2033789</v>
      </c>
      <c r="P172" s="16">
        <v>23345350</v>
      </c>
      <c r="Q172" s="17">
        <v>4874500</v>
      </c>
      <c r="R172" s="17">
        <v>19633901</v>
      </c>
      <c r="S172" s="16">
        <v>47853751</v>
      </c>
      <c r="T172" s="16">
        <v>2143764</v>
      </c>
      <c r="U172" s="17">
        <v>1605332</v>
      </c>
      <c r="V172" s="17">
        <v>6417286</v>
      </c>
      <c r="W172" s="19">
        <v>10166382</v>
      </c>
    </row>
    <row r="173" spans="1:23" ht="9.75">
      <c r="A173" s="13" t="s">
        <v>26</v>
      </c>
      <c r="B173" s="14" t="s">
        <v>314</v>
      </c>
      <c r="C173" s="15" t="s">
        <v>315</v>
      </c>
      <c r="D173" s="16">
        <v>47224698</v>
      </c>
      <c r="E173" s="17">
        <v>49338776</v>
      </c>
      <c r="F173" s="17">
        <v>29107669</v>
      </c>
      <c r="G173" s="18">
        <f t="shared" si="35"/>
        <v>0.5899552311553088</v>
      </c>
      <c r="H173" s="16">
        <v>100217</v>
      </c>
      <c r="I173" s="17">
        <v>2821139</v>
      </c>
      <c r="J173" s="17">
        <v>4573108</v>
      </c>
      <c r="K173" s="16">
        <v>7494464</v>
      </c>
      <c r="L173" s="16">
        <v>44173</v>
      </c>
      <c r="M173" s="17">
        <v>6926287</v>
      </c>
      <c r="N173" s="17">
        <v>29200</v>
      </c>
      <c r="O173" s="16">
        <v>6999660</v>
      </c>
      <c r="P173" s="16">
        <v>6926287</v>
      </c>
      <c r="Q173" s="17">
        <v>1154919</v>
      </c>
      <c r="R173" s="17">
        <v>37886</v>
      </c>
      <c r="S173" s="16">
        <v>8119092</v>
      </c>
      <c r="T173" s="16">
        <v>1795608</v>
      </c>
      <c r="U173" s="17">
        <v>3076769</v>
      </c>
      <c r="V173" s="17">
        <v>1622076</v>
      </c>
      <c r="W173" s="19">
        <v>6494453</v>
      </c>
    </row>
    <row r="174" spans="1:23" ht="9.75">
      <c r="A174" s="13" t="s">
        <v>26</v>
      </c>
      <c r="B174" s="14" t="s">
        <v>316</v>
      </c>
      <c r="C174" s="15" t="s">
        <v>317</v>
      </c>
      <c r="D174" s="16">
        <v>46701444</v>
      </c>
      <c r="E174" s="17">
        <v>54068914</v>
      </c>
      <c r="F174" s="17">
        <v>32889613</v>
      </c>
      <c r="G174" s="18">
        <f t="shared" si="35"/>
        <v>0.608290615935064</v>
      </c>
      <c r="H174" s="16">
        <v>0</v>
      </c>
      <c r="I174" s="17">
        <v>5670702</v>
      </c>
      <c r="J174" s="17">
        <v>10119340</v>
      </c>
      <c r="K174" s="16">
        <v>15790042</v>
      </c>
      <c r="L174" s="16">
        <v>3672356</v>
      </c>
      <c r="M174" s="17">
        <v>0</v>
      </c>
      <c r="N174" s="17">
        <v>9474018</v>
      </c>
      <c r="O174" s="16">
        <v>13146374</v>
      </c>
      <c r="P174" s="16">
        <v>0</v>
      </c>
      <c r="Q174" s="17">
        <v>0</v>
      </c>
      <c r="R174" s="17">
        <v>2679293</v>
      </c>
      <c r="S174" s="16">
        <v>2679293</v>
      </c>
      <c r="T174" s="16">
        <v>693001</v>
      </c>
      <c r="U174" s="17">
        <v>580903</v>
      </c>
      <c r="V174" s="17">
        <v>0</v>
      </c>
      <c r="W174" s="19">
        <v>1273904</v>
      </c>
    </row>
    <row r="175" spans="1:23" ht="9.75">
      <c r="A175" s="13" t="s">
        <v>41</v>
      </c>
      <c r="B175" s="14" t="s">
        <v>318</v>
      </c>
      <c r="C175" s="15" t="s">
        <v>319</v>
      </c>
      <c r="D175" s="16">
        <v>563730251</v>
      </c>
      <c r="E175" s="17">
        <v>553911848</v>
      </c>
      <c r="F175" s="17">
        <v>321584774</v>
      </c>
      <c r="G175" s="18">
        <f t="shared" si="35"/>
        <v>0.5805703112528476</v>
      </c>
      <c r="H175" s="16">
        <v>5158902</v>
      </c>
      <c r="I175" s="17">
        <v>56288933</v>
      </c>
      <c r="J175" s="17">
        <v>10937542</v>
      </c>
      <c r="K175" s="16">
        <v>72385377</v>
      </c>
      <c r="L175" s="16">
        <v>24227824</v>
      </c>
      <c r="M175" s="17">
        <v>24996077</v>
      </c>
      <c r="N175" s="17">
        <v>45495128</v>
      </c>
      <c r="O175" s="16">
        <v>94719029</v>
      </c>
      <c r="P175" s="16">
        <v>5200496</v>
      </c>
      <c r="Q175" s="17">
        <v>43835103</v>
      </c>
      <c r="R175" s="17">
        <v>65851879</v>
      </c>
      <c r="S175" s="16">
        <v>114887478</v>
      </c>
      <c r="T175" s="16">
        <v>5020289</v>
      </c>
      <c r="U175" s="17">
        <v>34572601</v>
      </c>
      <c r="V175" s="17">
        <v>0</v>
      </c>
      <c r="W175" s="19">
        <v>39592890</v>
      </c>
    </row>
    <row r="176" spans="1:23" ht="9.75">
      <c r="A176" s="20"/>
      <c r="B176" s="21" t="s">
        <v>320</v>
      </c>
      <c r="C176" s="22"/>
      <c r="D176" s="23">
        <f>SUM(D170:D175)</f>
        <v>1055934066</v>
      </c>
      <c r="E176" s="24">
        <f>SUM(E170:E175)</f>
        <v>1021905488</v>
      </c>
      <c r="F176" s="24">
        <f>SUM(F170:F175)</f>
        <v>3061525337</v>
      </c>
      <c r="G176" s="25">
        <f t="shared" si="35"/>
        <v>2.9958987136783044</v>
      </c>
      <c r="H176" s="23">
        <f aca="true" t="shared" si="36" ref="H176:W176">SUM(H170:H175)</f>
        <v>23892392</v>
      </c>
      <c r="I176" s="24">
        <f t="shared" si="36"/>
        <v>1314837670</v>
      </c>
      <c r="J176" s="24">
        <f t="shared" si="36"/>
        <v>1267429688</v>
      </c>
      <c r="K176" s="23">
        <f t="shared" si="36"/>
        <v>2606159750</v>
      </c>
      <c r="L176" s="23">
        <f t="shared" si="36"/>
        <v>41840891</v>
      </c>
      <c r="M176" s="24">
        <f t="shared" si="36"/>
        <v>38765319</v>
      </c>
      <c r="N176" s="24">
        <f t="shared" si="36"/>
        <v>85032207</v>
      </c>
      <c r="O176" s="23">
        <f t="shared" si="36"/>
        <v>165638417</v>
      </c>
      <c r="P176" s="23">
        <f t="shared" si="36"/>
        <v>59339695</v>
      </c>
      <c r="Q176" s="24">
        <f t="shared" si="36"/>
        <v>63565626</v>
      </c>
      <c r="R176" s="24">
        <f t="shared" si="36"/>
        <v>91252587</v>
      </c>
      <c r="S176" s="23">
        <f t="shared" si="36"/>
        <v>214157908</v>
      </c>
      <c r="T176" s="23">
        <f t="shared" si="36"/>
        <v>12356129</v>
      </c>
      <c r="U176" s="24">
        <f t="shared" si="36"/>
        <v>42318810</v>
      </c>
      <c r="V176" s="24">
        <f t="shared" si="36"/>
        <v>20894323</v>
      </c>
      <c r="W176" s="26">
        <f t="shared" si="36"/>
        <v>75569262</v>
      </c>
    </row>
    <row r="177" spans="1:23" ht="9.75">
      <c r="A177" s="13" t="s">
        <v>26</v>
      </c>
      <c r="B177" s="14" t="s">
        <v>321</v>
      </c>
      <c r="C177" s="15" t="s">
        <v>322</v>
      </c>
      <c r="D177" s="16">
        <v>39016000</v>
      </c>
      <c r="E177" s="17">
        <v>22765000</v>
      </c>
      <c r="F177" s="17">
        <v>21935615</v>
      </c>
      <c r="G177" s="18">
        <f t="shared" si="35"/>
        <v>0.9635675378871074</v>
      </c>
      <c r="H177" s="16">
        <v>0</v>
      </c>
      <c r="I177" s="17">
        <v>65217</v>
      </c>
      <c r="J177" s="17">
        <v>4281233</v>
      </c>
      <c r="K177" s="16">
        <v>4346450</v>
      </c>
      <c r="L177" s="16">
        <v>2403694</v>
      </c>
      <c r="M177" s="17">
        <v>4113604</v>
      </c>
      <c r="N177" s="17">
        <v>1208386</v>
      </c>
      <c r="O177" s="16">
        <v>7725684</v>
      </c>
      <c r="P177" s="16">
        <v>0</v>
      </c>
      <c r="Q177" s="17">
        <v>2237063</v>
      </c>
      <c r="R177" s="17">
        <v>3772073</v>
      </c>
      <c r="S177" s="16">
        <v>6009136</v>
      </c>
      <c r="T177" s="16">
        <v>501717</v>
      </c>
      <c r="U177" s="17">
        <v>3352628</v>
      </c>
      <c r="V177" s="17">
        <v>0</v>
      </c>
      <c r="W177" s="19">
        <v>3854345</v>
      </c>
    </row>
    <row r="178" spans="1:23" ht="9.75">
      <c r="A178" s="13" t="s">
        <v>26</v>
      </c>
      <c r="B178" s="14" t="s">
        <v>323</v>
      </c>
      <c r="C178" s="15" t="s">
        <v>324</v>
      </c>
      <c r="D178" s="16">
        <v>170383000</v>
      </c>
      <c r="E178" s="17">
        <v>155849710</v>
      </c>
      <c r="F178" s="17">
        <v>145350577</v>
      </c>
      <c r="G178" s="18">
        <f t="shared" si="35"/>
        <v>0.9326329641550183</v>
      </c>
      <c r="H178" s="16">
        <v>4003923</v>
      </c>
      <c r="I178" s="17">
        <v>20804177</v>
      </c>
      <c r="J178" s="17">
        <v>13672401</v>
      </c>
      <c r="K178" s="16">
        <v>38480501</v>
      </c>
      <c r="L178" s="16">
        <v>23386553</v>
      </c>
      <c r="M178" s="17">
        <v>18028827</v>
      </c>
      <c r="N178" s="17">
        <v>19842411</v>
      </c>
      <c r="O178" s="16">
        <v>61257791</v>
      </c>
      <c r="P178" s="16">
        <v>12991909</v>
      </c>
      <c r="Q178" s="17">
        <v>9580411</v>
      </c>
      <c r="R178" s="17">
        <v>9151084</v>
      </c>
      <c r="S178" s="16">
        <v>31723404</v>
      </c>
      <c r="T178" s="16">
        <v>598134</v>
      </c>
      <c r="U178" s="17">
        <v>1788139</v>
      </c>
      <c r="V178" s="17">
        <v>11502608</v>
      </c>
      <c r="W178" s="19">
        <v>13888881</v>
      </c>
    </row>
    <row r="179" spans="1:23" ht="9.75">
      <c r="A179" s="13" t="s">
        <v>26</v>
      </c>
      <c r="B179" s="14" t="s">
        <v>325</v>
      </c>
      <c r="C179" s="15" t="s">
        <v>326</v>
      </c>
      <c r="D179" s="16">
        <v>95118240</v>
      </c>
      <c r="E179" s="17">
        <v>20000000</v>
      </c>
      <c r="F179" s="17">
        <v>1568640</v>
      </c>
      <c r="G179" s="18">
        <f t="shared" si="35"/>
        <v>0.078432</v>
      </c>
      <c r="H179" s="16">
        <v>2855375</v>
      </c>
      <c r="I179" s="17">
        <v>2195730</v>
      </c>
      <c r="J179" s="17">
        <v>0</v>
      </c>
      <c r="K179" s="16">
        <v>5051105</v>
      </c>
      <c r="L179" s="16">
        <v>2320840</v>
      </c>
      <c r="M179" s="17">
        <v>4071068</v>
      </c>
      <c r="N179" s="17">
        <v>4578995</v>
      </c>
      <c r="O179" s="16">
        <v>10970903</v>
      </c>
      <c r="P179" s="16">
        <v>100862</v>
      </c>
      <c r="Q179" s="17">
        <v>1088687</v>
      </c>
      <c r="R179" s="17">
        <v>-18257426</v>
      </c>
      <c r="S179" s="16">
        <v>-17067877</v>
      </c>
      <c r="T179" s="16">
        <v>2614509</v>
      </c>
      <c r="U179" s="17">
        <v>0</v>
      </c>
      <c r="V179" s="17">
        <v>0</v>
      </c>
      <c r="W179" s="19">
        <v>2614509</v>
      </c>
    </row>
    <row r="180" spans="1:23" ht="9.75">
      <c r="A180" s="13" t="s">
        <v>26</v>
      </c>
      <c r="B180" s="14" t="s">
        <v>327</v>
      </c>
      <c r="C180" s="15" t="s">
        <v>328</v>
      </c>
      <c r="D180" s="16">
        <v>183931008</v>
      </c>
      <c r="E180" s="17">
        <v>277001753</v>
      </c>
      <c r="F180" s="17">
        <v>150809781</v>
      </c>
      <c r="G180" s="18">
        <f t="shared" si="35"/>
        <v>0.5444361971239944</v>
      </c>
      <c r="H180" s="16">
        <v>15628501</v>
      </c>
      <c r="I180" s="17">
        <v>10019772</v>
      </c>
      <c r="J180" s="17">
        <v>11645240</v>
      </c>
      <c r="K180" s="16">
        <v>37293513</v>
      </c>
      <c r="L180" s="16">
        <v>18352907</v>
      </c>
      <c r="M180" s="17">
        <v>24025997</v>
      </c>
      <c r="N180" s="17">
        <v>15425664</v>
      </c>
      <c r="O180" s="16">
        <v>57804568</v>
      </c>
      <c r="P180" s="16">
        <v>4132730</v>
      </c>
      <c r="Q180" s="17">
        <v>10486576</v>
      </c>
      <c r="R180" s="17">
        <v>18503484</v>
      </c>
      <c r="S180" s="16">
        <v>33122790</v>
      </c>
      <c r="T180" s="16">
        <v>0</v>
      </c>
      <c r="U180" s="17">
        <v>22588910</v>
      </c>
      <c r="V180" s="17">
        <v>0</v>
      </c>
      <c r="W180" s="19">
        <v>22588910</v>
      </c>
    </row>
    <row r="181" spans="1:23" ht="9.75">
      <c r="A181" s="13" t="s">
        <v>41</v>
      </c>
      <c r="B181" s="14" t="s">
        <v>329</v>
      </c>
      <c r="C181" s="15" t="s">
        <v>330</v>
      </c>
      <c r="D181" s="16">
        <v>0</v>
      </c>
      <c r="E181" s="17">
        <v>679012859</v>
      </c>
      <c r="F181" s="17">
        <v>452431209</v>
      </c>
      <c r="G181" s="18">
        <f t="shared" si="35"/>
        <v>0.6663072768110861</v>
      </c>
      <c r="H181" s="16">
        <v>0</v>
      </c>
      <c r="I181" s="17">
        <v>0</v>
      </c>
      <c r="J181" s="17">
        <v>0</v>
      </c>
      <c r="K181" s="16">
        <v>0</v>
      </c>
      <c r="L181" s="16">
        <v>0</v>
      </c>
      <c r="M181" s="17">
        <v>23877375</v>
      </c>
      <c r="N181" s="17">
        <v>7106788</v>
      </c>
      <c r="O181" s="16">
        <v>30984163</v>
      </c>
      <c r="P181" s="16">
        <v>13016042</v>
      </c>
      <c r="Q181" s="17">
        <v>79294572</v>
      </c>
      <c r="R181" s="17">
        <v>232083516</v>
      </c>
      <c r="S181" s="16">
        <v>324394130</v>
      </c>
      <c r="T181" s="16">
        <v>12254556</v>
      </c>
      <c r="U181" s="17">
        <v>20332315</v>
      </c>
      <c r="V181" s="17">
        <v>64466045</v>
      </c>
      <c r="W181" s="19">
        <v>97052916</v>
      </c>
    </row>
    <row r="182" spans="1:23" ht="9.75">
      <c r="A182" s="20"/>
      <c r="B182" s="21" t="s">
        <v>331</v>
      </c>
      <c r="C182" s="22"/>
      <c r="D182" s="23">
        <f>SUM(D177:D181)</f>
        <v>488448248</v>
      </c>
      <c r="E182" s="24">
        <f>SUM(E177:E181)</f>
        <v>1154629322</v>
      </c>
      <c r="F182" s="24">
        <f>SUM(F177:F181)</f>
        <v>772095822</v>
      </c>
      <c r="G182" s="25">
        <f t="shared" si="35"/>
        <v>0.6686958379530916</v>
      </c>
      <c r="H182" s="23">
        <f aca="true" t="shared" si="37" ref="H182:W182">SUM(H177:H181)</f>
        <v>22487799</v>
      </c>
      <c r="I182" s="24">
        <f t="shared" si="37"/>
        <v>33084896</v>
      </c>
      <c r="J182" s="24">
        <f t="shared" si="37"/>
        <v>29598874</v>
      </c>
      <c r="K182" s="23">
        <f t="shared" si="37"/>
        <v>85171569</v>
      </c>
      <c r="L182" s="23">
        <f t="shared" si="37"/>
        <v>46463994</v>
      </c>
      <c r="M182" s="24">
        <f t="shared" si="37"/>
        <v>74116871</v>
      </c>
      <c r="N182" s="24">
        <f t="shared" si="37"/>
        <v>48162244</v>
      </c>
      <c r="O182" s="23">
        <f t="shared" si="37"/>
        <v>168743109</v>
      </c>
      <c r="P182" s="23">
        <f t="shared" si="37"/>
        <v>30241543</v>
      </c>
      <c r="Q182" s="24">
        <f t="shared" si="37"/>
        <v>102687309</v>
      </c>
      <c r="R182" s="24">
        <f t="shared" si="37"/>
        <v>245252731</v>
      </c>
      <c r="S182" s="23">
        <f t="shared" si="37"/>
        <v>378181583</v>
      </c>
      <c r="T182" s="23">
        <f t="shared" si="37"/>
        <v>15968916</v>
      </c>
      <c r="U182" s="24">
        <f t="shared" si="37"/>
        <v>48061992</v>
      </c>
      <c r="V182" s="24">
        <f t="shared" si="37"/>
        <v>75968653</v>
      </c>
      <c r="W182" s="26">
        <f t="shared" si="37"/>
        <v>139999561</v>
      </c>
    </row>
    <row r="183" spans="1:23" ht="9.75">
      <c r="A183" s="13" t="s">
        <v>26</v>
      </c>
      <c r="B183" s="14" t="s">
        <v>332</v>
      </c>
      <c r="C183" s="15" t="s">
        <v>333</v>
      </c>
      <c r="D183" s="16">
        <v>69532500</v>
      </c>
      <c r="E183" s="17">
        <v>64385147</v>
      </c>
      <c r="F183" s="17">
        <v>45802936</v>
      </c>
      <c r="G183" s="18">
        <f t="shared" si="35"/>
        <v>0.7113897868401232</v>
      </c>
      <c r="H183" s="16">
        <v>0</v>
      </c>
      <c r="I183" s="17">
        <v>3454909</v>
      </c>
      <c r="J183" s="17">
        <v>1457147</v>
      </c>
      <c r="K183" s="16">
        <v>4912056</v>
      </c>
      <c r="L183" s="16">
        <v>1675224</v>
      </c>
      <c r="M183" s="17">
        <v>6987092</v>
      </c>
      <c r="N183" s="17">
        <v>9646688</v>
      </c>
      <c r="O183" s="16">
        <v>18309004</v>
      </c>
      <c r="P183" s="16">
        <v>2825089</v>
      </c>
      <c r="Q183" s="17">
        <v>4036825</v>
      </c>
      <c r="R183" s="17">
        <v>4260353</v>
      </c>
      <c r="S183" s="16">
        <v>11122267</v>
      </c>
      <c r="T183" s="16">
        <v>84105</v>
      </c>
      <c r="U183" s="17">
        <v>3741612</v>
      </c>
      <c r="V183" s="17">
        <v>7633892</v>
      </c>
      <c r="W183" s="19">
        <v>11459609</v>
      </c>
    </row>
    <row r="184" spans="1:23" ht="9.75">
      <c r="A184" s="13" t="s">
        <v>26</v>
      </c>
      <c r="B184" s="14" t="s">
        <v>334</v>
      </c>
      <c r="C184" s="15" t="s">
        <v>335</v>
      </c>
      <c r="D184" s="16">
        <v>55441271</v>
      </c>
      <c r="E184" s="17">
        <v>46194785</v>
      </c>
      <c r="F184" s="17">
        <v>36966710</v>
      </c>
      <c r="G184" s="18">
        <f t="shared" si="35"/>
        <v>0.8002355677161394</v>
      </c>
      <c r="H184" s="16">
        <v>0</v>
      </c>
      <c r="I184" s="17">
        <v>3441483</v>
      </c>
      <c r="J184" s="17">
        <v>9697848</v>
      </c>
      <c r="K184" s="16">
        <v>13139331</v>
      </c>
      <c r="L184" s="16">
        <v>3203359</v>
      </c>
      <c r="M184" s="17">
        <v>11102525</v>
      </c>
      <c r="N184" s="17">
        <v>4052076</v>
      </c>
      <c r="O184" s="16">
        <v>18357960</v>
      </c>
      <c r="P184" s="16">
        <v>596001</v>
      </c>
      <c r="Q184" s="17">
        <v>1172669</v>
      </c>
      <c r="R184" s="17">
        <v>493152</v>
      </c>
      <c r="S184" s="16">
        <v>2261822</v>
      </c>
      <c r="T184" s="16">
        <v>688432</v>
      </c>
      <c r="U184" s="17">
        <v>172650</v>
      </c>
      <c r="V184" s="17">
        <v>2346515</v>
      </c>
      <c r="W184" s="19">
        <v>3207597</v>
      </c>
    </row>
    <row r="185" spans="1:23" ht="9.75">
      <c r="A185" s="13" t="s">
        <v>26</v>
      </c>
      <c r="B185" s="14" t="s">
        <v>336</v>
      </c>
      <c r="C185" s="15" t="s">
        <v>337</v>
      </c>
      <c r="D185" s="16">
        <v>1889186104</v>
      </c>
      <c r="E185" s="17">
        <v>1556201099</v>
      </c>
      <c r="F185" s="17">
        <v>992760512</v>
      </c>
      <c r="G185" s="18">
        <f t="shared" si="35"/>
        <v>0.6379384467971</v>
      </c>
      <c r="H185" s="16">
        <v>82998642</v>
      </c>
      <c r="I185" s="17">
        <v>31573863</v>
      </c>
      <c r="J185" s="17">
        <v>55460250</v>
      </c>
      <c r="K185" s="16">
        <v>170032755</v>
      </c>
      <c r="L185" s="16">
        <v>54842012</v>
      </c>
      <c r="M185" s="17">
        <v>108725437</v>
      </c>
      <c r="N185" s="17">
        <v>133468950</v>
      </c>
      <c r="O185" s="16">
        <v>297036399</v>
      </c>
      <c r="P185" s="16">
        <v>41792172</v>
      </c>
      <c r="Q185" s="17">
        <v>70909234</v>
      </c>
      <c r="R185" s="17">
        <v>64119367</v>
      </c>
      <c r="S185" s="16">
        <v>176820773</v>
      </c>
      <c r="T185" s="16">
        <v>103343917</v>
      </c>
      <c r="U185" s="17">
        <v>37638219</v>
      </c>
      <c r="V185" s="17">
        <v>207888449</v>
      </c>
      <c r="W185" s="19">
        <v>348870585</v>
      </c>
    </row>
    <row r="186" spans="1:23" ht="9.75">
      <c r="A186" s="13" t="s">
        <v>26</v>
      </c>
      <c r="B186" s="14" t="s">
        <v>338</v>
      </c>
      <c r="C186" s="15" t="s">
        <v>339</v>
      </c>
      <c r="D186" s="16">
        <v>104165942</v>
      </c>
      <c r="E186" s="17">
        <v>115327903</v>
      </c>
      <c r="F186" s="17">
        <v>0</v>
      </c>
      <c r="G186" s="18">
        <f t="shared" si="35"/>
        <v>0</v>
      </c>
      <c r="H186" s="16">
        <v>0</v>
      </c>
      <c r="I186" s="17">
        <v>0</v>
      </c>
      <c r="J186" s="17">
        <v>0</v>
      </c>
      <c r="K186" s="16">
        <v>0</v>
      </c>
      <c r="L186" s="16">
        <v>0</v>
      </c>
      <c r="M186" s="17">
        <v>0</v>
      </c>
      <c r="N186" s="17">
        <v>0</v>
      </c>
      <c r="O186" s="16">
        <v>0</v>
      </c>
      <c r="P186" s="16">
        <v>0</v>
      </c>
      <c r="Q186" s="17">
        <v>0</v>
      </c>
      <c r="R186" s="17">
        <v>0</v>
      </c>
      <c r="S186" s="16">
        <v>0</v>
      </c>
      <c r="T186" s="16">
        <v>0</v>
      </c>
      <c r="U186" s="17">
        <v>0</v>
      </c>
      <c r="V186" s="17">
        <v>0</v>
      </c>
      <c r="W186" s="19">
        <v>0</v>
      </c>
    </row>
    <row r="187" spans="1:23" ht="9.75">
      <c r="A187" s="13" t="s">
        <v>41</v>
      </c>
      <c r="B187" s="14" t="s">
        <v>340</v>
      </c>
      <c r="C187" s="15" t="s">
        <v>341</v>
      </c>
      <c r="D187" s="16">
        <v>27776000</v>
      </c>
      <c r="E187" s="17">
        <v>136367295</v>
      </c>
      <c r="F187" s="17">
        <v>298022396</v>
      </c>
      <c r="G187" s="18">
        <f t="shared" si="35"/>
        <v>2.1854389353400316</v>
      </c>
      <c r="H187" s="16">
        <v>25019691</v>
      </c>
      <c r="I187" s="17">
        <v>16497277</v>
      </c>
      <c r="J187" s="17">
        <v>36133247</v>
      </c>
      <c r="K187" s="16">
        <v>77650215</v>
      </c>
      <c r="L187" s="16">
        <v>25904679</v>
      </c>
      <c r="M187" s="17">
        <v>41553047</v>
      </c>
      <c r="N187" s="17">
        <v>40622237</v>
      </c>
      <c r="O187" s="16">
        <v>108079963</v>
      </c>
      <c r="P187" s="16">
        <v>7938208</v>
      </c>
      <c r="Q187" s="17">
        <v>36991902</v>
      </c>
      <c r="R187" s="17">
        <v>30122964</v>
      </c>
      <c r="S187" s="16">
        <v>75053074</v>
      </c>
      <c r="T187" s="16">
        <v>30468975</v>
      </c>
      <c r="U187" s="17">
        <v>7717714</v>
      </c>
      <c r="V187" s="17">
        <v>-947545</v>
      </c>
      <c r="W187" s="19">
        <v>37239144</v>
      </c>
    </row>
    <row r="188" spans="1:23" ht="9.75">
      <c r="A188" s="20"/>
      <c r="B188" s="21" t="s">
        <v>342</v>
      </c>
      <c r="C188" s="22"/>
      <c r="D188" s="23">
        <f>SUM(D183:D187)</f>
        <v>2146101817</v>
      </c>
      <c r="E188" s="24">
        <f>SUM(E183:E187)</f>
        <v>1918476229</v>
      </c>
      <c r="F188" s="24">
        <f>SUM(F183:F187)</f>
        <v>1373552554</v>
      </c>
      <c r="G188" s="25">
        <f t="shared" si="35"/>
        <v>0.7159601631947038</v>
      </c>
      <c r="H188" s="23">
        <f aca="true" t="shared" si="38" ref="H188:W188">SUM(H183:H187)</f>
        <v>108018333</v>
      </c>
      <c r="I188" s="24">
        <f t="shared" si="38"/>
        <v>54967532</v>
      </c>
      <c r="J188" s="24">
        <f t="shared" si="38"/>
        <v>102748492</v>
      </c>
      <c r="K188" s="23">
        <f t="shared" si="38"/>
        <v>265734357</v>
      </c>
      <c r="L188" s="23">
        <f t="shared" si="38"/>
        <v>85625274</v>
      </c>
      <c r="M188" s="24">
        <f t="shared" si="38"/>
        <v>168368101</v>
      </c>
      <c r="N188" s="24">
        <f t="shared" si="38"/>
        <v>187789951</v>
      </c>
      <c r="O188" s="23">
        <f t="shared" si="38"/>
        <v>441783326</v>
      </c>
      <c r="P188" s="23">
        <f t="shared" si="38"/>
        <v>53151470</v>
      </c>
      <c r="Q188" s="24">
        <f t="shared" si="38"/>
        <v>113110630</v>
      </c>
      <c r="R188" s="24">
        <f t="shared" si="38"/>
        <v>98995836</v>
      </c>
      <c r="S188" s="23">
        <f t="shared" si="38"/>
        <v>265257936</v>
      </c>
      <c r="T188" s="23">
        <f t="shared" si="38"/>
        <v>134585429</v>
      </c>
      <c r="U188" s="24">
        <f t="shared" si="38"/>
        <v>49270195</v>
      </c>
      <c r="V188" s="24">
        <f t="shared" si="38"/>
        <v>216921311</v>
      </c>
      <c r="W188" s="26">
        <f t="shared" si="38"/>
        <v>400776935</v>
      </c>
    </row>
    <row r="189" spans="1:23" ht="9.75">
      <c r="A189" s="13" t="s">
        <v>26</v>
      </c>
      <c r="B189" s="14" t="s">
        <v>343</v>
      </c>
      <c r="C189" s="15" t="s">
        <v>344</v>
      </c>
      <c r="D189" s="16">
        <v>30000000</v>
      </c>
      <c r="E189" s="17">
        <v>111076000</v>
      </c>
      <c r="F189" s="17">
        <v>38098614</v>
      </c>
      <c r="G189" s="18">
        <f t="shared" si="35"/>
        <v>0.34299591270841584</v>
      </c>
      <c r="H189" s="16">
        <v>0</v>
      </c>
      <c r="I189" s="17">
        <v>0</v>
      </c>
      <c r="J189" s="17">
        <v>494047</v>
      </c>
      <c r="K189" s="16">
        <v>494047</v>
      </c>
      <c r="L189" s="16">
        <v>3199289</v>
      </c>
      <c r="M189" s="17">
        <v>8617580</v>
      </c>
      <c r="N189" s="17">
        <v>2881117</v>
      </c>
      <c r="O189" s="16">
        <v>14697986</v>
      </c>
      <c r="P189" s="16">
        <v>1106604</v>
      </c>
      <c r="Q189" s="17">
        <v>4091632</v>
      </c>
      <c r="R189" s="17">
        <v>9089049</v>
      </c>
      <c r="S189" s="16">
        <v>14287285</v>
      </c>
      <c r="T189" s="16">
        <v>0</v>
      </c>
      <c r="U189" s="17">
        <v>8619296</v>
      </c>
      <c r="V189" s="17">
        <v>0</v>
      </c>
      <c r="W189" s="19">
        <v>8619296</v>
      </c>
    </row>
    <row r="190" spans="1:23" ht="9.75">
      <c r="A190" s="13" t="s">
        <v>26</v>
      </c>
      <c r="B190" s="14" t="s">
        <v>345</v>
      </c>
      <c r="C190" s="15" t="s">
        <v>346</v>
      </c>
      <c r="D190" s="16">
        <v>97567950</v>
      </c>
      <c r="E190" s="17">
        <v>138232096</v>
      </c>
      <c r="F190" s="17">
        <v>57086392</v>
      </c>
      <c r="G190" s="18">
        <f t="shared" si="35"/>
        <v>0.41297494324328266</v>
      </c>
      <c r="H190" s="16">
        <v>1499344</v>
      </c>
      <c r="I190" s="17">
        <v>1839705</v>
      </c>
      <c r="J190" s="17">
        <v>819649</v>
      </c>
      <c r="K190" s="16">
        <v>4158698</v>
      </c>
      <c r="L190" s="16">
        <v>4241729</v>
      </c>
      <c r="M190" s="17">
        <v>4230967</v>
      </c>
      <c r="N190" s="17">
        <v>16992028</v>
      </c>
      <c r="O190" s="16">
        <v>25464724</v>
      </c>
      <c r="P190" s="16">
        <v>666432</v>
      </c>
      <c r="Q190" s="17">
        <v>4315385</v>
      </c>
      <c r="R190" s="17">
        <v>3175028</v>
      </c>
      <c r="S190" s="16">
        <v>8156845</v>
      </c>
      <c r="T190" s="16">
        <v>1501477</v>
      </c>
      <c r="U190" s="17">
        <v>207014</v>
      </c>
      <c r="V190" s="17">
        <v>17597634</v>
      </c>
      <c r="W190" s="19">
        <v>19306125</v>
      </c>
    </row>
    <row r="191" spans="1:23" ht="9.75">
      <c r="A191" s="13" t="s">
        <v>26</v>
      </c>
      <c r="B191" s="14" t="s">
        <v>347</v>
      </c>
      <c r="C191" s="15" t="s">
        <v>348</v>
      </c>
      <c r="D191" s="16">
        <v>75615456</v>
      </c>
      <c r="E191" s="17">
        <v>84315451</v>
      </c>
      <c r="F191" s="17">
        <v>38353705</v>
      </c>
      <c r="G191" s="18">
        <f t="shared" si="35"/>
        <v>0.4548834708836462</v>
      </c>
      <c r="H191" s="16">
        <v>1340405</v>
      </c>
      <c r="I191" s="17">
        <v>2745828</v>
      </c>
      <c r="J191" s="17">
        <v>751780</v>
      </c>
      <c r="K191" s="16">
        <v>4838013</v>
      </c>
      <c r="L191" s="16">
        <v>6302252</v>
      </c>
      <c r="M191" s="17">
        <v>7823806</v>
      </c>
      <c r="N191" s="17">
        <v>971332</v>
      </c>
      <c r="O191" s="16">
        <v>15097390</v>
      </c>
      <c r="P191" s="16">
        <v>1209874</v>
      </c>
      <c r="Q191" s="17">
        <v>9149217</v>
      </c>
      <c r="R191" s="17">
        <v>3232461</v>
      </c>
      <c r="S191" s="16">
        <v>13591552</v>
      </c>
      <c r="T191" s="16">
        <v>2009762</v>
      </c>
      <c r="U191" s="17">
        <v>2816988</v>
      </c>
      <c r="V191" s="17">
        <v>0</v>
      </c>
      <c r="W191" s="19">
        <v>4826750</v>
      </c>
    </row>
    <row r="192" spans="1:23" ht="9.75">
      <c r="A192" s="13" t="s">
        <v>26</v>
      </c>
      <c r="B192" s="14" t="s">
        <v>349</v>
      </c>
      <c r="C192" s="15" t="s">
        <v>350</v>
      </c>
      <c r="D192" s="16">
        <v>515363100</v>
      </c>
      <c r="E192" s="17">
        <v>533457717</v>
      </c>
      <c r="F192" s="17">
        <v>182286599</v>
      </c>
      <c r="G192" s="18">
        <f t="shared" si="35"/>
        <v>0.34170768027337395</v>
      </c>
      <c r="H192" s="16">
        <v>15021454</v>
      </c>
      <c r="I192" s="17">
        <v>25967932</v>
      </c>
      <c r="J192" s="17">
        <v>9709930</v>
      </c>
      <c r="K192" s="16">
        <v>50699316</v>
      </c>
      <c r="L192" s="16">
        <v>30968321</v>
      </c>
      <c r="M192" s="17">
        <v>10991305</v>
      </c>
      <c r="N192" s="17">
        <v>17096621</v>
      </c>
      <c r="O192" s="16">
        <v>59056247</v>
      </c>
      <c r="P192" s="16">
        <v>21429056</v>
      </c>
      <c r="Q192" s="17">
        <v>6658971</v>
      </c>
      <c r="R192" s="17">
        <v>30022961</v>
      </c>
      <c r="S192" s="16">
        <v>58110988</v>
      </c>
      <c r="T192" s="16">
        <v>9393273</v>
      </c>
      <c r="U192" s="17">
        <v>5026775</v>
      </c>
      <c r="V192" s="17">
        <v>0</v>
      </c>
      <c r="W192" s="19">
        <v>14420048</v>
      </c>
    </row>
    <row r="193" spans="1:23" ht="9.75">
      <c r="A193" s="13" t="s">
        <v>26</v>
      </c>
      <c r="B193" s="14" t="s">
        <v>351</v>
      </c>
      <c r="C193" s="15" t="s">
        <v>352</v>
      </c>
      <c r="D193" s="16">
        <v>59630088</v>
      </c>
      <c r="E193" s="17">
        <v>59780092</v>
      </c>
      <c r="F193" s="17">
        <v>21876272</v>
      </c>
      <c r="G193" s="18">
        <f t="shared" si="35"/>
        <v>0.3659457733855612</v>
      </c>
      <c r="H193" s="16">
        <v>383420</v>
      </c>
      <c r="I193" s="17">
        <v>3034945</v>
      </c>
      <c r="J193" s="17">
        <v>4801788</v>
      </c>
      <c r="K193" s="16">
        <v>8220153</v>
      </c>
      <c r="L193" s="16">
        <v>2417398</v>
      </c>
      <c r="M193" s="17">
        <v>2876478</v>
      </c>
      <c r="N193" s="17">
        <v>1582952</v>
      </c>
      <c r="O193" s="16">
        <v>6876828</v>
      </c>
      <c r="P193" s="16">
        <v>100500</v>
      </c>
      <c r="Q193" s="17">
        <v>969879</v>
      </c>
      <c r="R193" s="17">
        <v>761587</v>
      </c>
      <c r="S193" s="16">
        <v>1831966</v>
      </c>
      <c r="T193" s="16">
        <v>4000091</v>
      </c>
      <c r="U193" s="17">
        <v>947234</v>
      </c>
      <c r="V193" s="17">
        <v>0</v>
      </c>
      <c r="W193" s="19">
        <v>4947325</v>
      </c>
    </row>
    <row r="194" spans="1:23" ht="9.75">
      <c r="A194" s="13" t="s">
        <v>41</v>
      </c>
      <c r="B194" s="14" t="s">
        <v>353</v>
      </c>
      <c r="C194" s="15" t="s">
        <v>354</v>
      </c>
      <c r="D194" s="16">
        <v>10328004</v>
      </c>
      <c r="E194" s="17">
        <v>8404713</v>
      </c>
      <c r="F194" s="17">
        <v>4556991</v>
      </c>
      <c r="G194" s="18">
        <f t="shared" si="35"/>
        <v>0.5421947186060964</v>
      </c>
      <c r="H194" s="16">
        <v>0</v>
      </c>
      <c r="I194" s="17">
        <v>0</v>
      </c>
      <c r="J194" s="17">
        <v>44474</v>
      </c>
      <c r="K194" s="16">
        <v>44474</v>
      </c>
      <c r="L194" s="16">
        <v>0</v>
      </c>
      <c r="M194" s="17">
        <v>0</v>
      </c>
      <c r="N194" s="17">
        <v>196976</v>
      </c>
      <c r="O194" s="16">
        <v>196976</v>
      </c>
      <c r="P194" s="16">
        <v>4274731</v>
      </c>
      <c r="Q194" s="17">
        <v>24810</v>
      </c>
      <c r="R194" s="17">
        <v>0</v>
      </c>
      <c r="S194" s="16">
        <v>4299541</v>
      </c>
      <c r="T194" s="16">
        <v>0</v>
      </c>
      <c r="U194" s="17">
        <v>16000</v>
      </c>
      <c r="V194" s="17">
        <v>0</v>
      </c>
      <c r="W194" s="19">
        <v>16000</v>
      </c>
    </row>
    <row r="195" spans="1:23" ht="9.75">
      <c r="A195" s="20"/>
      <c r="B195" s="21" t="s">
        <v>355</v>
      </c>
      <c r="C195" s="22"/>
      <c r="D195" s="23">
        <f>SUM(D189:D194)</f>
        <v>788504598</v>
      </c>
      <c r="E195" s="24">
        <f>SUM(E189:E194)</f>
        <v>935266069</v>
      </c>
      <c r="F195" s="24">
        <f>SUM(F189:F194)</f>
        <v>342258573</v>
      </c>
      <c r="G195" s="25">
        <f t="shared" si="35"/>
        <v>0.3659478135093127</v>
      </c>
      <c r="H195" s="23">
        <f aca="true" t="shared" si="39" ref="H195:W195">SUM(H189:H194)</f>
        <v>18244623</v>
      </c>
      <c r="I195" s="24">
        <f t="shared" si="39"/>
        <v>33588410</v>
      </c>
      <c r="J195" s="24">
        <f t="shared" si="39"/>
        <v>16621668</v>
      </c>
      <c r="K195" s="23">
        <f t="shared" si="39"/>
        <v>68454701</v>
      </c>
      <c r="L195" s="23">
        <f t="shared" si="39"/>
        <v>47128989</v>
      </c>
      <c r="M195" s="24">
        <f t="shared" si="39"/>
        <v>34540136</v>
      </c>
      <c r="N195" s="24">
        <f t="shared" si="39"/>
        <v>39721026</v>
      </c>
      <c r="O195" s="23">
        <f t="shared" si="39"/>
        <v>121390151</v>
      </c>
      <c r="P195" s="23">
        <f t="shared" si="39"/>
        <v>28787197</v>
      </c>
      <c r="Q195" s="24">
        <f t="shared" si="39"/>
        <v>25209894</v>
      </c>
      <c r="R195" s="24">
        <f t="shared" si="39"/>
        <v>46281086</v>
      </c>
      <c r="S195" s="23">
        <f t="shared" si="39"/>
        <v>100278177</v>
      </c>
      <c r="T195" s="23">
        <f t="shared" si="39"/>
        <v>16904603</v>
      </c>
      <c r="U195" s="24">
        <f t="shared" si="39"/>
        <v>17633307</v>
      </c>
      <c r="V195" s="24">
        <f t="shared" si="39"/>
        <v>17597634</v>
      </c>
      <c r="W195" s="26">
        <f t="shared" si="39"/>
        <v>52135544</v>
      </c>
    </row>
    <row r="196" spans="1:23" ht="9.75">
      <c r="A196" s="13" t="s">
        <v>26</v>
      </c>
      <c r="B196" s="14" t="s">
        <v>356</v>
      </c>
      <c r="C196" s="15" t="s">
        <v>357</v>
      </c>
      <c r="D196" s="16">
        <v>34536624</v>
      </c>
      <c r="E196" s="17">
        <v>34536624</v>
      </c>
      <c r="F196" s="17">
        <v>27974844</v>
      </c>
      <c r="G196" s="18">
        <f t="shared" si="35"/>
        <v>0.810005170163708</v>
      </c>
      <c r="H196" s="16">
        <v>0</v>
      </c>
      <c r="I196" s="17">
        <v>2669476</v>
      </c>
      <c r="J196" s="17">
        <v>0</v>
      </c>
      <c r="K196" s="16">
        <v>2669476</v>
      </c>
      <c r="L196" s="16">
        <v>4058377</v>
      </c>
      <c r="M196" s="17">
        <v>0</v>
      </c>
      <c r="N196" s="17">
        <v>6694433</v>
      </c>
      <c r="O196" s="16">
        <v>10752810</v>
      </c>
      <c r="P196" s="16">
        <v>1289549</v>
      </c>
      <c r="Q196" s="17">
        <v>5126283</v>
      </c>
      <c r="R196" s="17">
        <v>5819575</v>
      </c>
      <c r="S196" s="16">
        <v>12235407</v>
      </c>
      <c r="T196" s="16">
        <v>0</v>
      </c>
      <c r="U196" s="17">
        <v>2317151</v>
      </c>
      <c r="V196" s="17">
        <v>0</v>
      </c>
      <c r="W196" s="19">
        <v>2317151</v>
      </c>
    </row>
    <row r="197" spans="1:23" ht="9.75">
      <c r="A197" s="13" t="s">
        <v>26</v>
      </c>
      <c r="B197" s="14" t="s">
        <v>358</v>
      </c>
      <c r="C197" s="15" t="s">
        <v>359</v>
      </c>
      <c r="D197" s="16">
        <v>77399276</v>
      </c>
      <c r="E197" s="17">
        <v>113102543</v>
      </c>
      <c r="F197" s="17">
        <v>77193856</v>
      </c>
      <c r="G197" s="18">
        <f t="shared" si="35"/>
        <v>0.6825121164605468</v>
      </c>
      <c r="H197" s="16">
        <v>1112356</v>
      </c>
      <c r="I197" s="17">
        <v>8112373</v>
      </c>
      <c r="J197" s="17">
        <v>4584934</v>
      </c>
      <c r="K197" s="16">
        <v>13809663</v>
      </c>
      <c r="L197" s="16">
        <v>9146859</v>
      </c>
      <c r="M197" s="17">
        <v>11666036</v>
      </c>
      <c r="N197" s="17">
        <v>4893813</v>
      </c>
      <c r="O197" s="16">
        <v>25706708</v>
      </c>
      <c r="P197" s="16">
        <v>10304162</v>
      </c>
      <c r="Q197" s="17">
        <v>6704606</v>
      </c>
      <c r="R197" s="17">
        <v>8756920</v>
      </c>
      <c r="S197" s="16">
        <v>25765688</v>
      </c>
      <c r="T197" s="16">
        <v>3394994</v>
      </c>
      <c r="U197" s="17">
        <v>8516803</v>
      </c>
      <c r="V197" s="17">
        <v>0</v>
      </c>
      <c r="W197" s="19">
        <v>11911797</v>
      </c>
    </row>
    <row r="198" spans="1:23" ht="9.75">
      <c r="A198" s="13" t="s">
        <v>26</v>
      </c>
      <c r="B198" s="14" t="s">
        <v>360</v>
      </c>
      <c r="C198" s="15" t="s">
        <v>361</v>
      </c>
      <c r="D198" s="16">
        <v>77712694</v>
      </c>
      <c r="E198" s="17">
        <v>63512694</v>
      </c>
      <c r="F198" s="17">
        <v>52458252</v>
      </c>
      <c r="G198" s="18">
        <f t="shared" si="35"/>
        <v>0.8259490929482538</v>
      </c>
      <c r="H198" s="16">
        <v>7106487</v>
      </c>
      <c r="I198" s="17">
        <v>3691264</v>
      </c>
      <c r="J198" s="17">
        <v>0</v>
      </c>
      <c r="K198" s="16">
        <v>10797751</v>
      </c>
      <c r="L198" s="16">
        <v>7709124</v>
      </c>
      <c r="M198" s="17">
        <v>5882767</v>
      </c>
      <c r="N198" s="17">
        <v>200</v>
      </c>
      <c r="O198" s="16">
        <v>13592091</v>
      </c>
      <c r="P198" s="16">
        <v>2405189</v>
      </c>
      <c r="Q198" s="17">
        <v>3366522</v>
      </c>
      <c r="R198" s="17">
        <v>7986523</v>
      </c>
      <c r="S198" s="16">
        <v>13758234</v>
      </c>
      <c r="T198" s="16">
        <v>75604</v>
      </c>
      <c r="U198" s="17">
        <v>4505006</v>
      </c>
      <c r="V198" s="17">
        <v>9729566</v>
      </c>
      <c r="W198" s="19">
        <v>14310176</v>
      </c>
    </row>
    <row r="199" spans="1:23" ht="9.75">
      <c r="A199" s="13" t="s">
        <v>26</v>
      </c>
      <c r="B199" s="14" t="s">
        <v>362</v>
      </c>
      <c r="C199" s="15" t="s">
        <v>363</v>
      </c>
      <c r="D199" s="16">
        <v>155357284</v>
      </c>
      <c r="E199" s="17">
        <v>177791138</v>
      </c>
      <c r="F199" s="17">
        <v>72463844</v>
      </c>
      <c r="G199" s="18">
        <f t="shared" si="35"/>
        <v>0.407578492466818</v>
      </c>
      <c r="H199" s="16">
        <v>2299415</v>
      </c>
      <c r="I199" s="17">
        <v>3893919</v>
      </c>
      <c r="J199" s="17">
        <v>3543532</v>
      </c>
      <c r="K199" s="16">
        <v>9736866</v>
      </c>
      <c r="L199" s="16">
        <v>9295614</v>
      </c>
      <c r="M199" s="17">
        <v>5090889</v>
      </c>
      <c r="N199" s="17">
        <v>11709689</v>
      </c>
      <c r="O199" s="16">
        <v>26096192</v>
      </c>
      <c r="P199" s="16">
        <v>4789338</v>
      </c>
      <c r="Q199" s="17">
        <v>14338430</v>
      </c>
      <c r="R199" s="17">
        <v>14444082</v>
      </c>
      <c r="S199" s="16">
        <v>33571850</v>
      </c>
      <c r="T199" s="16">
        <v>1069145</v>
      </c>
      <c r="U199" s="17">
        <v>1801994</v>
      </c>
      <c r="V199" s="17">
        <v>187797</v>
      </c>
      <c r="W199" s="19">
        <v>3058936</v>
      </c>
    </row>
    <row r="200" spans="1:23" ht="9.75">
      <c r="A200" s="13" t="s">
        <v>41</v>
      </c>
      <c r="B200" s="14" t="s">
        <v>364</v>
      </c>
      <c r="C200" s="15" t="s">
        <v>365</v>
      </c>
      <c r="D200" s="16">
        <v>709125000</v>
      </c>
      <c r="E200" s="17">
        <v>432034187</v>
      </c>
      <c r="F200" s="17">
        <v>372812677</v>
      </c>
      <c r="G200" s="18">
        <f t="shared" si="35"/>
        <v>0.8629240190198189</v>
      </c>
      <c r="H200" s="16">
        <v>12469631</v>
      </c>
      <c r="I200" s="17">
        <v>14602188</v>
      </c>
      <c r="J200" s="17">
        <v>42268922</v>
      </c>
      <c r="K200" s="16">
        <v>69340741</v>
      </c>
      <c r="L200" s="16">
        <v>14654894</v>
      </c>
      <c r="M200" s="17">
        <v>67928996</v>
      </c>
      <c r="N200" s="17">
        <v>31514144</v>
      </c>
      <c r="O200" s="16">
        <v>114098034</v>
      </c>
      <c r="P200" s="16">
        <v>33615425</v>
      </c>
      <c r="Q200" s="17">
        <v>22760780</v>
      </c>
      <c r="R200" s="17">
        <v>43820954</v>
      </c>
      <c r="S200" s="16">
        <v>100197159</v>
      </c>
      <c r="T200" s="16">
        <v>0</v>
      </c>
      <c r="U200" s="17">
        <v>33201724</v>
      </c>
      <c r="V200" s="17">
        <v>55975019</v>
      </c>
      <c r="W200" s="19">
        <v>89176743</v>
      </c>
    </row>
    <row r="201" spans="1:23" ht="9.75">
      <c r="A201" s="20"/>
      <c r="B201" s="21" t="s">
        <v>366</v>
      </c>
      <c r="C201" s="22"/>
      <c r="D201" s="23">
        <f>SUM(D196:D200)</f>
        <v>1054130878</v>
      </c>
      <c r="E201" s="24">
        <f>SUM(E196:E200)</f>
        <v>820977186</v>
      </c>
      <c r="F201" s="24">
        <f>SUM(F196:F200)</f>
        <v>602903473</v>
      </c>
      <c r="G201" s="25">
        <f t="shared" si="35"/>
        <v>0.7343729926741228</v>
      </c>
      <c r="H201" s="23">
        <f aca="true" t="shared" si="40" ref="H201:W201">SUM(H196:H200)</f>
        <v>22987889</v>
      </c>
      <c r="I201" s="24">
        <f t="shared" si="40"/>
        <v>32969220</v>
      </c>
      <c r="J201" s="24">
        <f t="shared" si="40"/>
        <v>50397388</v>
      </c>
      <c r="K201" s="23">
        <f t="shared" si="40"/>
        <v>106354497</v>
      </c>
      <c r="L201" s="23">
        <f t="shared" si="40"/>
        <v>44864868</v>
      </c>
      <c r="M201" s="24">
        <f t="shared" si="40"/>
        <v>90568688</v>
      </c>
      <c r="N201" s="24">
        <f t="shared" si="40"/>
        <v>54812279</v>
      </c>
      <c r="O201" s="23">
        <f t="shared" si="40"/>
        <v>190245835</v>
      </c>
      <c r="P201" s="23">
        <f t="shared" si="40"/>
        <v>52403663</v>
      </c>
      <c r="Q201" s="24">
        <f t="shared" si="40"/>
        <v>52296621</v>
      </c>
      <c r="R201" s="24">
        <f t="shared" si="40"/>
        <v>80828054</v>
      </c>
      <c r="S201" s="23">
        <f t="shared" si="40"/>
        <v>185528338</v>
      </c>
      <c r="T201" s="23">
        <f t="shared" si="40"/>
        <v>4539743</v>
      </c>
      <c r="U201" s="24">
        <f t="shared" si="40"/>
        <v>50342678</v>
      </c>
      <c r="V201" s="24">
        <f t="shared" si="40"/>
        <v>65892382</v>
      </c>
      <c r="W201" s="26">
        <f t="shared" si="40"/>
        <v>120774803</v>
      </c>
    </row>
    <row r="202" spans="1:23" ht="9.75">
      <c r="A202" s="20"/>
      <c r="B202" s="21" t="s">
        <v>367</v>
      </c>
      <c r="C202" s="22"/>
      <c r="D202" s="23">
        <f>SUM(D170:D175,D177:D181,D183:D187,D189:D194,D196:D200)</f>
        <v>5533119607</v>
      </c>
      <c r="E202" s="24">
        <f>SUM(E170:E175,E177:E181,E183:E187,E189:E194,E196:E200)</f>
        <v>5851254294</v>
      </c>
      <c r="F202" s="24">
        <f>SUM(F170:F175,F177:F181,F183:F187,F189:F194,F196:F200)</f>
        <v>6152335759</v>
      </c>
      <c r="G202" s="25">
        <f t="shared" si="35"/>
        <v>1.0514558844774078</v>
      </c>
      <c r="H202" s="23">
        <f aca="true" t="shared" si="41" ref="H202:W202">SUM(H170:H175,H177:H181,H183:H187,H189:H194,H196:H200)</f>
        <v>195631036</v>
      </c>
      <c r="I202" s="24">
        <f t="shared" si="41"/>
        <v>1469447728</v>
      </c>
      <c r="J202" s="24">
        <f t="shared" si="41"/>
        <v>1466796110</v>
      </c>
      <c r="K202" s="23">
        <f t="shared" si="41"/>
        <v>3131874874</v>
      </c>
      <c r="L202" s="23">
        <f t="shared" si="41"/>
        <v>265924016</v>
      </c>
      <c r="M202" s="24">
        <f t="shared" si="41"/>
        <v>406359115</v>
      </c>
      <c r="N202" s="24">
        <f t="shared" si="41"/>
        <v>415517707</v>
      </c>
      <c r="O202" s="23">
        <f t="shared" si="41"/>
        <v>1087800838</v>
      </c>
      <c r="P202" s="23">
        <f t="shared" si="41"/>
        <v>223923568</v>
      </c>
      <c r="Q202" s="24">
        <f t="shared" si="41"/>
        <v>356870080</v>
      </c>
      <c r="R202" s="24">
        <f t="shared" si="41"/>
        <v>562610294</v>
      </c>
      <c r="S202" s="23">
        <f t="shared" si="41"/>
        <v>1143403942</v>
      </c>
      <c r="T202" s="23">
        <f t="shared" si="41"/>
        <v>184354820</v>
      </c>
      <c r="U202" s="24">
        <f t="shared" si="41"/>
        <v>207626982</v>
      </c>
      <c r="V202" s="24">
        <f t="shared" si="41"/>
        <v>397274303</v>
      </c>
      <c r="W202" s="26">
        <f t="shared" si="41"/>
        <v>789256105</v>
      </c>
    </row>
    <row r="203" spans="1:23" ht="9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9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9.75">
      <c r="A205" s="13" t="s">
        <v>26</v>
      </c>
      <c r="B205" s="14" t="s">
        <v>369</v>
      </c>
      <c r="C205" s="15" t="s">
        <v>370</v>
      </c>
      <c r="D205" s="16">
        <v>275678400</v>
      </c>
      <c r="E205" s="17">
        <v>339115000</v>
      </c>
      <c r="F205" s="17">
        <v>87250740</v>
      </c>
      <c r="G205" s="18">
        <f aca="true" t="shared" si="42" ref="G205:G228">IF($E205=0,0,$F205/$E205)</f>
        <v>0.25728953304926055</v>
      </c>
      <c r="H205" s="16">
        <v>676253</v>
      </c>
      <c r="I205" s="17">
        <v>18343708</v>
      </c>
      <c r="J205" s="17">
        <v>10810122</v>
      </c>
      <c r="K205" s="16">
        <v>29830083</v>
      </c>
      <c r="L205" s="16">
        <v>5160530</v>
      </c>
      <c r="M205" s="17">
        <v>8850460</v>
      </c>
      <c r="N205" s="17">
        <v>7530002</v>
      </c>
      <c r="O205" s="16">
        <v>21540992</v>
      </c>
      <c r="P205" s="16">
        <v>22963014</v>
      </c>
      <c r="Q205" s="17">
        <v>1456369</v>
      </c>
      <c r="R205" s="17">
        <v>2239552</v>
      </c>
      <c r="S205" s="16">
        <v>26658935</v>
      </c>
      <c r="T205" s="16">
        <v>0</v>
      </c>
      <c r="U205" s="17">
        <v>9220730</v>
      </c>
      <c r="V205" s="17">
        <v>0</v>
      </c>
      <c r="W205" s="19">
        <v>9220730</v>
      </c>
    </row>
    <row r="206" spans="1:23" ht="9.75">
      <c r="A206" s="13" t="s">
        <v>26</v>
      </c>
      <c r="B206" s="14" t="s">
        <v>371</v>
      </c>
      <c r="C206" s="15" t="s">
        <v>372</v>
      </c>
      <c r="D206" s="16">
        <v>195149001</v>
      </c>
      <c r="E206" s="17">
        <v>137732917</v>
      </c>
      <c r="F206" s="17">
        <v>108382433</v>
      </c>
      <c r="G206" s="18">
        <f t="shared" si="42"/>
        <v>0.7869029086198762</v>
      </c>
      <c r="H206" s="16">
        <v>5256071</v>
      </c>
      <c r="I206" s="17">
        <v>8853598</v>
      </c>
      <c r="J206" s="17">
        <v>2700171</v>
      </c>
      <c r="K206" s="16">
        <v>16809840</v>
      </c>
      <c r="L206" s="16">
        <v>5848236</v>
      </c>
      <c r="M206" s="17">
        <v>9779402</v>
      </c>
      <c r="N206" s="17">
        <v>14606062</v>
      </c>
      <c r="O206" s="16">
        <v>30233700</v>
      </c>
      <c r="P206" s="16">
        <v>5184837</v>
      </c>
      <c r="Q206" s="17">
        <v>4655049</v>
      </c>
      <c r="R206" s="17">
        <v>2556498</v>
      </c>
      <c r="S206" s="16">
        <v>12396384</v>
      </c>
      <c r="T206" s="16">
        <v>2663246</v>
      </c>
      <c r="U206" s="17">
        <v>4049306</v>
      </c>
      <c r="V206" s="17">
        <v>42229957</v>
      </c>
      <c r="W206" s="19">
        <v>48942509</v>
      </c>
    </row>
    <row r="207" spans="1:23" ht="9.75">
      <c r="A207" s="13" t="s">
        <v>26</v>
      </c>
      <c r="B207" s="14" t="s">
        <v>373</v>
      </c>
      <c r="C207" s="15" t="s">
        <v>374</v>
      </c>
      <c r="D207" s="16">
        <v>144719208</v>
      </c>
      <c r="E207" s="17">
        <v>147358217</v>
      </c>
      <c r="F207" s="17">
        <v>120226516</v>
      </c>
      <c r="G207" s="18">
        <f t="shared" si="42"/>
        <v>0.8158792800811372</v>
      </c>
      <c r="H207" s="16">
        <v>12988817</v>
      </c>
      <c r="I207" s="17">
        <v>5018525</v>
      </c>
      <c r="J207" s="17">
        <v>5163095</v>
      </c>
      <c r="K207" s="16">
        <v>23170437</v>
      </c>
      <c r="L207" s="16">
        <v>2953999</v>
      </c>
      <c r="M207" s="17">
        <v>6148346</v>
      </c>
      <c r="N207" s="17">
        <v>1076237</v>
      </c>
      <c r="O207" s="16">
        <v>10178582</v>
      </c>
      <c r="P207" s="16">
        <v>34814903</v>
      </c>
      <c r="Q207" s="17">
        <v>1272617</v>
      </c>
      <c r="R207" s="17">
        <v>25529694</v>
      </c>
      <c r="S207" s="16">
        <v>61617214</v>
      </c>
      <c r="T207" s="16">
        <v>0</v>
      </c>
      <c r="U207" s="17">
        <v>987465</v>
      </c>
      <c r="V207" s="17">
        <v>24272818</v>
      </c>
      <c r="W207" s="19">
        <v>25260283</v>
      </c>
    </row>
    <row r="208" spans="1:23" ht="9.75">
      <c r="A208" s="13" t="s">
        <v>26</v>
      </c>
      <c r="B208" s="14" t="s">
        <v>375</v>
      </c>
      <c r="C208" s="15" t="s">
        <v>376</v>
      </c>
      <c r="D208" s="16">
        <v>68037420</v>
      </c>
      <c r="E208" s="17">
        <v>70879581</v>
      </c>
      <c r="F208" s="17">
        <v>34873383</v>
      </c>
      <c r="G208" s="18">
        <f t="shared" si="42"/>
        <v>0.4920088762940063</v>
      </c>
      <c r="H208" s="16">
        <v>34887</v>
      </c>
      <c r="I208" s="17">
        <v>661</v>
      </c>
      <c r="J208" s="17">
        <v>233906</v>
      </c>
      <c r="K208" s="16">
        <v>269454</v>
      </c>
      <c r="L208" s="16">
        <v>11648268</v>
      </c>
      <c r="M208" s="17">
        <v>4386133</v>
      </c>
      <c r="N208" s="17">
        <v>7567186</v>
      </c>
      <c r="O208" s="16">
        <v>23601587</v>
      </c>
      <c r="P208" s="16">
        <v>2084102</v>
      </c>
      <c r="Q208" s="17">
        <v>1625310</v>
      </c>
      <c r="R208" s="17">
        <v>4012392</v>
      </c>
      <c r="S208" s="16">
        <v>7721804</v>
      </c>
      <c r="T208" s="16">
        <v>2163633</v>
      </c>
      <c r="U208" s="17">
        <v>1116905</v>
      </c>
      <c r="V208" s="17">
        <v>0</v>
      </c>
      <c r="W208" s="19">
        <v>3280538</v>
      </c>
    </row>
    <row r="209" spans="1:23" ht="9.75">
      <c r="A209" s="13" t="s">
        <v>26</v>
      </c>
      <c r="B209" s="14" t="s">
        <v>377</v>
      </c>
      <c r="C209" s="15" t="s">
        <v>378</v>
      </c>
      <c r="D209" s="16">
        <v>69451800</v>
      </c>
      <c r="E209" s="17">
        <v>69451800</v>
      </c>
      <c r="F209" s="17">
        <v>14317853</v>
      </c>
      <c r="G209" s="18">
        <f t="shared" si="42"/>
        <v>0.20615524723621273</v>
      </c>
      <c r="H209" s="16">
        <v>-11606860</v>
      </c>
      <c r="I209" s="17">
        <v>907562</v>
      </c>
      <c r="J209" s="17">
        <v>4460621</v>
      </c>
      <c r="K209" s="16">
        <v>-6238677</v>
      </c>
      <c r="L209" s="16">
        <v>2410060</v>
      </c>
      <c r="M209" s="17">
        <v>2520576</v>
      </c>
      <c r="N209" s="17">
        <v>1072601</v>
      </c>
      <c r="O209" s="16">
        <v>6003237</v>
      </c>
      <c r="P209" s="16">
        <v>0</v>
      </c>
      <c r="Q209" s="17">
        <v>7053113</v>
      </c>
      <c r="R209" s="17">
        <v>0</v>
      </c>
      <c r="S209" s="16">
        <v>7053113</v>
      </c>
      <c r="T209" s="16">
        <v>0</v>
      </c>
      <c r="U209" s="17">
        <v>7500180</v>
      </c>
      <c r="V209" s="17">
        <v>0</v>
      </c>
      <c r="W209" s="19">
        <v>7500180</v>
      </c>
    </row>
    <row r="210" spans="1:23" ht="9.75">
      <c r="A210" s="13" t="s">
        <v>26</v>
      </c>
      <c r="B210" s="14" t="s">
        <v>379</v>
      </c>
      <c r="C210" s="15" t="s">
        <v>380</v>
      </c>
      <c r="D210" s="16">
        <v>0</v>
      </c>
      <c r="E210" s="17">
        <v>145875200</v>
      </c>
      <c r="F210" s="17">
        <v>23601710</v>
      </c>
      <c r="G210" s="18">
        <f t="shared" si="42"/>
        <v>0.1617938484403106</v>
      </c>
      <c r="H210" s="16">
        <v>773550</v>
      </c>
      <c r="I210" s="17">
        <v>2220189</v>
      </c>
      <c r="J210" s="17">
        <v>888040</v>
      </c>
      <c r="K210" s="16">
        <v>3881779</v>
      </c>
      <c r="L210" s="16">
        <v>315643</v>
      </c>
      <c r="M210" s="17">
        <v>1311340</v>
      </c>
      <c r="N210" s="17">
        <v>1308502</v>
      </c>
      <c r="O210" s="16">
        <v>2935485</v>
      </c>
      <c r="P210" s="16">
        <v>159998</v>
      </c>
      <c r="Q210" s="17">
        <v>5564389</v>
      </c>
      <c r="R210" s="17">
        <v>0</v>
      </c>
      <c r="S210" s="16">
        <v>5724387</v>
      </c>
      <c r="T210" s="16">
        <v>6871338</v>
      </c>
      <c r="U210" s="17">
        <v>4188721</v>
      </c>
      <c r="V210" s="17">
        <v>0</v>
      </c>
      <c r="W210" s="19">
        <v>11060059</v>
      </c>
    </row>
    <row r="211" spans="1:23" ht="9.75">
      <c r="A211" s="13" t="s">
        <v>26</v>
      </c>
      <c r="B211" s="14" t="s">
        <v>381</v>
      </c>
      <c r="C211" s="15" t="s">
        <v>382</v>
      </c>
      <c r="D211" s="16">
        <v>100362850</v>
      </c>
      <c r="E211" s="17">
        <v>100362850</v>
      </c>
      <c r="F211" s="17">
        <v>79490316</v>
      </c>
      <c r="G211" s="18">
        <f t="shared" si="42"/>
        <v>0.7920292817511659</v>
      </c>
      <c r="H211" s="16">
        <v>13029</v>
      </c>
      <c r="I211" s="17">
        <v>5302810</v>
      </c>
      <c r="J211" s="17">
        <v>949835</v>
      </c>
      <c r="K211" s="16">
        <v>6265674</v>
      </c>
      <c r="L211" s="16">
        <v>2097425</v>
      </c>
      <c r="M211" s="17">
        <v>11993515</v>
      </c>
      <c r="N211" s="17">
        <v>3267977</v>
      </c>
      <c r="O211" s="16">
        <v>17358917</v>
      </c>
      <c r="P211" s="16">
        <v>7031766</v>
      </c>
      <c r="Q211" s="17">
        <v>5939368</v>
      </c>
      <c r="R211" s="17">
        <v>855111</v>
      </c>
      <c r="S211" s="16">
        <v>13826245</v>
      </c>
      <c r="T211" s="16">
        <v>8589602</v>
      </c>
      <c r="U211" s="17">
        <v>714000</v>
      </c>
      <c r="V211" s="17">
        <v>32735878</v>
      </c>
      <c r="W211" s="19">
        <v>42039480</v>
      </c>
    </row>
    <row r="212" spans="1:23" ht="9.75">
      <c r="A212" s="13" t="s">
        <v>41</v>
      </c>
      <c r="B212" s="14" t="s">
        <v>383</v>
      </c>
      <c r="C212" s="15" t="s">
        <v>384</v>
      </c>
      <c r="D212" s="16">
        <v>0</v>
      </c>
      <c r="E212" s="17">
        <v>0</v>
      </c>
      <c r="F212" s="17">
        <v>0</v>
      </c>
      <c r="G212" s="18">
        <f t="shared" si="42"/>
        <v>0</v>
      </c>
      <c r="H212" s="16">
        <v>0</v>
      </c>
      <c r="I212" s="17">
        <v>0</v>
      </c>
      <c r="J212" s="17">
        <v>0</v>
      </c>
      <c r="K212" s="16">
        <v>0</v>
      </c>
      <c r="L212" s="16">
        <v>0</v>
      </c>
      <c r="M212" s="17">
        <v>0</v>
      </c>
      <c r="N212" s="17">
        <v>0</v>
      </c>
      <c r="O212" s="16">
        <v>0</v>
      </c>
      <c r="P212" s="16">
        <v>0</v>
      </c>
      <c r="Q212" s="17">
        <v>0</v>
      </c>
      <c r="R212" s="17">
        <v>0</v>
      </c>
      <c r="S212" s="16">
        <v>0</v>
      </c>
      <c r="T212" s="16">
        <v>0</v>
      </c>
      <c r="U212" s="17">
        <v>0</v>
      </c>
      <c r="V212" s="17">
        <v>0</v>
      </c>
      <c r="W212" s="19">
        <v>0</v>
      </c>
    </row>
    <row r="213" spans="1:23" ht="9.75">
      <c r="A213" s="20"/>
      <c r="B213" s="21" t="s">
        <v>385</v>
      </c>
      <c r="C213" s="22"/>
      <c r="D213" s="23">
        <f>SUM(D205:D212)</f>
        <v>853398679</v>
      </c>
      <c r="E213" s="24">
        <f>SUM(E205:E212)</f>
        <v>1010775565</v>
      </c>
      <c r="F213" s="24">
        <f>SUM(F205:F212)</f>
        <v>468142951</v>
      </c>
      <c r="G213" s="25">
        <f t="shared" si="42"/>
        <v>0.46315222410426987</v>
      </c>
      <c r="H213" s="23">
        <f aca="true" t="shared" si="43" ref="H213:W213">SUM(H205:H212)</f>
        <v>8135747</v>
      </c>
      <c r="I213" s="24">
        <f t="shared" si="43"/>
        <v>40647053</v>
      </c>
      <c r="J213" s="24">
        <f t="shared" si="43"/>
        <v>25205790</v>
      </c>
      <c r="K213" s="23">
        <f t="shared" si="43"/>
        <v>73988590</v>
      </c>
      <c r="L213" s="23">
        <f t="shared" si="43"/>
        <v>30434161</v>
      </c>
      <c r="M213" s="24">
        <f t="shared" si="43"/>
        <v>44989772</v>
      </c>
      <c r="N213" s="24">
        <f t="shared" si="43"/>
        <v>36428567</v>
      </c>
      <c r="O213" s="23">
        <f t="shared" si="43"/>
        <v>111852500</v>
      </c>
      <c r="P213" s="23">
        <f t="shared" si="43"/>
        <v>72238620</v>
      </c>
      <c r="Q213" s="24">
        <f t="shared" si="43"/>
        <v>27566215</v>
      </c>
      <c r="R213" s="24">
        <f t="shared" si="43"/>
        <v>35193247</v>
      </c>
      <c r="S213" s="23">
        <f t="shared" si="43"/>
        <v>134998082</v>
      </c>
      <c r="T213" s="23">
        <f t="shared" si="43"/>
        <v>20287819</v>
      </c>
      <c r="U213" s="24">
        <f t="shared" si="43"/>
        <v>27777307</v>
      </c>
      <c r="V213" s="24">
        <f t="shared" si="43"/>
        <v>99238653</v>
      </c>
      <c r="W213" s="26">
        <f t="shared" si="43"/>
        <v>147303779</v>
      </c>
    </row>
    <row r="214" spans="1:23" ht="9.75">
      <c r="A214" s="13" t="s">
        <v>26</v>
      </c>
      <c r="B214" s="14" t="s">
        <v>386</v>
      </c>
      <c r="C214" s="15" t="s">
        <v>387</v>
      </c>
      <c r="D214" s="16">
        <v>25666992</v>
      </c>
      <c r="E214" s="17">
        <v>26412000</v>
      </c>
      <c r="F214" s="17">
        <v>14335712</v>
      </c>
      <c r="G214" s="18">
        <f t="shared" si="42"/>
        <v>0.5427726790852643</v>
      </c>
      <c r="H214" s="16">
        <v>2754532</v>
      </c>
      <c r="I214" s="17">
        <v>393195</v>
      </c>
      <c r="J214" s="17">
        <v>390738</v>
      </c>
      <c r="K214" s="16">
        <v>3538465</v>
      </c>
      <c r="L214" s="16">
        <v>3871046</v>
      </c>
      <c r="M214" s="17">
        <v>4930272</v>
      </c>
      <c r="N214" s="17">
        <v>1266756</v>
      </c>
      <c r="O214" s="16">
        <v>10068074</v>
      </c>
      <c r="P214" s="16">
        <v>136328</v>
      </c>
      <c r="Q214" s="17">
        <v>708986</v>
      </c>
      <c r="R214" s="17">
        <v>1661721</v>
      </c>
      <c r="S214" s="16">
        <v>2507035</v>
      </c>
      <c r="T214" s="16">
        <v>1783997</v>
      </c>
      <c r="U214" s="17">
        <v>-3561859</v>
      </c>
      <c r="V214" s="17">
        <v>0</v>
      </c>
      <c r="W214" s="19">
        <v>-1777862</v>
      </c>
    </row>
    <row r="215" spans="1:23" ht="9.75">
      <c r="A215" s="13" t="s">
        <v>26</v>
      </c>
      <c r="B215" s="14" t="s">
        <v>388</v>
      </c>
      <c r="C215" s="15" t="s">
        <v>389</v>
      </c>
      <c r="D215" s="16">
        <v>178986250</v>
      </c>
      <c r="E215" s="17">
        <v>366887426</v>
      </c>
      <c r="F215" s="17">
        <v>73997507</v>
      </c>
      <c r="G215" s="18">
        <f t="shared" si="42"/>
        <v>0.20168995107507445</v>
      </c>
      <c r="H215" s="16">
        <v>10323570</v>
      </c>
      <c r="I215" s="17">
        <v>3462129</v>
      </c>
      <c r="J215" s="17">
        <v>7799646</v>
      </c>
      <c r="K215" s="16">
        <v>21585345</v>
      </c>
      <c r="L215" s="16">
        <v>2616940</v>
      </c>
      <c r="M215" s="17">
        <v>5393640</v>
      </c>
      <c r="N215" s="17">
        <v>16037896</v>
      </c>
      <c r="O215" s="16">
        <v>24048476</v>
      </c>
      <c r="P215" s="16">
        <v>208522</v>
      </c>
      <c r="Q215" s="17">
        <v>2692152</v>
      </c>
      <c r="R215" s="17">
        <v>13662577</v>
      </c>
      <c r="S215" s="16">
        <v>16563251</v>
      </c>
      <c r="T215" s="16">
        <v>6091274</v>
      </c>
      <c r="U215" s="17">
        <v>5709161</v>
      </c>
      <c r="V215" s="17">
        <v>0</v>
      </c>
      <c r="W215" s="19">
        <v>11800435</v>
      </c>
    </row>
    <row r="216" spans="1:23" ht="9.75">
      <c r="A216" s="13" t="s">
        <v>26</v>
      </c>
      <c r="B216" s="14" t="s">
        <v>390</v>
      </c>
      <c r="C216" s="15" t="s">
        <v>391</v>
      </c>
      <c r="D216" s="16">
        <v>115713843</v>
      </c>
      <c r="E216" s="17">
        <v>472255016</v>
      </c>
      <c r="F216" s="17">
        <v>453008361</v>
      </c>
      <c r="G216" s="18">
        <f t="shared" si="42"/>
        <v>0.9592452078899677</v>
      </c>
      <c r="H216" s="16">
        <v>5353579</v>
      </c>
      <c r="I216" s="17">
        <v>11310483</v>
      </c>
      <c r="J216" s="17">
        <v>10791921</v>
      </c>
      <c r="K216" s="16">
        <v>27455983</v>
      </c>
      <c r="L216" s="16">
        <v>6048497</v>
      </c>
      <c r="M216" s="17">
        <v>7889217</v>
      </c>
      <c r="N216" s="17">
        <v>2023881</v>
      </c>
      <c r="O216" s="16">
        <v>15961595</v>
      </c>
      <c r="P216" s="16">
        <v>3266900</v>
      </c>
      <c r="Q216" s="17">
        <v>161277834</v>
      </c>
      <c r="R216" s="17">
        <v>87510201</v>
      </c>
      <c r="S216" s="16">
        <v>252054935</v>
      </c>
      <c r="T216" s="16">
        <v>15595491</v>
      </c>
      <c r="U216" s="17">
        <v>57283120</v>
      </c>
      <c r="V216" s="17">
        <v>84657237</v>
      </c>
      <c r="W216" s="19">
        <v>157535848</v>
      </c>
    </row>
    <row r="217" spans="1:23" ht="9.75">
      <c r="A217" s="13" t="s">
        <v>26</v>
      </c>
      <c r="B217" s="14" t="s">
        <v>392</v>
      </c>
      <c r="C217" s="15" t="s">
        <v>393</v>
      </c>
      <c r="D217" s="16">
        <v>71497708</v>
      </c>
      <c r="E217" s="17">
        <v>74643153</v>
      </c>
      <c r="F217" s="17">
        <v>59293748</v>
      </c>
      <c r="G217" s="18">
        <f t="shared" si="42"/>
        <v>0.7943628533483842</v>
      </c>
      <c r="H217" s="16">
        <v>29925</v>
      </c>
      <c r="I217" s="17">
        <v>0</v>
      </c>
      <c r="J217" s="17">
        <v>0</v>
      </c>
      <c r="K217" s="16">
        <v>29925</v>
      </c>
      <c r="L217" s="16">
        <v>3740814</v>
      </c>
      <c r="M217" s="17">
        <v>2045539</v>
      </c>
      <c r="N217" s="17">
        <v>4361932</v>
      </c>
      <c r="O217" s="16">
        <v>10148285</v>
      </c>
      <c r="P217" s="16">
        <v>2031311</v>
      </c>
      <c r="Q217" s="17">
        <v>7685714</v>
      </c>
      <c r="R217" s="17">
        <v>0</v>
      </c>
      <c r="S217" s="16">
        <v>9717025</v>
      </c>
      <c r="T217" s="16">
        <v>108735</v>
      </c>
      <c r="U217" s="17">
        <v>8316097</v>
      </c>
      <c r="V217" s="17">
        <v>30973681</v>
      </c>
      <c r="W217" s="19">
        <v>39398513</v>
      </c>
    </row>
    <row r="218" spans="1:23" ht="9.75">
      <c r="A218" s="13" t="s">
        <v>26</v>
      </c>
      <c r="B218" s="14" t="s">
        <v>394</v>
      </c>
      <c r="C218" s="15" t="s">
        <v>395</v>
      </c>
      <c r="D218" s="16">
        <v>162286750</v>
      </c>
      <c r="E218" s="17">
        <v>193083408</v>
      </c>
      <c r="F218" s="17">
        <v>152868177</v>
      </c>
      <c r="G218" s="18">
        <f t="shared" si="42"/>
        <v>0.7917209385490026</v>
      </c>
      <c r="H218" s="16">
        <v>2189430</v>
      </c>
      <c r="I218" s="17">
        <v>9613055</v>
      </c>
      <c r="J218" s="17">
        <v>7192989</v>
      </c>
      <c r="K218" s="16">
        <v>18995474</v>
      </c>
      <c r="L218" s="16">
        <v>5997884</v>
      </c>
      <c r="M218" s="17">
        <v>4292100</v>
      </c>
      <c r="N218" s="17">
        <v>12095866</v>
      </c>
      <c r="O218" s="16">
        <v>22385850</v>
      </c>
      <c r="P218" s="16">
        <v>7081326</v>
      </c>
      <c r="Q218" s="17">
        <v>1601141</v>
      </c>
      <c r="R218" s="17">
        <v>30196435</v>
      </c>
      <c r="S218" s="16">
        <v>38878902</v>
      </c>
      <c r="T218" s="16">
        <v>9780663</v>
      </c>
      <c r="U218" s="17">
        <v>12692312</v>
      </c>
      <c r="V218" s="17">
        <v>50134976</v>
      </c>
      <c r="W218" s="19">
        <v>72607951</v>
      </c>
    </row>
    <row r="219" spans="1:23" ht="9.75">
      <c r="A219" s="13" t="s">
        <v>26</v>
      </c>
      <c r="B219" s="14" t="s">
        <v>396</v>
      </c>
      <c r="C219" s="15" t="s">
        <v>397</v>
      </c>
      <c r="D219" s="16">
        <v>119000000</v>
      </c>
      <c r="E219" s="17">
        <v>97716250</v>
      </c>
      <c r="F219" s="17">
        <v>39177579</v>
      </c>
      <c r="G219" s="18">
        <f t="shared" si="42"/>
        <v>0.40093207629232597</v>
      </c>
      <c r="H219" s="16">
        <v>0</v>
      </c>
      <c r="I219" s="17">
        <v>0</v>
      </c>
      <c r="J219" s="17">
        <v>0</v>
      </c>
      <c r="K219" s="16">
        <v>0</v>
      </c>
      <c r="L219" s="16">
        <v>0</v>
      </c>
      <c r="M219" s="17">
        <v>0</v>
      </c>
      <c r="N219" s="17">
        <v>0</v>
      </c>
      <c r="O219" s="16">
        <v>0</v>
      </c>
      <c r="P219" s="16">
        <v>6634420</v>
      </c>
      <c r="Q219" s="17">
        <v>15006768</v>
      </c>
      <c r="R219" s="17">
        <v>11097751</v>
      </c>
      <c r="S219" s="16">
        <v>32738939</v>
      </c>
      <c r="T219" s="16">
        <v>6438640</v>
      </c>
      <c r="U219" s="17">
        <v>0</v>
      </c>
      <c r="V219" s="17">
        <v>0</v>
      </c>
      <c r="W219" s="19">
        <v>6438640</v>
      </c>
    </row>
    <row r="220" spans="1:23" ht="9.75">
      <c r="A220" s="13" t="s">
        <v>41</v>
      </c>
      <c r="B220" s="14" t="s">
        <v>398</v>
      </c>
      <c r="C220" s="15" t="s">
        <v>399</v>
      </c>
      <c r="D220" s="16">
        <v>36600000</v>
      </c>
      <c r="E220" s="17">
        <v>43896684</v>
      </c>
      <c r="F220" s="17">
        <v>35421652</v>
      </c>
      <c r="G220" s="18">
        <f t="shared" si="42"/>
        <v>0.8069322958426655</v>
      </c>
      <c r="H220" s="16">
        <v>894923</v>
      </c>
      <c r="I220" s="17">
        <v>2405240</v>
      </c>
      <c r="J220" s="17">
        <v>2167784</v>
      </c>
      <c r="K220" s="16">
        <v>5467947</v>
      </c>
      <c r="L220" s="16">
        <v>2940213</v>
      </c>
      <c r="M220" s="17">
        <v>3786582</v>
      </c>
      <c r="N220" s="17">
        <v>3096110</v>
      </c>
      <c r="O220" s="16">
        <v>9822905</v>
      </c>
      <c r="P220" s="16">
        <v>291222</v>
      </c>
      <c r="Q220" s="17">
        <v>1596093</v>
      </c>
      <c r="R220" s="17">
        <v>5636169</v>
      </c>
      <c r="S220" s="16">
        <v>7523484</v>
      </c>
      <c r="T220" s="16">
        <v>1889115</v>
      </c>
      <c r="U220" s="17">
        <v>2556865</v>
      </c>
      <c r="V220" s="17">
        <v>8161336</v>
      </c>
      <c r="W220" s="19">
        <v>12607316</v>
      </c>
    </row>
    <row r="221" spans="1:23" ht="9.75">
      <c r="A221" s="20"/>
      <c r="B221" s="21" t="s">
        <v>400</v>
      </c>
      <c r="C221" s="22"/>
      <c r="D221" s="23">
        <f>SUM(D214:D220)</f>
        <v>709751543</v>
      </c>
      <c r="E221" s="24">
        <f>SUM(E214:E220)</f>
        <v>1274893937</v>
      </c>
      <c r="F221" s="24">
        <f>SUM(F214:F220)</f>
        <v>828102736</v>
      </c>
      <c r="G221" s="25">
        <f t="shared" si="42"/>
        <v>0.6495463755586125</v>
      </c>
      <c r="H221" s="23">
        <f aca="true" t="shared" si="44" ref="H221:W221">SUM(H214:H220)</f>
        <v>21545959</v>
      </c>
      <c r="I221" s="24">
        <f t="shared" si="44"/>
        <v>27184102</v>
      </c>
      <c r="J221" s="24">
        <f t="shared" si="44"/>
        <v>28343078</v>
      </c>
      <c r="K221" s="23">
        <f t="shared" si="44"/>
        <v>77073139</v>
      </c>
      <c r="L221" s="23">
        <f t="shared" si="44"/>
        <v>25215394</v>
      </c>
      <c r="M221" s="24">
        <f t="shared" si="44"/>
        <v>28337350</v>
      </c>
      <c r="N221" s="24">
        <f t="shared" si="44"/>
        <v>38882441</v>
      </c>
      <c r="O221" s="23">
        <f t="shared" si="44"/>
        <v>92435185</v>
      </c>
      <c r="P221" s="23">
        <f t="shared" si="44"/>
        <v>19650029</v>
      </c>
      <c r="Q221" s="24">
        <f t="shared" si="44"/>
        <v>190568688</v>
      </c>
      <c r="R221" s="24">
        <f t="shared" si="44"/>
        <v>149764854</v>
      </c>
      <c r="S221" s="23">
        <f t="shared" si="44"/>
        <v>359983571</v>
      </c>
      <c r="T221" s="23">
        <f t="shared" si="44"/>
        <v>41687915</v>
      </c>
      <c r="U221" s="24">
        <f t="shared" si="44"/>
        <v>82995696</v>
      </c>
      <c r="V221" s="24">
        <f t="shared" si="44"/>
        <v>173927230</v>
      </c>
      <c r="W221" s="26">
        <f t="shared" si="44"/>
        <v>298610841</v>
      </c>
    </row>
    <row r="222" spans="1:23" ht="9.75">
      <c r="A222" s="13" t="s">
        <v>26</v>
      </c>
      <c r="B222" s="14" t="s">
        <v>401</v>
      </c>
      <c r="C222" s="15" t="s">
        <v>402</v>
      </c>
      <c r="D222" s="16">
        <v>90001891</v>
      </c>
      <c r="E222" s="17">
        <v>76430781</v>
      </c>
      <c r="F222" s="17">
        <v>57850633</v>
      </c>
      <c r="G222" s="18">
        <f t="shared" si="42"/>
        <v>0.756902287836101</v>
      </c>
      <c r="H222" s="16">
        <v>6844047</v>
      </c>
      <c r="I222" s="17">
        <v>2305213</v>
      </c>
      <c r="J222" s="17">
        <v>0</v>
      </c>
      <c r="K222" s="16">
        <v>9149260</v>
      </c>
      <c r="L222" s="16">
        <v>0</v>
      </c>
      <c r="M222" s="17">
        <v>0</v>
      </c>
      <c r="N222" s="17">
        <v>0</v>
      </c>
      <c r="O222" s="16">
        <v>0</v>
      </c>
      <c r="P222" s="16">
        <v>19784833</v>
      </c>
      <c r="Q222" s="17">
        <v>6194707</v>
      </c>
      <c r="R222" s="17">
        <v>1554612</v>
      </c>
      <c r="S222" s="16">
        <v>27534152</v>
      </c>
      <c r="T222" s="16">
        <v>15490744</v>
      </c>
      <c r="U222" s="17">
        <v>5676477</v>
      </c>
      <c r="V222" s="17">
        <v>0</v>
      </c>
      <c r="W222" s="19">
        <v>21167221</v>
      </c>
    </row>
    <row r="223" spans="1:23" ht="9.75">
      <c r="A223" s="13" t="s">
        <v>26</v>
      </c>
      <c r="B223" s="14" t="s">
        <v>403</v>
      </c>
      <c r="C223" s="15" t="s">
        <v>404</v>
      </c>
      <c r="D223" s="16">
        <v>321609606</v>
      </c>
      <c r="E223" s="17">
        <v>321615606</v>
      </c>
      <c r="F223" s="17">
        <v>236066157</v>
      </c>
      <c r="G223" s="18">
        <f t="shared" si="42"/>
        <v>0.734000939618583</v>
      </c>
      <c r="H223" s="16">
        <v>31788532</v>
      </c>
      <c r="I223" s="17">
        <v>18261697</v>
      </c>
      <c r="J223" s="17">
        <v>13060087</v>
      </c>
      <c r="K223" s="16">
        <v>63110316</v>
      </c>
      <c r="L223" s="16">
        <v>34218190</v>
      </c>
      <c r="M223" s="17">
        <v>15893609</v>
      </c>
      <c r="N223" s="17">
        <v>25244527</v>
      </c>
      <c r="O223" s="16">
        <v>75356326</v>
      </c>
      <c r="P223" s="16">
        <v>9334138</v>
      </c>
      <c r="Q223" s="17">
        <v>10869261</v>
      </c>
      <c r="R223" s="17">
        <v>27071112</v>
      </c>
      <c r="S223" s="16">
        <v>47274511</v>
      </c>
      <c r="T223" s="16">
        <v>1929806</v>
      </c>
      <c r="U223" s="17">
        <v>12440390</v>
      </c>
      <c r="V223" s="17">
        <v>35954808</v>
      </c>
      <c r="W223" s="19">
        <v>50325004</v>
      </c>
    </row>
    <row r="224" spans="1:23" ht="9.75">
      <c r="A224" s="13" t="s">
        <v>26</v>
      </c>
      <c r="B224" s="14" t="s">
        <v>405</v>
      </c>
      <c r="C224" s="15" t="s">
        <v>406</v>
      </c>
      <c r="D224" s="16">
        <v>589751000</v>
      </c>
      <c r="E224" s="17">
        <v>601048000</v>
      </c>
      <c r="F224" s="17">
        <v>173581363</v>
      </c>
      <c r="G224" s="18">
        <f t="shared" si="42"/>
        <v>0.28879783810943555</v>
      </c>
      <c r="H224" s="16">
        <v>467</v>
      </c>
      <c r="I224" s="17">
        <v>13891341</v>
      </c>
      <c r="J224" s="17">
        <v>4210389</v>
      </c>
      <c r="K224" s="16">
        <v>18102197</v>
      </c>
      <c r="L224" s="16">
        <v>12489795</v>
      </c>
      <c r="M224" s="17">
        <v>47843</v>
      </c>
      <c r="N224" s="17">
        <v>246557</v>
      </c>
      <c r="O224" s="16">
        <v>12784195</v>
      </c>
      <c r="P224" s="16">
        <v>19161247</v>
      </c>
      <c r="Q224" s="17">
        <v>7384381</v>
      </c>
      <c r="R224" s="17">
        <v>30401999</v>
      </c>
      <c r="S224" s="16">
        <v>56947627</v>
      </c>
      <c r="T224" s="16">
        <v>0</v>
      </c>
      <c r="U224" s="17">
        <v>11054338</v>
      </c>
      <c r="V224" s="17">
        <v>74693006</v>
      </c>
      <c r="W224" s="19">
        <v>85747344</v>
      </c>
    </row>
    <row r="225" spans="1:23" ht="9.75">
      <c r="A225" s="13" t="s">
        <v>26</v>
      </c>
      <c r="B225" s="14" t="s">
        <v>407</v>
      </c>
      <c r="C225" s="15" t="s">
        <v>408</v>
      </c>
      <c r="D225" s="16">
        <v>682362001</v>
      </c>
      <c r="E225" s="17">
        <v>798743174</v>
      </c>
      <c r="F225" s="17">
        <v>504396079</v>
      </c>
      <c r="G225" s="18">
        <f t="shared" si="42"/>
        <v>0.631487185641977</v>
      </c>
      <c r="H225" s="16">
        <v>35662873</v>
      </c>
      <c r="I225" s="17">
        <v>34001643</v>
      </c>
      <c r="J225" s="17">
        <v>30241425</v>
      </c>
      <c r="K225" s="16">
        <v>99905941</v>
      </c>
      <c r="L225" s="16">
        <v>103341213</v>
      </c>
      <c r="M225" s="17">
        <v>12559924</v>
      </c>
      <c r="N225" s="17">
        <v>82015835</v>
      </c>
      <c r="O225" s="16">
        <v>197916972</v>
      </c>
      <c r="P225" s="16">
        <v>17410961</v>
      </c>
      <c r="Q225" s="17">
        <v>33885485</v>
      </c>
      <c r="R225" s="17">
        <v>35029413</v>
      </c>
      <c r="S225" s="16">
        <v>86325859</v>
      </c>
      <c r="T225" s="16">
        <v>9608393</v>
      </c>
      <c r="U225" s="17">
        <v>40199671</v>
      </c>
      <c r="V225" s="17">
        <v>70439243</v>
      </c>
      <c r="W225" s="19">
        <v>120247307</v>
      </c>
    </row>
    <row r="226" spans="1:23" ht="9.75">
      <c r="A226" s="13" t="s">
        <v>41</v>
      </c>
      <c r="B226" s="14" t="s">
        <v>409</v>
      </c>
      <c r="C226" s="15" t="s">
        <v>410</v>
      </c>
      <c r="D226" s="16">
        <v>17591000</v>
      </c>
      <c r="E226" s="17">
        <v>22546219</v>
      </c>
      <c r="F226" s="17">
        <v>20105615</v>
      </c>
      <c r="G226" s="18">
        <f t="shared" si="42"/>
        <v>0.8917510736500874</v>
      </c>
      <c r="H226" s="16">
        <v>0</v>
      </c>
      <c r="I226" s="17">
        <v>3379108</v>
      </c>
      <c r="J226" s="17">
        <v>19000</v>
      </c>
      <c r="K226" s="16">
        <v>3398108</v>
      </c>
      <c r="L226" s="16">
        <v>1289769</v>
      </c>
      <c r="M226" s="17">
        <v>1900576</v>
      </c>
      <c r="N226" s="17">
        <v>2028308</v>
      </c>
      <c r="O226" s="16">
        <v>5218653</v>
      </c>
      <c r="P226" s="16">
        <v>1171289</v>
      </c>
      <c r="Q226" s="17">
        <v>695391</v>
      </c>
      <c r="R226" s="17">
        <v>3901426</v>
      </c>
      <c r="S226" s="16">
        <v>5768106</v>
      </c>
      <c r="T226" s="16">
        <v>41536</v>
      </c>
      <c r="U226" s="17">
        <v>1094931</v>
      </c>
      <c r="V226" s="17">
        <v>4584281</v>
      </c>
      <c r="W226" s="19">
        <v>5720748</v>
      </c>
    </row>
    <row r="227" spans="1:23" ht="9.75">
      <c r="A227" s="20"/>
      <c r="B227" s="21" t="s">
        <v>411</v>
      </c>
      <c r="C227" s="22"/>
      <c r="D227" s="23">
        <f>SUM(D222:D226)</f>
        <v>1701315498</v>
      </c>
      <c r="E227" s="24">
        <f>SUM(E222:E226)</f>
        <v>1820383780</v>
      </c>
      <c r="F227" s="24">
        <f>SUM(F222:F226)</f>
        <v>991999847</v>
      </c>
      <c r="G227" s="25">
        <f t="shared" si="42"/>
        <v>0.5449399505196646</v>
      </c>
      <c r="H227" s="23">
        <f aca="true" t="shared" si="45" ref="H227:W227">SUM(H222:H226)</f>
        <v>74295919</v>
      </c>
      <c r="I227" s="24">
        <f t="shared" si="45"/>
        <v>71839002</v>
      </c>
      <c r="J227" s="24">
        <f t="shared" si="45"/>
        <v>47530901</v>
      </c>
      <c r="K227" s="23">
        <f t="shared" si="45"/>
        <v>193665822</v>
      </c>
      <c r="L227" s="23">
        <f t="shared" si="45"/>
        <v>151338967</v>
      </c>
      <c r="M227" s="24">
        <f t="shared" si="45"/>
        <v>30401952</v>
      </c>
      <c r="N227" s="24">
        <f t="shared" si="45"/>
        <v>109535227</v>
      </c>
      <c r="O227" s="23">
        <f t="shared" si="45"/>
        <v>291276146</v>
      </c>
      <c r="P227" s="23">
        <f t="shared" si="45"/>
        <v>66862468</v>
      </c>
      <c r="Q227" s="24">
        <f t="shared" si="45"/>
        <v>59029225</v>
      </c>
      <c r="R227" s="24">
        <f t="shared" si="45"/>
        <v>97958562</v>
      </c>
      <c r="S227" s="23">
        <f t="shared" si="45"/>
        <v>223850255</v>
      </c>
      <c r="T227" s="23">
        <f t="shared" si="45"/>
        <v>27070479</v>
      </c>
      <c r="U227" s="24">
        <f t="shared" si="45"/>
        <v>70465807</v>
      </c>
      <c r="V227" s="24">
        <f t="shared" si="45"/>
        <v>185671338</v>
      </c>
      <c r="W227" s="26">
        <f t="shared" si="45"/>
        <v>283207624</v>
      </c>
    </row>
    <row r="228" spans="1:23" ht="9.75">
      <c r="A228" s="31"/>
      <c r="B228" s="32" t="s">
        <v>412</v>
      </c>
      <c r="C228" s="33"/>
      <c r="D228" s="34">
        <f>SUM(D205:D212,D214:D220,D222:D226)</f>
        <v>3264465720</v>
      </c>
      <c r="E228" s="35">
        <f>SUM(E205:E212,E214:E220,E222:E226)</f>
        <v>4106053282</v>
      </c>
      <c r="F228" s="35">
        <f>SUM(F205:F212,F214:F220,F222:F226)</f>
        <v>2288245534</v>
      </c>
      <c r="G228" s="36">
        <f t="shared" si="42"/>
        <v>0.5572858842409927</v>
      </c>
      <c r="H228" s="34">
        <f aca="true" t="shared" si="46" ref="H228:W228">SUM(H205:H212,H214:H220,H222:H226)</f>
        <v>103977625</v>
      </c>
      <c r="I228" s="35">
        <f t="shared" si="46"/>
        <v>139670157</v>
      </c>
      <c r="J228" s="35">
        <f t="shared" si="46"/>
        <v>101079769</v>
      </c>
      <c r="K228" s="34">
        <f t="shared" si="46"/>
        <v>344727551</v>
      </c>
      <c r="L228" s="34">
        <f t="shared" si="46"/>
        <v>206988522</v>
      </c>
      <c r="M228" s="35">
        <f t="shared" si="46"/>
        <v>103729074</v>
      </c>
      <c r="N228" s="35">
        <f t="shared" si="46"/>
        <v>184846235</v>
      </c>
      <c r="O228" s="34">
        <f t="shared" si="46"/>
        <v>495563831</v>
      </c>
      <c r="P228" s="34">
        <f t="shared" si="46"/>
        <v>158751117</v>
      </c>
      <c r="Q228" s="35">
        <f t="shared" si="46"/>
        <v>277164128</v>
      </c>
      <c r="R228" s="35">
        <f t="shared" si="46"/>
        <v>282916663</v>
      </c>
      <c r="S228" s="34">
        <f t="shared" si="46"/>
        <v>718831908</v>
      </c>
      <c r="T228" s="34">
        <f t="shared" si="46"/>
        <v>89046213</v>
      </c>
      <c r="U228" s="35">
        <f t="shared" si="46"/>
        <v>181238810</v>
      </c>
      <c r="V228" s="35">
        <f t="shared" si="46"/>
        <v>458837221</v>
      </c>
      <c r="W228" s="37">
        <f t="shared" si="46"/>
        <v>729122244</v>
      </c>
    </row>
    <row r="229" spans="1:23" ht="9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9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9.75">
      <c r="A231" s="13" t="s">
        <v>26</v>
      </c>
      <c r="B231" s="14" t="s">
        <v>414</v>
      </c>
      <c r="C231" s="15" t="s">
        <v>415</v>
      </c>
      <c r="D231" s="16">
        <v>0</v>
      </c>
      <c r="E231" s="17">
        <v>165641103</v>
      </c>
      <c r="F231" s="17">
        <v>106155227</v>
      </c>
      <c r="G231" s="18">
        <f aca="true" t="shared" si="47" ref="G231:G257">IF($E231=0,0,$F231/$E231)</f>
        <v>0.6408749101362843</v>
      </c>
      <c r="H231" s="16">
        <v>0</v>
      </c>
      <c r="I231" s="17">
        <v>2369841</v>
      </c>
      <c r="J231" s="17">
        <v>0</v>
      </c>
      <c r="K231" s="16">
        <v>2369841</v>
      </c>
      <c r="L231" s="16">
        <v>11843746</v>
      </c>
      <c r="M231" s="17">
        <v>9767167</v>
      </c>
      <c r="N231" s="17">
        <v>15624530</v>
      </c>
      <c r="O231" s="16">
        <v>37235443</v>
      </c>
      <c r="P231" s="16">
        <v>2509650</v>
      </c>
      <c r="Q231" s="17">
        <v>26246656</v>
      </c>
      <c r="R231" s="17">
        <v>20723104</v>
      </c>
      <c r="S231" s="16">
        <v>49479410</v>
      </c>
      <c r="T231" s="16">
        <v>2144955</v>
      </c>
      <c r="U231" s="17">
        <v>14925578</v>
      </c>
      <c r="V231" s="17">
        <v>0</v>
      </c>
      <c r="W231" s="19">
        <v>17070533</v>
      </c>
    </row>
    <row r="232" spans="1:23" ht="9.75">
      <c r="A232" s="13" t="s">
        <v>26</v>
      </c>
      <c r="B232" s="14" t="s">
        <v>416</v>
      </c>
      <c r="C232" s="15" t="s">
        <v>417</v>
      </c>
      <c r="D232" s="16">
        <v>281797000</v>
      </c>
      <c r="E232" s="17">
        <v>304431143</v>
      </c>
      <c r="F232" s="17">
        <v>136870963</v>
      </c>
      <c r="G232" s="18">
        <f t="shared" si="47"/>
        <v>0.44959579907368413</v>
      </c>
      <c r="H232" s="16">
        <v>0</v>
      </c>
      <c r="I232" s="17">
        <v>3850470</v>
      </c>
      <c r="J232" s="17">
        <v>993464</v>
      </c>
      <c r="K232" s="16">
        <v>4843934</v>
      </c>
      <c r="L232" s="16">
        <v>2998353</v>
      </c>
      <c r="M232" s="17">
        <v>2757486</v>
      </c>
      <c r="N232" s="17">
        <v>21577326</v>
      </c>
      <c r="O232" s="16">
        <v>27333165</v>
      </c>
      <c r="P232" s="16">
        <v>11546411</v>
      </c>
      <c r="Q232" s="17">
        <v>1092883</v>
      </c>
      <c r="R232" s="17">
        <v>50824422</v>
      </c>
      <c r="S232" s="16">
        <v>63463716</v>
      </c>
      <c r="T232" s="16">
        <v>7369422</v>
      </c>
      <c r="U232" s="17">
        <v>4804266</v>
      </c>
      <c r="V232" s="17">
        <v>29056460</v>
      </c>
      <c r="W232" s="19">
        <v>41230148</v>
      </c>
    </row>
    <row r="233" spans="1:23" ht="9.75">
      <c r="A233" s="13" t="s">
        <v>26</v>
      </c>
      <c r="B233" s="14" t="s">
        <v>418</v>
      </c>
      <c r="C233" s="15" t="s">
        <v>419</v>
      </c>
      <c r="D233" s="16">
        <v>788359829</v>
      </c>
      <c r="E233" s="17">
        <v>671337483</v>
      </c>
      <c r="F233" s="17">
        <v>411256113</v>
      </c>
      <c r="G233" s="18">
        <f t="shared" si="47"/>
        <v>0.6125922109431807</v>
      </c>
      <c r="H233" s="16">
        <v>36844006</v>
      </c>
      <c r="I233" s="17">
        <v>37333379</v>
      </c>
      <c r="J233" s="17">
        <v>24151289</v>
      </c>
      <c r="K233" s="16">
        <v>98328674</v>
      </c>
      <c r="L233" s="16">
        <v>36011325</v>
      </c>
      <c r="M233" s="17">
        <v>43786778</v>
      </c>
      <c r="N233" s="17">
        <v>9916229</v>
      </c>
      <c r="O233" s="16">
        <v>89714332</v>
      </c>
      <c r="P233" s="16">
        <v>12790599</v>
      </c>
      <c r="Q233" s="17">
        <v>40585002</v>
      </c>
      <c r="R233" s="17">
        <v>39523768</v>
      </c>
      <c r="S233" s="16">
        <v>92899369</v>
      </c>
      <c r="T233" s="16">
        <v>15943575</v>
      </c>
      <c r="U233" s="17">
        <v>20601293</v>
      </c>
      <c r="V233" s="17">
        <v>93768870</v>
      </c>
      <c r="W233" s="19">
        <v>130313738</v>
      </c>
    </row>
    <row r="234" spans="1:23" ht="9.75">
      <c r="A234" s="13" t="s">
        <v>26</v>
      </c>
      <c r="B234" s="14" t="s">
        <v>420</v>
      </c>
      <c r="C234" s="15" t="s">
        <v>421</v>
      </c>
      <c r="D234" s="16">
        <v>0</v>
      </c>
      <c r="E234" s="17">
        <v>0</v>
      </c>
      <c r="F234" s="17">
        <v>0</v>
      </c>
      <c r="G234" s="18">
        <f t="shared" si="47"/>
        <v>0</v>
      </c>
      <c r="H234" s="16">
        <v>0</v>
      </c>
      <c r="I234" s="17">
        <v>0</v>
      </c>
      <c r="J234" s="17">
        <v>0</v>
      </c>
      <c r="K234" s="16">
        <v>0</v>
      </c>
      <c r="L234" s="16">
        <v>0</v>
      </c>
      <c r="M234" s="17">
        <v>0</v>
      </c>
      <c r="N234" s="17">
        <v>0</v>
      </c>
      <c r="O234" s="16">
        <v>0</v>
      </c>
      <c r="P234" s="16">
        <v>0</v>
      </c>
      <c r="Q234" s="17">
        <v>0</v>
      </c>
      <c r="R234" s="17">
        <v>0</v>
      </c>
      <c r="S234" s="16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9.75">
      <c r="A235" s="13" t="s">
        <v>26</v>
      </c>
      <c r="B235" s="14" t="s">
        <v>422</v>
      </c>
      <c r="C235" s="15" t="s">
        <v>423</v>
      </c>
      <c r="D235" s="16">
        <v>204802147</v>
      </c>
      <c r="E235" s="17">
        <v>206219337</v>
      </c>
      <c r="F235" s="17">
        <v>133521189</v>
      </c>
      <c r="G235" s="18">
        <f t="shared" si="47"/>
        <v>0.64747172085031</v>
      </c>
      <c r="H235" s="16">
        <v>456869</v>
      </c>
      <c r="I235" s="17">
        <v>15381964</v>
      </c>
      <c r="J235" s="17">
        <v>7655674</v>
      </c>
      <c r="K235" s="16">
        <v>23494507</v>
      </c>
      <c r="L235" s="16">
        <v>9883860</v>
      </c>
      <c r="M235" s="17">
        <v>12336810</v>
      </c>
      <c r="N235" s="17">
        <v>19986773</v>
      </c>
      <c r="O235" s="16">
        <v>42207443</v>
      </c>
      <c r="P235" s="16">
        <v>12180242</v>
      </c>
      <c r="Q235" s="17">
        <v>9130614</v>
      </c>
      <c r="R235" s="17">
        <v>11503319</v>
      </c>
      <c r="S235" s="16">
        <v>32814175</v>
      </c>
      <c r="T235" s="16">
        <v>3905989</v>
      </c>
      <c r="U235" s="17">
        <v>7347079</v>
      </c>
      <c r="V235" s="17">
        <v>23751996</v>
      </c>
      <c r="W235" s="19">
        <v>35005064</v>
      </c>
    </row>
    <row r="236" spans="1:23" ht="9.75">
      <c r="A236" s="13" t="s">
        <v>41</v>
      </c>
      <c r="B236" s="14" t="s">
        <v>424</v>
      </c>
      <c r="C236" s="15" t="s">
        <v>425</v>
      </c>
      <c r="D236" s="16">
        <v>0</v>
      </c>
      <c r="E236" s="17">
        <v>50000</v>
      </c>
      <c r="F236" s="17">
        <v>8346</v>
      </c>
      <c r="G236" s="18">
        <f t="shared" si="47"/>
        <v>0.16692</v>
      </c>
      <c r="H236" s="16">
        <v>0</v>
      </c>
      <c r="I236" s="17">
        <v>0</v>
      </c>
      <c r="J236" s="17">
        <v>0</v>
      </c>
      <c r="K236" s="16">
        <v>0</v>
      </c>
      <c r="L236" s="16">
        <v>0</v>
      </c>
      <c r="M236" s="17">
        <v>0</v>
      </c>
      <c r="N236" s="17">
        <v>0</v>
      </c>
      <c r="O236" s="16">
        <v>0</v>
      </c>
      <c r="P236" s="16">
        <v>0</v>
      </c>
      <c r="Q236" s="17">
        <v>8346</v>
      </c>
      <c r="R236" s="17">
        <v>0</v>
      </c>
      <c r="S236" s="16">
        <v>8346</v>
      </c>
      <c r="T236" s="16">
        <v>0</v>
      </c>
      <c r="U236" s="17">
        <v>0</v>
      </c>
      <c r="V236" s="17">
        <v>0</v>
      </c>
      <c r="W236" s="19">
        <v>0</v>
      </c>
    </row>
    <row r="237" spans="1:23" ht="9.75">
      <c r="A237" s="20"/>
      <c r="B237" s="21" t="s">
        <v>426</v>
      </c>
      <c r="C237" s="22"/>
      <c r="D237" s="23">
        <f>SUM(D231:D236)</f>
        <v>1274958976</v>
      </c>
      <c r="E237" s="24">
        <f>SUM(E231:E236)</f>
        <v>1347679066</v>
      </c>
      <c r="F237" s="24">
        <f>SUM(F231:F236)</f>
        <v>787811838</v>
      </c>
      <c r="G237" s="25">
        <f t="shared" si="47"/>
        <v>0.5845693220851736</v>
      </c>
      <c r="H237" s="23">
        <f aca="true" t="shared" si="48" ref="H237:W237">SUM(H231:H236)</f>
        <v>37300875</v>
      </c>
      <c r="I237" s="24">
        <f t="shared" si="48"/>
        <v>58935654</v>
      </c>
      <c r="J237" s="24">
        <f t="shared" si="48"/>
        <v>32800427</v>
      </c>
      <c r="K237" s="23">
        <f t="shared" si="48"/>
        <v>129036956</v>
      </c>
      <c r="L237" s="23">
        <f t="shared" si="48"/>
        <v>60737284</v>
      </c>
      <c r="M237" s="24">
        <f t="shared" si="48"/>
        <v>68648241</v>
      </c>
      <c r="N237" s="24">
        <f t="shared" si="48"/>
        <v>67104858</v>
      </c>
      <c r="O237" s="23">
        <f t="shared" si="48"/>
        <v>196490383</v>
      </c>
      <c r="P237" s="23">
        <f t="shared" si="48"/>
        <v>39026902</v>
      </c>
      <c r="Q237" s="24">
        <f t="shared" si="48"/>
        <v>77063501</v>
      </c>
      <c r="R237" s="24">
        <f t="shared" si="48"/>
        <v>122574613</v>
      </c>
      <c r="S237" s="23">
        <f t="shared" si="48"/>
        <v>238665016</v>
      </c>
      <c r="T237" s="23">
        <f t="shared" si="48"/>
        <v>29363941</v>
      </c>
      <c r="U237" s="24">
        <f t="shared" si="48"/>
        <v>47678216</v>
      </c>
      <c r="V237" s="24">
        <f t="shared" si="48"/>
        <v>146577326</v>
      </c>
      <c r="W237" s="26">
        <f t="shared" si="48"/>
        <v>223619483</v>
      </c>
    </row>
    <row r="238" spans="1:23" ht="9.75">
      <c r="A238" s="13" t="s">
        <v>26</v>
      </c>
      <c r="B238" s="14" t="s">
        <v>427</v>
      </c>
      <c r="C238" s="15" t="s">
        <v>428</v>
      </c>
      <c r="D238" s="16">
        <v>0</v>
      </c>
      <c r="E238" s="17">
        <v>9514706</v>
      </c>
      <c r="F238" s="17">
        <v>0</v>
      </c>
      <c r="G238" s="18">
        <f t="shared" si="47"/>
        <v>0</v>
      </c>
      <c r="H238" s="16">
        <v>0</v>
      </c>
      <c r="I238" s="17">
        <v>0</v>
      </c>
      <c r="J238" s="17">
        <v>0</v>
      </c>
      <c r="K238" s="16">
        <v>0</v>
      </c>
      <c r="L238" s="16">
        <v>0</v>
      </c>
      <c r="M238" s="17">
        <v>0</v>
      </c>
      <c r="N238" s="17">
        <v>0</v>
      </c>
      <c r="O238" s="16">
        <v>0</v>
      </c>
      <c r="P238" s="16">
        <v>0</v>
      </c>
      <c r="Q238" s="17">
        <v>0</v>
      </c>
      <c r="R238" s="17">
        <v>0</v>
      </c>
      <c r="S238" s="16">
        <v>0</v>
      </c>
      <c r="T238" s="16">
        <v>0</v>
      </c>
      <c r="U238" s="17">
        <v>0</v>
      </c>
      <c r="V238" s="17">
        <v>0</v>
      </c>
      <c r="W238" s="19">
        <v>0</v>
      </c>
    </row>
    <row r="239" spans="1:23" ht="9.75">
      <c r="A239" s="13" t="s">
        <v>26</v>
      </c>
      <c r="B239" s="14" t="s">
        <v>429</v>
      </c>
      <c r="C239" s="15" t="s">
        <v>430</v>
      </c>
      <c r="D239" s="16">
        <v>39000000</v>
      </c>
      <c r="E239" s="17">
        <v>39000000</v>
      </c>
      <c r="F239" s="17">
        <v>2819611</v>
      </c>
      <c r="G239" s="18">
        <f t="shared" si="47"/>
        <v>0.07229771794871795</v>
      </c>
      <c r="H239" s="16">
        <v>0</v>
      </c>
      <c r="I239" s="17">
        <v>0</v>
      </c>
      <c r="J239" s="17">
        <v>2819611</v>
      </c>
      <c r="K239" s="16">
        <v>2819611</v>
      </c>
      <c r="L239" s="16">
        <v>0</v>
      </c>
      <c r="M239" s="17">
        <v>0</v>
      </c>
      <c r="N239" s="17">
        <v>0</v>
      </c>
      <c r="O239" s="16">
        <v>0</v>
      </c>
      <c r="P239" s="16">
        <v>0</v>
      </c>
      <c r="Q239" s="17">
        <v>0</v>
      </c>
      <c r="R239" s="17">
        <v>0</v>
      </c>
      <c r="S239" s="16">
        <v>0</v>
      </c>
      <c r="T239" s="16">
        <v>0</v>
      </c>
      <c r="U239" s="17">
        <v>0</v>
      </c>
      <c r="V239" s="17">
        <v>0</v>
      </c>
      <c r="W239" s="19">
        <v>0</v>
      </c>
    </row>
    <row r="240" spans="1:23" ht="9.75">
      <c r="A240" s="13" t="s">
        <v>26</v>
      </c>
      <c r="B240" s="14" t="s">
        <v>431</v>
      </c>
      <c r="C240" s="15" t="s">
        <v>432</v>
      </c>
      <c r="D240" s="16">
        <v>67260000</v>
      </c>
      <c r="E240" s="17">
        <v>81260000</v>
      </c>
      <c r="F240" s="17">
        <v>58067689</v>
      </c>
      <c r="G240" s="18">
        <f t="shared" si="47"/>
        <v>0.7145912995323652</v>
      </c>
      <c r="H240" s="16">
        <v>8501961</v>
      </c>
      <c r="I240" s="17">
        <v>9493972</v>
      </c>
      <c r="J240" s="17">
        <v>4187519</v>
      </c>
      <c r="K240" s="16">
        <v>22183452</v>
      </c>
      <c r="L240" s="16">
        <v>10684370</v>
      </c>
      <c r="M240" s="17">
        <v>2713611</v>
      </c>
      <c r="N240" s="17">
        <v>5023922</v>
      </c>
      <c r="O240" s="16">
        <v>18421903</v>
      </c>
      <c r="P240" s="16">
        <v>0</v>
      </c>
      <c r="Q240" s="17">
        <v>5623663</v>
      </c>
      <c r="R240" s="17">
        <v>5389434</v>
      </c>
      <c r="S240" s="16">
        <v>11013097</v>
      </c>
      <c r="T240" s="16">
        <v>3449824</v>
      </c>
      <c r="U240" s="17">
        <v>2999413</v>
      </c>
      <c r="V240" s="17">
        <v>0</v>
      </c>
      <c r="W240" s="19">
        <v>6449237</v>
      </c>
    </row>
    <row r="241" spans="1:23" ht="9.75">
      <c r="A241" s="13" t="s">
        <v>26</v>
      </c>
      <c r="B241" s="14" t="s">
        <v>433</v>
      </c>
      <c r="C241" s="15" t="s">
        <v>434</v>
      </c>
      <c r="D241" s="16">
        <v>49540000</v>
      </c>
      <c r="E241" s="17">
        <v>74861098</v>
      </c>
      <c r="F241" s="17">
        <v>15378968</v>
      </c>
      <c r="G241" s="18">
        <f t="shared" si="47"/>
        <v>0.20543337475493614</v>
      </c>
      <c r="H241" s="16">
        <v>3848220</v>
      </c>
      <c r="I241" s="17">
        <v>3848220</v>
      </c>
      <c r="J241" s="17">
        <v>3848220</v>
      </c>
      <c r="K241" s="16">
        <v>11544660</v>
      </c>
      <c r="L241" s="16">
        <v>1102861</v>
      </c>
      <c r="M241" s="17">
        <v>2731447</v>
      </c>
      <c r="N241" s="17">
        <v>0</v>
      </c>
      <c r="O241" s="16">
        <v>3834308</v>
      </c>
      <c r="P241" s="16">
        <v>0</v>
      </c>
      <c r="Q241" s="17">
        <v>0</v>
      </c>
      <c r="R241" s="17">
        <v>0</v>
      </c>
      <c r="S241" s="16">
        <v>0</v>
      </c>
      <c r="T241" s="16">
        <v>0</v>
      </c>
      <c r="U241" s="17">
        <v>0</v>
      </c>
      <c r="V241" s="17">
        <v>0</v>
      </c>
      <c r="W241" s="19">
        <v>0</v>
      </c>
    </row>
    <row r="242" spans="1:23" ht="9.75">
      <c r="A242" s="13" t="s">
        <v>26</v>
      </c>
      <c r="B242" s="14" t="s">
        <v>435</v>
      </c>
      <c r="C242" s="15" t="s">
        <v>436</v>
      </c>
      <c r="D242" s="16">
        <v>0</v>
      </c>
      <c r="E242" s="17">
        <v>0</v>
      </c>
      <c r="F242" s="17">
        <v>728313</v>
      </c>
      <c r="G242" s="18">
        <f t="shared" si="47"/>
        <v>0</v>
      </c>
      <c r="H242" s="16">
        <v>0</v>
      </c>
      <c r="I242" s="17">
        <v>0</v>
      </c>
      <c r="J242" s="17">
        <v>0</v>
      </c>
      <c r="K242" s="16">
        <v>0</v>
      </c>
      <c r="L242" s="16">
        <v>0</v>
      </c>
      <c r="M242" s="17">
        <v>0</v>
      </c>
      <c r="N242" s="17">
        <v>0</v>
      </c>
      <c r="O242" s="16">
        <v>0</v>
      </c>
      <c r="P242" s="16">
        <v>728313</v>
      </c>
      <c r="Q242" s="17">
        <v>0</v>
      </c>
      <c r="R242" s="17">
        <v>0</v>
      </c>
      <c r="S242" s="16">
        <v>728313</v>
      </c>
      <c r="T242" s="16">
        <v>0</v>
      </c>
      <c r="U242" s="17">
        <v>0</v>
      </c>
      <c r="V242" s="17">
        <v>0</v>
      </c>
      <c r="W242" s="19">
        <v>0</v>
      </c>
    </row>
    <row r="243" spans="1:23" ht="9.75">
      <c r="A243" s="13" t="s">
        <v>41</v>
      </c>
      <c r="B243" s="14" t="s">
        <v>437</v>
      </c>
      <c r="C243" s="15" t="s">
        <v>438</v>
      </c>
      <c r="D243" s="16">
        <v>348494340</v>
      </c>
      <c r="E243" s="17">
        <v>339814672</v>
      </c>
      <c r="F243" s="17">
        <v>279679835</v>
      </c>
      <c r="G243" s="18">
        <f t="shared" si="47"/>
        <v>0.8230363726025344</v>
      </c>
      <c r="H243" s="16">
        <v>2401503</v>
      </c>
      <c r="I243" s="17">
        <v>4393834</v>
      </c>
      <c r="J243" s="17">
        <v>22412806</v>
      </c>
      <c r="K243" s="16">
        <v>29208143</v>
      </c>
      <c r="L243" s="16">
        <v>10809313</v>
      </c>
      <c r="M243" s="17">
        <v>0</v>
      </c>
      <c r="N243" s="17">
        <v>0</v>
      </c>
      <c r="O243" s="16">
        <v>10809313</v>
      </c>
      <c r="P243" s="16">
        <v>1315114</v>
      </c>
      <c r="Q243" s="17">
        <v>232079038</v>
      </c>
      <c r="R243" s="17">
        <v>0</v>
      </c>
      <c r="S243" s="16">
        <v>233394152</v>
      </c>
      <c r="T243" s="16">
        <v>6268227</v>
      </c>
      <c r="U243" s="17">
        <v>0</v>
      </c>
      <c r="V243" s="17">
        <v>0</v>
      </c>
      <c r="W243" s="19">
        <v>6268227</v>
      </c>
    </row>
    <row r="244" spans="1:23" ht="9.75">
      <c r="A244" s="20"/>
      <c r="B244" s="21" t="s">
        <v>439</v>
      </c>
      <c r="C244" s="22"/>
      <c r="D244" s="23">
        <f>SUM(D238:D243)</f>
        <v>504294340</v>
      </c>
      <c r="E244" s="24">
        <f>SUM(E238:E243)</f>
        <v>544450476</v>
      </c>
      <c r="F244" s="24">
        <f>SUM(F238:F243)</f>
        <v>356674416</v>
      </c>
      <c r="G244" s="25">
        <f t="shared" si="47"/>
        <v>0.6551090167473744</v>
      </c>
      <c r="H244" s="23">
        <f aca="true" t="shared" si="49" ref="H244:W244">SUM(H238:H243)</f>
        <v>14751684</v>
      </c>
      <c r="I244" s="24">
        <f t="shared" si="49"/>
        <v>17736026</v>
      </c>
      <c r="J244" s="24">
        <f t="shared" si="49"/>
        <v>33268156</v>
      </c>
      <c r="K244" s="23">
        <f t="shared" si="49"/>
        <v>65755866</v>
      </c>
      <c r="L244" s="23">
        <f t="shared" si="49"/>
        <v>22596544</v>
      </c>
      <c r="M244" s="24">
        <f t="shared" si="49"/>
        <v>5445058</v>
      </c>
      <c r="N244" s="24">
        <f t="shared" si="49"/>
        <v>5023922</v>
      </c>
      <c r="O244" s="23">
        <f t="shared" si="49"/>
        <v>33065524</v>
      </c>
      <c r="P244" s="23">
        <f t="shared" si="49"/>
        <v>2043427</v>
      </c>
      <c r="Q244" s="24">
        <f t="shared" si="49"/>
        <v>237702701</v>
      </c>
      <c r="R244" s="24">
        <f t="shared" si="49"/>
        <v>5389434</v>
      </c>
      <c r="S244" s="23">
        <f t="shared" si="49"/>
        <v>245135562</v>
      </c>
      <c r="T244" s="23">
        <f t="shared" si="49"/>
        <v>9718051</v>
      </c>
      <c r="U244" s="24">
        <f t="shared" si="49"/>
        <v>2999413</v>
      </c>
      <c r="V244" s="24">
        <f t="shared" si="49"/>
        <v>0</v>
      </c>
      <c r="W244" s="26">
        <f t="shared" si="49"/>
        <v>12717464</v>
      </c>
    </row>
    <row r="245" spans="1:23" ht="9.75">
      <c r="A245" s="13" t="s">
        <v>26</v>
      </c>
      <c r="B245" s="14" t="s">
        <v>440</v>
      </c>
      <c r="C245" s="15" t="s">
        <v>441</v>
      </c>
      <c r="D245" s="16">
        <v>49698815</v>
      </c>
      <c r="E245" s="17">
        <v>51693583</v>
      </c>
      <c r="F245" s="17">
        <v>17740678</v>
      </c>
      <c r="G245" s="18">
        <f t="shared" si="47"/>
        <v>0.34318917301592344</v>
      </c>
      <c r="H245" s="16">
        <v>0</v>
      </c>
      <c r="I245" s="17">
        <v>0</v>
      </c>
      <c r="J245" s="17">
        <v>176593</v>
      </c>
      <c r="K245" s="16">
        <v>176593</v>
      </c>
      <c r="L245" s="16">
        <v>3464318</v>
      </c>
      <c r="M245" s="17">
        <v>6350104</v>
      </c>
      <c r="N245" s="17">
        <v>78768</v>
      </c>
      <c r="O245" s="16">
        <v>9893190</v>
      </c>
      <c r="P245" s="16">
        <v>2416335</v>
      </c>
      <c r="Q245" s="17">
        <v>4728665</v>
      </c>
      <c r="R245" s="17">
        <v>0</v>
      </c>
      <c r="S245" s="16">
        <v>7145000</v>
      </c>
      <c r="T245" s="16">
        <v>525895</v>
      </c>
      <c r="U245" s="17">
        <v>0</v>
      </c>
      <c r="V245" s="17">
        <v>0</v>
      </c>
      <c r="W245" s="19">
        <v>525895</v>
      </c>
    </row>
    <row r="246" spans="1:23" ht="9.75">
      <c r="A246" s="13" t="s">
        <v>26</v>
      </c>
      <c r="B246" s="14" t="s">
        <v>442</v>
      </c>
      <c r="C246" s="15" t="s">
        <v>443</v>
      </c>
      <c r="D246" s="16">
        <v>23621196</v>
      </c>
      <c r="E246" s="17">
        <v>23621196</v>
      </c>
      <c r="F246" s="17">
        <v>9135403</v>
      </c>
      <c r="G246" s="18">
        <f t="shared" si="47"/>
        <v>0.38674599711208524</v>
      </c>
      <c r="H246" s="16">
        <v>0</v>
      </c>
      <c r="I246" s="17">
        <v>0</v>
      </c>
      <c r="J246" s="17">
        <v>0</v>
      </c>
      <c r="K246" s="16">
        <v>0</v>
      </c>
      <c r="L246" s="16">
        <v>0</v>
      </c>
      <c r="M246" s="17">
        <v>0</v>
      </c>
      <c r="N246" s="17">
        <v>0</v>
      </c>
      <c r="O246" s="16">
        <v>0</v>
      </c>
      <c r="P246" s="16">
        <v>3159455</v>
      </c>
      <c r="Q246" s="17">
        <v>1172384</v>
      </c>
      <c r="R246" s="17">
        <v>4803564</v>
      </c>
      <c r="S246" s="16">
        <v>9135403</v>
      </c>
      <c r="T246" s="16">
        <v>0</v>
      </c>
      <c r="U246" s="17">
        <v>0</v>
      </c>
      <c r="V246" s="17">
        <v>0</v>
      </c>
      <c r="W246" s="19">
        <v>0</v>
      </c>
    </row>
    <row r="247" spans="1:23" ht="9.75">
      <c r="A247" s="13" t="s">
        <v>26</v>
      </c>
      <c r="B247" s="14" t="s">
        <v>444</v>
      </c>
      <c r="C247" s="15" t="s">
        <v>445</v>
      </c>
      <c r="D247" s="16">
        <v>140539801</v>
      </c>
      <c r="E247" s="17">
        <v>140539801</v>
      </c>
      <c r="F247" s="17">
        <v>92574920</v>
      </c>
      <c r="G247" s="18">
        <f t="shared" si="47"/>
        <v>0.6587096277445277</v>
      </c>
      <c r="H247" s="16">
        <v>3848220</v>
      </c>
      <c r="I247" s="17">
        <v>7274232</v>
      </c>
      <c r="J247" s="17">
        <v>15478960</v>
      </c>
      <c r="K247" s="16">
        <v>26601412</v>
      </c>
      <c r="L247" s="16">
        <v>3313055</v>
      </c>
      <c r="M247" s="17">
        <v>12853250</v>
      </c>
      <c r="N247" s="17">
        <v>16370886</v>
      </c>
      <c r="O247" s="16">
        <v>32537191</v>
      </c>
      <c r="P247" s="16">
        <v>7116565</v>
      </c>
      <c r="Q247" s="17">
        <v>7141641</v>
      </c>
      <c r="R247" s="17">
        <v>19178111</v>
      </c>
      <c r="S247" s="16">
        <v>33436317</v>
      </c>
      <c r="T247" s="16">
        <v>0</v>
      </c>
      <c r="U247" s="17">
        <v>0</v>
      </c>
      <c r="V247" s="17">
        <v>0</v>
      </c>
      <c r="W247" s="19">
        <v>0</v>
      </c>
    </row>
    <row r="248" spans="1:23" ht="9.75">
      <c r="A248" s="13" t="s">
        <v>26</v>
      </c>
      <c r="B248" s="14" t="s">
        <v>446</v>
      </c>
      <c r="C248" s="15" t="s">
        <v>447</v>
      </c>
      <c r="D248" s="16">
        <v>18318351</v>
      </c>
      <c r="E248" s="17">
        <v>23318351</v>
      </c>
      <c r="F248" s="17">
        <v>23270050</v>
      </c>
      <c r="G248" s="18">
        <f t="shared" si="47"/>
        <v>0.9979286271143273</v>
      </c>
      <c r="H248" s="16">
        <v>4829909</v>
      </c>
      <c r="I248" s="17">
        <v>930276</v>
      </c>
      <c r="J248" s="17">
        <v>0</v>
      </c>
      <c r="K248" s="16">
        <v>5760185</v>
      </c>
      <c r="L248" s="16">
        <v>7001661</v>
      </c>
      <c r="M248" s="17">
        <v>0</v>
      </c>
      <c r="N248" s="17">
        <v>0</v>
      </c>
      <c r="O248" s="16">
        <v>7001661</v>
      </c>
      <c r="P248" s="16">
        <v>0</v>
      </c>
      <c r="Q248" s="17">
        <v>0</v>
      </c>
      <c r="R248" s="17">
        <v>1692154</v>
      </c>
      <c r="S248" s="16">
        <v>1692154</v>
      </c>
      <c r="T248" s="16">
        <v>0</v>
      </c>
      <c r="U248" s="17">
        <v>600757</v>
      </c>
      <c r="V248" s="17">
        <v>8215293</v>
      </c>
      <c r="W248" s="19">
        <v>8816050</v>
      </c>
    </row>
    <row r="249" spans="1:23" ht="9.75">
      <c r="A249" s="13" t="s">
        <v>26</v>
      </c>
      <c r="B249" s="14" t="s">
        <v>448</v>
      </c>
      <c r="C249" s="15" t="s">
        <v>449</v>
      </c>
      <c r="D249" s="16">
        <v>69908217</v>
      </c>
      <c r="E249" s="17">
        <v>52219887</v>
      </c>
      <c r="F249" s="17">
        <v>28086708</v>
      </c>
      <c r="G249" s="18">
        <f t="shared" si="47"/>
        <v>0.5378546299803368</v>
      </c>
      <c r="H249" s="16">
        <v>228970</v>
      </c>
      <c r="I249" s="17">
        <v>1720000</v>
      </c>
      <c r="J249" s="17">
        <v>8788213</v>
      </c>
      <c r="K249" s="16">
        <v>10737183</v>
      </c>
      <c r="L249" s="16">
        <v>2217357</v>
      </c>
      <c r="M249" s="17">
        <v>5025491</v>
      </c>
      <c r="N249" s="17">
        <v>0</v>
      </c>
      <c r="O249" s="16">
        <v>7242848</v>
      </c>
      <c r="P249" s="16">
        <v>610888</v>
      </c>
      <c r="Q249" s="17">
        <v>1361918</v>
      </c>
      <c r="R249" s="17">
        <v>5724787</v>
      </c>
      <c r="S249" s="16">
        <v>7697593</v>
      </c>
      <c r="T249" s="16">
        <v>-1408059</v>
      </c>
      <c r="U249" s="17">
        <v>608417</v>
      </c>
      <c r="V249" s="17">
        <v>3208726</v>
      </c>
      <c r="W249" s="19">
        <v>2409084</v>
      </c>
    </row>
    <row r="250" spans="1:23" ht="9.75">
      <c r="A250" s="13" t="s">
        <v>41</v>
      </c>
      <c r="B250" s="14" t="s">
        <v>450</v>
      </c>
      <c r="C250" s="15" t="s">
        <v>451</v>
      </c>
      <c r="D250" s="16">
        <v>366266000</v>
      </c>
      <c r="E250" s="17">
        <v>233299912</v>
      </c>
      <c r="F250" s="17">
        <v>52196410</v>
      </c>
      <c r="G250" s="18">
        <f t="shared" si="47"/>
        <v>0.22373094594223422</v>
      </c>
      <c r="H250" s="16">
        <v>0</v>
      </c>
      <c r="I250" s="17">
        <v>1622042</v>
      </c>
      <c r="J250" s="17">
        <v>47747866</v>
      </c>
      <c r="K250" s="16">
        <v>49369908</v>
      </c>
      <c r="L250" s="16">
        <v>1622042</v>
      </c>
      <c r="M250" s="17">
        <v>0</v>
      </c>
      <c r="N250" s="17">
        <v>0</v>
      </c>
      <c r="O250" s="16">
        <v>1622042</v>
      </c>
      <c r="P250" s="16">
        <v>1204460</v>
      </c>
      <c r="Q250" s="17">
        <v>0</v>
      </c>
      <c r="R250" s="17">
        <v>0</v>
      </c>
      <c r="S250" s="16">
        <v>1204460</v>
      </c>
      <c r="T250" s="16">
        <v>0</v>
      </c>
      <c r="U250" s="17">
        <v>0</v>
      </c>
      <c r="V250" s="17">
        <v>0</v>
      </c>
      <c r="W250" s="19">
        <v>0</v>
      </c>
    </row>
    <row r="251" spans="1:23" ht="9.75">
      <c r="A251" s="20"/>
      <c r="B251" s="21" t="s">
        <v>452</v>
      </c>
      <c r="C251" s="22"/>
      <c r="D251" s="23">
        <f>SUM(D245:D250)</f>
        <v>668352380</v>
      </c>
      <c r="E251" s="24">
        <f>SUM(E245:E250)</f>
        <v>524692730</v>
      </c>
      <c r="F251" s="24">
        <f>SUM(F245:F250)</f>
        <v>223004169</v>
      </c>
      <c r="G251" s="25">
        <f t="shared" si="47"/>
        <v>0.4250185989807787</v>
      </c>
      <c r="H251" s="23">
        <f aca="true" t="shared" si="50" ref="H251:W251">SUM(H245:H250)</f>
        <v>8907099</v>
      </c>
      <c r="I251" s="24">
        <f t="shared" si="50"/>
        <v>11546550</v>
      </c>
      <c r="J251" s="24">
        <f t="shared" si="50"/>
        <v>72191632</v>
      </c>
      <c r="K251" s="23">
        <f t="shared" si="50"/>
        <v>92645281</v>
      </c>
      <c r="L251" s="23">
        <f t="shared" si="50"/>
        <v>17618433</v>
      </c>
      <c r="M251" s="24">
        <f t="shared" si="50"/>
        <v>24228845</v>
      </c>
      <c r="N251" s="24">
        <f t="shared" si="50"/>
        <v>16449654</v>
      </c>
      <c r="O251" s="23">
        <f t="shared" si="50"/>
        <v>58296932</v>
      </c>
      <c r="P251" s="23">
        <f t="shared" si="50"/>
        <v>14507703</v>
      </c>
      <c r="Q251" s="24">
        <f t="shared" si="50"/>
        <v>14404608</v>
      </c>
      <c r="R251" s="24">
        <f t="shared" si="50"/>
        <v>31398616</v>
      </c>
      <c r="S251" s="23">
        <f t="shared" si="50"/>
        <v>60310927</v>
      </c>
      <c r="T251" s="23">
        <f t="shared" si="50"/>
        <v>-882164</v>
      </c>
      <c r="U251" s="24">
        <f t="shared" si="50"/>
        <v>1209174</v>
      </c>
      <c r="V251" s="24">
        <f t="shared" si="50"/>
        <v>11424019</v>
      </c>
      <c r="W251" s="26">
        <f t="shared" si="50"/>
        <v>11751029</v>
      </c>
    </row>
    <row r="252" spans="1:23" ht="9.75">
      <c r="A252" s="13" t="s">
        <v>26</v>
      </c>
      <c r="B252" s="14" t="s">
        <v>453</v>
      </c>
      <c r="C252" s="15" t="s">
        <v>454</v>
      </c>
      <c r="D252" s="16">
        <v>164114549</v>
      </c>
      <c r="E252" s="17">
        <v>170174549</v>
      </c>
      <c r="F252" s="17">
        <v>76066999</v>
      </c>
      <c r="G252" s="18">
        <f t="shared" si="47"/>
        <v>0.4469939802807998</v>
      </c>
      <c r="H252" s="16">
        <v>0</v>
      </c>
      <c r="I252" s="17">
        <v>2225451</v>
      </c>
      <c r="J252" s="17">
        <v>10463795</v>
      </c>
      <c r="K252" s="16">
        <v>12689246</v>
      </c>
      <c r="L252" s="16">
        <v>13272177</v>
      </c>
      <c r="M252" s="17">
        <v>470030</v>
      </c>
      <c r="N252" s="17">
        <v>25148819</v>
      </c>
      <c r="O252" s="16">
        <v>38891026</v>
      </c>
      <c r="P252" s="16">
        <v>2895134</v>
      </c>
      <c r="Q252" s="17">
        <v>6127190</v>
      </c>
      <c r="R252" s="17">
        <v>13773737</v>
      </c>
      <c r="S252" s="16">
        <v>22796061</v>
      </c>
      <c r="T252" s="16">
        <v>0</v>
      </c>
      <c r="U252" s="17">
        <v>1690666</v>
      </c>
      <c r="V252" s="17">
        <v>0</v>
      </c>
      <c r="W252" s="19">
        <v>1690666</v>
      </c>
    </row>
    <row r="253" spans="1:23" ht="9.75">
      <c r="A253" s="13" t="s">
        <v>26</v>
      </c>
      <c r="B253" s="14" t="s">
        <v>455</v>
      </c>
      <c r="C253" s="15" t="s">
        <v>456</v>
      </c>
      <c r="D253" s="16">
        <v>30228458</v>
      </c>
      <c r="E253" s="17">
        <v>37362987</v>
      </c>
      <c r="F253" s="17">
        <v>29018526</v>
      </c>
      <c r="G253" s="18">
        <f t="shared" si="47"/>
        <v>0.7766650455436017</v>
      </c>
      <c r="H253" s="16">
        <v>0</v>
      </c>
      <c r="I253" s="17">
        <v>3437646</v>
      </c>
      <c r="J253" s="17">
        <v>2042253</v>
      </c>
      <c r="K253" s="16">
        <v>5479899</v>
      </c>
      <c r="L253" s="16">
        <v>4829379</v>
      </c>
      <c r="M253" s="17">
        <v>4898335</v>
      </c>
      <c r="N253" s="17">
        <v>4786290</v>
      </c>
      <c r="O253" s="16">
        <v>14514004</v>
      </c>
      <c r="P253" s="16">
        <v>2366885</v>
      </c>
      <c r="Q253" s="17">
        <v>1981161</v>
      </c>
      <c r="R253" s="17">
        <v>626409</v>
      </c>
      <c r="S253" s="16">
        <v>4974455</v>
      </c>
      <c r="T253" s="16">
        <v>0</v>
      </c>
      <c r="U253" s="17">
        <v>0</v>
      </c>
      <c r="V253" s="17">
        <v>4050168</v>
      </c>
      <c r="W253" s="19">
        <v>4050168</v>
      </c>
    </row>
    <row r="254" spans="1:23" ht="9.75">
      <c r="A254" s="13" t="s">
        <v>26</v>
      </c>
      <c r="B254" s="14" t="s">
        <v>457</v>
      </c>
      <c r="C254" s="15" t="s">
        <v>458</v>
      </c>
      <c r="D254" s="16">
        <v>21147827</v>
      </c>
      <c r="E254" s="17">
        <v>0</v>
      </c>
      <c r="F254" s="17">
        <v>112919044</v>
      </c>
      <c r="G254" s="18">
        <f t="shared" si="47"/>
        <v>0</v>
      </c>
      <c r="H254" s="16">
        <v>19734781</v>
      </c>
      <c r="I254" s="17">
        <v>5810301</v>
      </c>
      <c r="J254" s="17">
        <v>9723607</v>
      </c>
      <c r="K254" s="16">
        <v>35268689</v>
      </c>
      <c r="L254" s="16">
        <v>6462661</v>
      </c>
      <c r="M254" s="17">
        <v>14064091</v>
      </c>
      <c r="N254" s="17">
        <v>19769056</v>
      </c>
      <c r="O254" s="16">
        <v>40295808</v>
      </c>
      <c r="P254" s="16">
        <v>6850594</v>
      </c>
      <c r="Q254" s="17">
        <v>10478682</v>
      </c>
      <c r="R254" s="17">
        <v>8880728</v>
      </c>
      <c r="S254" s="16">
        <v>26210004</v>
      </c>
      <c r="T254" s="16">
        <v>9837156</v>
      </c>
      <c r="U254" s="17">
        <v>1307387</v>
      </c>
      <c r="V254" s="17">
        <v>0</v>
      </c>
      <c r="W254" s="19">
        <v>11144543</v>
      </c>
    </row>
    <row r="255" spans="1:23" ht="9.75">
      <c r="A255" s="13" t="s">
        <v>41</v>
      </c>
      <c r="B255" s="14" t="s">
        <v>459</v>
      </c>
      <c r="C255" s="15" t="s">
        <v>460</v>
      </c>
      <c r="D255" s="16">
        <v>3010000</v>
      </c>
      <c r="E255" s="17">
        <v>3878000</v>
      </c>
      <c r="F255" s="17">
        <v>2247332</v>
      </c>
      <c r="G255" s="18">
        <f t="shared" si="47"/>
        <v>0.579507993811243</v>
      </c>
      <c r="H255" s="16">
        <v>80497</v>
      </c>
      <c r="I255" s="17">
        <v>73261</v>
      </c>
      <c r="J255" s="17">
        <v>196540</v>
      </c>
      <c r="K255" s="16">
        <v>350298</v>
      </c>
      <c r="L255" s="16">
        <v>29200</v>
      </c>
      <c r="M255" s="17">
        <v>9528</v>
      </c>
      <c r="N255" s="17">
        <v>571901</v>
      </c>
      <c r="O255" s="16">
        <v>610629</v>
      </c>
      <c r="P255" s="16">
        <v>57976</v>
      </c>
      <c r="Q255" s="17">
        <v>72732</v>
      </c>
      <c r="R255" s="17">
        <v>115107</v>
      </c>
      <c r="S255" s="16">
        <v>245815</v>
      </c>
      <c r="T255" s="16">
        <v>4200</v>
      </c>
      <c r="U255" s="17">
        <v>389331</v>
      </c>
      <c r="V255" s="17">
        <v>647059</v>
      </c>
      <c r="W255" s="19">
        <v>1040590</v>
      </c>
    </row>
    <row r="256" spans="1:23" ht="9.75">
      <c r="A256" s="20"/>
      <c r="B256" s="21" t="s">
        <v>461</v>
      </c>
      <c r="C256" s="22"/>
      <c r="D256" s="23">
        <f>SUM(D252:D255)</f>
        <v>218500834</v>
      </c>
      <c r="E256" s="24">
        <f>SUM(E252:E255)</f>
        <v>211415536</v>
      </c>
      <c r="F256" s="24">
        <f>SUM(F252:F255)</f>
        <v>220251901</v>
      </c>
      <c r="G256" s="25">
        <f t="shared" si="47"/>
        <v>1.041796195148118</v>
      </c>
      <c r="H256" s="23">
        <f aca="true" t="shared" si="51" ref="H256:W256">SUM(H252:H255)</f>
        <v>19815278</v>
      </c>
      <c r="I256" s="24">
        <f t="shared" si="51"/>
        <v>11546659</v>
      </c>
      <c r="J256" s="24">
        <f t="shared" si="51"/>
        <v>22426195</v>
      </c>
      <c r="K256" s="23">
        <f t="shared" si="51"/>
        <v>53788132</v>
      </c>
      <c r="L256" s="23">
        <f t="shared" si="51"/>
        <v>24593417</v>
      </c>
      <c r="M256" s="24">
        <f t="shared" si="51"/>
        <v>19441984</v>
      </c>
      <c r="N256" s="24">
        <f t="shared" si="51"/>
        <v>50276066</v>
      </c>
      <c r="O256" s="23">
        <f t="shared" si="51"/>
        <v>94311467</v>
      </c>
      <c r="P256" s="23">
        <f t="shared" si="51"/>
        <v>12170589</v>
      </c>
      <c r="Q256" s="24">
        <f t="shared" si="51"/>
        <v>18659765</v>
      </c>
      <c r="R256" s="24">
        <f t="shared" si="51"/>
        <v>23395981</v>
      </c>
      <c r="S256" s="23">
        <f t="shared" si="51"/>
        <v>54226335</v>
      </c>
      <c r="T256" s="23">
        <f t="shared" si="51"/>
        <v>9841356</v>
      </c>
      <c r="U256" s="24">
        <f t="shared" si="51"/>
        <v>3387384</v>
      </c>
      <c r="V256" s="24">
        <f t="shared" si="51"/>
        <v>4697227</v>
      </c>
      <c r="W256" s="26">
        <f t="shared" si="51"/>
        <v>17925967</v>
      </c>
    </row>
    <row r="257" spans="1:23" ht="9.75">
      <c r="A257" s="20"/>
      <c r="B257" s="21" t="s">
        <v>462</v>
      </c>
      <c r="C257" s="22"/>
      <c r="D257" s="23">
        <f>SUM(D231:D236,D238:D243,D245:D250,D252:D255)</f>
        <v>2666106530</v>
      </c>
      <c r="E257" s="24">
        <f>SUM(E231:E236,E238:E243,E245:E250,E252:E255)</f>
        <v>2628237808</v>
      </c>
      <c r="F257" s="24">
        <f>SUM(F231:F236,F238:F243,F245:F250,F252:F255)</f>
        <v>1587742324</v>
      </c>
      <c r="G257" s="25">
        <f t="shared" si="47"/>
        <v>0.6041090799193009</v>
      </c>
      <c r="H257" s="23">
        <f aca="true" t="shared" si="52" ref="H257:W257">SUM(H231:H236,H238:H243,H245:H250,H252:H255)</f>
        <v>80774936</v>
      </c>
      <c r="I257" s="24">
        <f t="shared" si="52"/>
        <v>99764889</v>
      </c>
      <c r="J257" s="24">
        <f t="shared" si="52"/>
        <v>160686410</v>
      </c>
      <c r="K257" s="23">
        <f t="shared" si="52"/>
        <v>341226235</v>
      </c>
      <c r="L257" s="23">
        <f t="shared" si="52"/>
        <v>125545678</v>
      </c>
      <c r="M257" s="24">
        <f t="shared" si="52"/>
        <v>117764128</v>
      </c>
      <c r="N257" s="24">
        <f t="shared" si="52"/>
        <v>138854500</v>
      </c>
      <c r="O257" s="23">
        <f t="shared" si="52"/>
        <v>382164306</v>
      </c>
      <c r="P257" s="23">
        <f t="shared" si="52"/>
        <v>67748621</v>
      </c>
      <c r="Q257" s="24">
        <f t="shared" si="52"/>
        <v>347830575</v>
      </c>
      <c r="R257" s="24">
        <f t="shared" si="52"/>
        <v>182758644</v>
      </c>
      <c r="S257" s="23">
        <f t="shared" si="52"/>
        <v>598337840</v>
      </c>
      <c r="T257" s="23">
        <f t="shared" si="52"/>
        <v>48041184</v>
      </c>
      <c r="U257" s="24">
        <f t="shared" si="52"/>
        <v>55274187</v>
      </c>
      <c r="V257" s="24">
        <f t="shared" si="52"/>
        <v>162698572</v>
      </c>
      <c r="W257" s="26">
        <f t="shared" si="52"/>
        <v>266013943</v>
      </c>
    </row>
    <row r="258" spans="1:23" ht="9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9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9.75">
      <c r="A260" s="13" t="s">
        <v>26</v>
      </c>
      <c r="B260" s="14" t="s">
        <v>464</v>
      </c>
      <c r="C260" s="15" t="s">
        <v>465</v>
      </c>
      <c r="D260" s="16">
        <v>120350939</v>
      </c>
      <c r="E260" s="17">
        <v>103555567</v>
      </c>
      <c r="F260" s="17">
        <v>72396205</v>
      </c>
      <c r="G260" s="18">
        <f aca="true" t="shared" si="53" ref="G260:G296">IF($E260=0,0,$F260/$E260)</f>
        <v>0.6991049066439856</v>
      </c>
      <c r="H260" s="16">
        <v>0</v>
      </c>
      <c r="I260" s="17">
        <v>0</v>
      </c>
      <c r="J260" s="17">
        <v>0</v>
      </c>
      <c r="K260" s="16">
        <v>0</v>
      </c>
      <c r="L260" s="16">
        <v>25221079</v>
      </c>
      <c r="M260" s="17">
        <v>9479268</v>
      </c>
      <c r="N260" s="17">
        <v>17872910</v>
      </c>
      <c r="O260" s="16">
        <v>52573257</v>
      </c>
      <c r="P260" s="16">
        <v>1502866</v>
      </c>
      <c r="Q260" s="17">
        <v>3000806</v>
      </c>
      <c r="R260" s="17">
        <v>0</v>
      </c>
      <c r="S260" s="16">
        <v>4503672</v>
      </c>
      <c r="T260" s="16">
        <v>6538068</v>
      </c>
      <c r="U260" s="17">
        <v>8781208</v>
      </c>
      <c r="V260" s="17">
        <v>0</v>
      </c>
      <c r="W260" s="19">
        <v>15319276</v>
      </c>
    </row>
    <row r="261" spans="1:23" ht="9.75">
      <c r="A261" s="13" t="s">
        <v>26</v>
      </c>
      <c r="B261" s="14" t="s">
        <v>466</v>
      </c>
      <c r="C261" s="15" t="s">
        <v>467</v>
      </c>
      <c r="D261" s="16">
        <v>175943928</v>
      </c>
      <c r="E261" s="17">
        <v>214858216</v>
      </c>
      <c r="F261" s="17">
        <v>102688702</v>
      </c>
      <c r="G261" s="18">
        <f t="shared" si="53"/>
        <v>0.47793705035696654</v>
      </c>
      <c r="H261" s="16">
        <v>12034496</v>
      </c>
      <c r="I261" s="17">
        <v>18820354</v>
      </c>
      <c r="J261" s="17">
        <v>9501305</v>
      </c>
      <c r="K261" s="16">
        <v>40356155</v>
      </c>
      <c r="L261" s="16">
        <v>12237489</v>
      </c>
      <c r="M261" s="17">
        <v>17181304</v>
      </c>
      <c r="N261" s="17">
        <v>9343380</v>
      </c>
      <c r="O261" s="16">
        <v>38762173</v>
      </c>
      <c r="P261" s="16">
        <v>3270756</v>
      </c>
      <c r="Q261" s="17">
        <v>9671935</v>
      </c>
      <c r="R261" s="17">
        <v>10507683</v>
      </c>
      <c r="S261" s="16">
        <v>23450374</v>
      </c>
      <c r="T261" s="16">
        <v>120000</v>
      </c>
      <c r="U261" s="17">
        <v>0</v>
      </c>
      <c r="V261" s="17">
        <v>0</v>
      </c>
      <c r="W261" s="19">
        <v>120000</v>
      </c>
    </row>
    <row r="262" spans="1:23" ht="9.75">
      <c r="A262" s="13" t="s">
        <v>26</v>
      </c>
      <c r="B262" s="14" t="s">
        <v>468</v>
      </c>
      <c r="C262" s="15" t="s">
        <v>469</v>
      </c>
      <c r="D262" s="16">
        <v>103724009</v>
      </c>
      <c r="E262" s="17">
        <v>70741334</v>
      </c>
      <c r="F262" s="17">
        <v>23727222</v>
      </c>
      <c r="G262" s="18">
        <f t="shared" si="53"/>
        <v>0.3354081787601009</v>
      </c>
      <c r="H262" s="16">
        <v>2258330</v>
      </c>
      <c r="I262" s="17">
        <v>3955837</v>
      </c>
      <c r="J262" s="17">
        <v>1269936</v>
      </c>
      <c r="K262" s="16">
        <v>7484103</v>
      </c>
      <c r="L262" s="16">
        <v>3054514</v>
      </c>
      <c r="M262" s="17">
        <v>1146237</v>
      </c>
      <c r="N262" s="17">
        <v>4581161</v>
      </c>
      <c r="O262" s="16">
        <v>8781912</v>
      </c>
      <c r="P262" s="16">
        <v>0</v>
      </c>
      <c r="Q262" s="17">
        <v>2400310</v>
      </c>
      <c r="R262" s="17">
        <v>2902785</v>
      </c>
      <c r="S262" s="16">
        <v>5303095</v>
      </c>
      <c r="T262" s="16">
        <v>0</v>
      </c>
      <c r="U262" s="17">
        <v>2158112</v>
      </c>
      <c r="V262" s="17">
        <v>0</v>
      </c>
      <c r="W262" s="19">
        <v>2158112</v>
      </c>
    </row>
    <row r="263" spans="1:23" ht="9.75">
      <c r="A263" s="13" t="s">
        <v>41</v>
      </c>
      <c r="B263" s="14" t="s">
        <v>470</v>
      </c>
      <c r="C263" s="15" t="s">
        <v>471</v>
      </c>
      <c r="D263" s="16">
        <v>1951000</v>
      </c>
      <c r="E263" s="17">
        <v>1737318</v>
      </c>
      <c r="F263" s="17">
        <v>988961</v>
      </c>
      <c r="G263" s="18">
        <f t="shared" si="53"/>
        <v>0.5692458145256079</v>
      </c>
      <c r="H263" s="16">
        <v>0</v>
      </c>
      <c r="I263" s="17">
        <v>196235</v>
      </c>
      <c r="J263" s="17">
        <v>0</v>
      </c>
      <c r="K263" s="16">
        <v>196235</v>
      </c>
      <c r="L263" s="16">
        <v>0</v>
      </c>
      <c r="M263" s="17">
        <v>0</v>
      </c>
      <c r="N263" s="17">
        <v>179300</v>
      </c>
      <c r="O263" s="16">
        <v>179300</v>
      </c>
      <c r="P263" s="16">
        <v>0</v>
      </c>
      <c r="Q263" s="17">
        <v>11818</v>
      </c>
      <c r="R263" s="17">
        <v>51369</v>
      </c>
      <c r="S263" s="16">
        <v>63187</v>
      </c>
      <c r="T263" s="16">
        <v>15900</v>
      </c>
      <c r="U263" s="17">
        <v>252878</v>
      </c>
      <c r="V263" s="17">
        <v>281461</v>
      </c>
      <c r="W263" s="19">
        <v>550239</v>
      </c>
    </row>
    <row r="264" spans="1:23" ht="9.75">
      <c r="A264" s="20"/>
      <c r="B264" s="21" t="s">
        <v>472</v>
      </c>
      <c r="C264" s="22"/>
      <c r="D264" s="23">
        <f>SUM(D260:D263)</f>
        <v>401969876</v>
      </c>
      <c r="E264" s="24">
        <f>SUM(E260:E263)</f>
        <v>390892435</v>
      </c>
      <c r="F264" s="24">
        <f>SUM(F260:F263)</f>
        <v>199801090</v>
      </c>
      <c r="G264" s="25">
        <f t="shared" si="53"/>
        <v>0.5111408462023574</v>
      </c>
      <c r="H264" s="23">
        <f aca="true" t="shared" si="54" ref="H264:W264">SUM(H260:H263)</f>
        <v>14292826</v>
      </c>
      <c r="I264" s="24">
        <f t="shared" si="54"/>
        <v>22972426</v>
      </c>
      <c r="J264" s="24">
        <f t="shared" si="54"/>
        <v>10771241</v>
      </c>
      <c r="K264" s="23">
        <f t="shared" si="54"/>
        <v>48036493</v>
      </c>
      <c r="L264" s="23">
        <f t="shared" si="54"/>
        <v>40513082</v>
      </c>
      <c r="M264" s="24">
        <f t="shared" si="54"/>
        <v>27806809</v>
      </c>
      <c r="N264" s="24">
        <f t="shared" si="54"/>
        <v>31976751</v>
      </c>
      <c r="O264" s="23">
        <f t="shared" si="54"/>
        <v>100296642</v>
      </c>
      <c r="P264" s="23">
        <f t="shared" si="54"/>
        <v>4773622</v>
      </c>
      <c r="Q264" s="24">
        <f t="shared" si="54"/>
        <v>15084869</v>
      </c>
      <c r="R264" s="24">
        <f t="shared" si="54"/>
        <v>13461837</v>
      </c>
      <c r="S264" s="23">
        <f t="shared" si="54"/>
        <v>33320328</v>
      </c>
      <c r="T264" s="23">
        <f t="shared" si="54"/>
        <v>6673968</v>
      </c>
      <c r="U264" s="24">
        <f t="shared" si="54"/>
        <v>11192198</v>
      </c>
      <c r="V264" s="24">
        <f t="shared" si="54"/>
        <v>281461</v>
      </c>
      <c r="W264" s="26">
        <f t="shared" si="54"/>
        <v>18147627</v>
      </c>
    </row>
    <row r="265" spans="1:23" ht="9.75">
      <c r="A265" s="13" t="s">
        <v>26</v>
      </c>
      <c r="B265" s="14" t="s">
        <v>473</v>
      </c>
      <c r="C265" s="15" t="s">
        <v>474</v>
      </c>
      <c r="D265" s="16">
        <v>8175000</v>
      </c>
      <c r="E265" s="17">
        <v>0</v>
      </c>
      <c r="F265" s="17">
        <v>5323428</v>
      </c>
      <c r="G265" s="18">
        <f t="shared" si="53"/>
        <v>0</v>
      </c>
      <c r="H265" s="16">
        <v>702719</v>
      </c>
      <c r="I265" s="17">
        <v>1303898</v>
      </c>
      <c r="J265" s="17">
        <v>389558</v>
      </c>
      <c r="K265" s="16">
        <v>2396175</v>
      </c>
      <c r="L265" s="16">
        <v>340928</v>
      </c>
      <c r="M265" s="17">
        <v>486550</v>
      </c>
      <c r="N265" s="17">
        <v>1639725</v>
      </c>
      <c r="O265" s="16">
        <v>2467203</v>
      </c>
      <c r="P265" s="16">
        <v>0</v>
      </c>
      <c r="Q265" s="17">
        <v>231682</v>
      </c>
      <c r="R265" s="17">
        <v>-157712</v>
      </c>
      <c r="S265" s="16">
        <v>73970</v>
      </c>
      <c r="T265" s="16">
        <v>386080</v>
      </c>
      <c r="U265" s="17">
        <v>0</v>
      </c>
      <c r="V265" s="17">
        <v>0</v>
      </c>
      <c r="W265" s="19">
        <v>386080</v>
      </c>
    </row>
    <row r="266" spans="1:23" ht="9.75">
      <c r="A266" s="13" t="s">
        <v>26</v>
      </c>
      <c r="B266" s="14" t="s">
        <v>475</v>
      </c>
      <c r="C266" s="15" t="s">
        <v>476</v>
      </c>
      <c r="D266" s="16">
        <v>29008653</v>
      </c>
      <c r="E266" s="17">
        <v>27365391</v>
      </c>
      <c r="F266" s="17">
        <v>12526104</v>
      </c>
      <c r="G266" s="18">
        <f t="shared" si="53"/>
        <v>0.4577352466843978</v>
      </c>
      <c r="H266" s="16">
        <v>1174465</v>
      </c>
      <c r="I266" s="17">
        <v>260845</v>
      </c>
      <c r="J266" s="17">
        <v>448064</v>
      </c>
      <c r="K266" s="16">
        <v>1883374</v>
      </c>
      <c r="L266" s="16">
        <v>211681</v>
      </c>
      <c r="M266" s="17">
        <v>2139720</v>
      </c>
      <c r="N266" s="17">
        <v>1002925</v>
      </c>
      <c r="O266" s="16">
        <v>3354326</v>
      </c>
      <c r="P266" s="16">
        <v>766877</v>
      </c>
      <c r="Q266" s="17">
        <v>3619520</v>
      </c>
      <c r="R266" s="17">
        <v>1237914</v>
      </c>
      <c r="S266" s="16">
        <v>5624311</v>
      </c>
      <c r="T266" s="16">
        <v>253102</v>
      </c>
      <c r="U266" s="17">
        <v>987442</v>
      </c>
      <c r="V266" s="17">
        <v>423549</v>
      </c>
      <c r="W266" s="19">
        <v>1664093</v>
      </c>
    </row>
    <row r="267" spans="1:23" ht="9.75">
      <c r="A267" s="13" t="s">
        <v>26</v>
      </c>
      <c r="B267" s="14" t="s">
        <v>477</v>
      </c>
      <c r="C267" s="15" t="s">
        <v>478</v>
      </c>
      <c r="D267" s="16">
        <v>7553000</v>
      </c>
      <c r="E267" s="17">
        <v>10303000</v>
      </c>
      <c r="F267" s="17">
        <v>10117475</v>
      </c>
      <c r="G267" s="18">
        <f t="shared" si="53"/>
        <v>0.9819931088032612</v>
      </c>
      <c r="H267" s="16">
        <v>1197653</v>
      </c>
      <c r="I267" s="17">
        <v>2367878</v>
      </c>
      <c r="J267" s="17">
        <v>62925</v>
      </c>
      <c r="K267" s="16">
        <v>3628456</v>
      </c>
      <c r="L267" s="16">
        <v>0</v>
      </c>
      <c r="M267" s="17">
        <v>5187</v>
      </c>
      <c r="N267" s="17">
        <v>4650144</v>
      </c>
      <c r="O267" s="16">
        <v>4655331</v>
      </c>
      <c r="P267" s="16">
        <v>1732531</v>
      </c>
      <c r="Q267" s="17">
        <v>11000</v>
      </c>
      <c r="R267" s="17">
        <v>90157</v>
      </c>
      <c r="S267" s="16">
        <v>1833688</v>
      </c>
      <c r="T267" s="16">
        <v>0</v>
      </c>
      <c r="U267" s="17">
        <v>0</v>
      </c>
      <c r="V267" s="17">
        <v>0</v>
      </c>
      <c r="W267" s="19">
        <v>0</v>
      </c>
    </row>
    <row r="268" spans="1:23" ht="9.75">
      <c r="A268" s="13" t="s">
        <v>26</v>
      </c>
      <c r="B268" s="14" t="s">
        <v>479</v>
      </c>
      <c r="C268" s="15" t="s">
        <v>480</v>
      </c>
      <c r="D268" s="16">
        <v>55436000</v>
      </c>
      <c r="E268" s="17">
        <v>90024000</v>
      </c>
      <c r="F268" s="17">
        <v>77981509</v>
      </c>
      <c r="G268" s="18">
        <f t="shared" si="53"/>
        <v>0.8662302163867414</v>
      </c>
      <c r="H268" s="16">
        <v>0</v>
      </c>
      <c r="I268" s="17">
        <v>801965</v>
      </c>
      <c r="J268" s="17">
        <v>21546</v>
      </c>
      <c r="K268" s="16">
        <v>823511</v>
      </c>
      <c r="L268" s="16">
        <v>8303526</v>
      </c>
      <c r="M268" s="17">
        <v>7238347</v>
      </c>
      <c r="N268" s="17">
        <v>3360839</v>
      </c>
      <c r="O268" s="16">
        <v>18902712</v>
      </c>
      <c r="P268" s="16">
        <v>701705</v>
      </c>
      <c r="Q268" s="17">
        <v>3384430</v>
      </c>
      <c r="R268" s="17">
        <v>28057267</v>
      </c>
      <c r="S268" s="16">
        <v>32143402</v>
      </c>
      <c r="T268" s="16">
        <v>6926331</v>
      </c>
      <c r="U268" s="17">
        <v>960806</v>
      </c>
      <c r="V268" s="17">
        <v>18224747</v>
      </c>
      <c r="W268" s="19">
        <v>26111884</v>
      </c>
    </row>
    <row r="269" spans="1:23" ht="9.75">
      <c r="A269" s="13" t="s">
        <v>26</v>
      </c>
      <c r="B269" s="14" t="s">
        <v>481</v>
      </c>
      <c r="C269" s="15" t="s">
        <v>482</v>
      </c>
      <c r="D269" s="16">
        <v>35087008</v>
      </c>
      <c r="E269" s="17">
        <v>10087007</v>
      </c>
      <c r="F269" s="17">
        <v>11840005</v>
      </c>
      <c r="G269" s="18">
        <f t="shared" si="53"/>
        <v>1.1737877251398754</v>
      </c>
      <c r="H269" s="16">
        <v>0</v>
      </c>
      <c r="I269" s="17">
        <v>0</v>
      </c>
      <c r="J269" s="17">
        <v>3572301</v>
      </c>
      <c r="K269" s="16">
        <v>3572301</v>
      </c>
      <c r="L269" s="16">
        <v>2286209</v>
      </c>
      <c r="M269" s="17">
        <v>171050</v>
      </c>
      <c r="N269" s="17">
        <v>492101</v>
      </c>
      <c r="O269" s="16">
        <v>2949360</v>
      </c>
      <c r="P269" s="16">
        <v>1489541</v>
      </c>
      <c r="Q269" s="17">
        <v>191280</v>
      </c>
      <c r="R269" s="17">
        <v>1381488</v>
      </c>
      <c r="S269" s="16">
        <v>3062309</v>
      </c>
      <c r="T269" s="16">
        <v>3841</v>
      </c>
      <c r="U269" s="17">
        <v>501478</v>
      </c>
      <c r="V269" s="17">
        <v>1750716</v>
      </c>
      <c r="W269" s="19">
        <v>2256035</v>
      </c>
    </row>
    <row r="270" spans="1:23" ht="9.75">
      <c r="A270" s="13" t="s">
        <v>26</v>
      </c>
      <c r="B270" s="14" t="s">
        <v>483</v>
      </c>
      <c r="C270" s="15" t="s">
        <v>484</v>
      </c>
      <c r="D270" s="16">
        <v>10279131</v>
      </c>
      <c r="E270" s="17">
        <v>9190560</v>
      </c>
      <c r="F270" s="17">
        <v>4246029</v>
      </c>
      <c r="G270" s="18">
        <f t="shared" si="53"/>
        <v>0.46199894239306416</v>
      </c>
      <c r="H270" s="16">
        <v>0</v>
      </c>
      <c r="I270" s="17">
        <v>190862</v>
      </c>
      <c r="J270" s="17">
        <v>900</v>
      </c>
      <c r="K270" s="16">
        <v>191762</v>
      </c>
      <c r="L270" s="16">
        <v>1500</v>
      </c>
      <c r="M270" s="17">
        <v>13192</v>
      </c>
      <c r="N270" s="17">
        <v>1476864</v>
      </c>
      <c r="O270" s="16">
        <v>1491556</v>
      </c>
      <c r="P270" s="16">
        <v>0</v>
      </c>
      <c r="Q270" s="17">
        <v>0</v>
      </c>
      <c r="R270" s="17">
        <v>399920</v>
      </c>
      <c r="S270" s="16">
        <v>399920</v>
      </c>
      <c r="T270" s="16">
        <v>236523</v>
      </c>
      <c r="U270" s="17">
        <v>71783</v>
      </c>
      <c r="V270" s="17">
        <v>1854485</v>
      </c>
      <c r="W270" s="19">
        <v>2162791</v>
      </c>
    </row>
    <row r="271" spans="1:23" ht="9.75">
      <c r="A271" s="13" t="s">
        <v>41</v>
      </c>
      <c r="B271" s="14" t="s">
        <v>485</v>
      </c>
      <c r="C271" s="15" t="s">
        <v>486</v>
      </c>
      <c r="D271" s="16">
        <v>359000</v>
      </c>
      <c r="E271" s="17">
        <v>666130</v>
      </c>
      <c r="F271" s="17">
        <v>249426</v>
      </c>
      <c r="G271" s="18">
        <f t="shared" si="53"/>
        <v>0.37444042454175613</v>
      </c>
      <c r="H271" s="16">
        <v>0</v>
      </c>
      <c r="I271" s="17">
        <v>12285</v>
      </c>
      <c r="J271" s="17">
        <v>0</v>
      </c>
      <c r="K271" s="16">
        <v>12285</v>
      </c>
      <c r="L271" s="16">
        <v>9452</v>
      </c>
      <c r="M271" s="17">
        <v>98549</v>
      </c>
      <c r="N271" s="17">
        <v>3009</v>
      </c>
      <c r="O271" s="16">
        <v>111010</v>
      </c>
      <c r="P271" s="16">
        <v>9900</v>
      </c>
      <c r="Q271" s="17">
        <v>14415</v>
      </c>
      <c r="R271" s="17">
        <v>0</v>
      </c>
      <c r="S271" s="16">
        <v>24315</v>
      </c>
      <c r="T271" s="16">
        <v>-3318</v>
      </c>
      <c r="U271" s="17">
        <v>-877</v>
      </c>
      <c r="V271" s="17">
        <v>106011</v>
      </c>
      <c r="W271" s="19">
        <v>101816</v>
      </c>
    </row>
    <row r="272" spans="1:23" ht="9.75">
      <c r="A272" s="20"/>
      <c r="B272" s="21" t="s">
        <v>487</v>
      </c>
      <c r="C272" s="22"/>
      <c r="D272" s="23">
        <f>SUM(D265:D271)</f>
        <v>145897792</v>
      </c>
      <c r="E272" s="24">
        <f>SUM(E265:E271)</f>
        <v>147636088</v>
      </c>
      <c r="F272" s="24">
        <f>SUM(F265:F271)</f>
        <v>122283976</v>
      </c>
      <c r="G272" s="25">
        <f t="shared" si="53"/>
        <v>0.8282797089557128</v>
      </c>
      <c r="H272" s="23">
        <f aca="true" t="shared" si="55" ref="H272:W272">SUM(H265:H271)</f>
        <v>3074837</v>
      </c>
      <c r="I272" s="24">
        <f t="shared" si="55"/>
        <v>4937733</v>
      </c>
      <c r="J272" s="24">
        <f t="shared" si="55"/>
        <v>4495294</v>
      </c>
      <c r="K272" s="23">
        <f t="shared" si="55"/>
        <v>12507864</v>
      </c>
      <c r="L272" s="23">
        <f t="shared" si="55"/>
        <v>11153296</v>
      </c>
      <c r="M272" s="24">
        <f t="shared" si="55"/>
        <v>10152595</v>
      </c>
      <c r="N272" s="24">
        <f t="shared" si="55"/>
        <v>12625607</v>
      </c>
      <c r="O272" s="23">
        <f t="shared" si="55"/>
        <v>33931498</v>
      </c>
      <c r="P272" s="23">
        <f t="shared" si="55"/>
        <v>4700554</v>
      </c>
      <c r="Q272" s="24">
        <f t="shared" si="55"/>
        <v>7452327</v>
      </c>
      <c r="R272" s="24">
        <f t="shared" si="55"/>
        <v>31009034</v>
      </c>
      <c r="S272" s="23">
        <f t="shared" si="55"/>
        <v>43161915</v>
      </c>
      <c r="T272" s="23">
        <f t="shared" si="55"/>
        <v>7802559</v>
      </c>
      <c r="U272" s="24">
        <f t="shared" si="55"/>
        <v>2520632</v>
      </c>
      <c r="V272" s="24">
        <f t="shared" si="55"/>
        <v>22359508</v>
      </c>
      <c r="W272" s="26">
        <f t="shared" si="55"/>
        <v>32682699</v>
      </c>
    </row>
    <row r="273" spans="1:23" ht="9.75">
      <c r="A273" s="13" t="s">
        <v>26</v>
      </c>
      <c r="B273" s="14" t="s">
        <v>488</v>
      </c>
      <c r="C273" s="15" t="s">
        <v>489</v>
      </c>
      <c r="D273" s="16">
        <v>14975009</v>
      </c>
      <c r="E273" s="17">
        <v>15175009</v>
      </c>
      <c r="F273" s="17">
        <v>15547541</v>
      </c>
      <c r="G273" s="18">
        <f t="shared" si="53"/>
        <v>1.0245490463959528</v>
      </c>
      <c r="H273" s="16">
        <v>10426</v>
      </c>
      <c r="I273" s="17">
        <v>0</v>
      </c>
      <c r="J273" s="17">
        <v>0</v>
      </c>
      <c r="K273" s="16">
        <v>10426</v>
      </c>
      <c r="L273" s="16">
        <v>503469</v>
      </c>
      <c r="M273" s="17">
        <v>286731</v>
      </c>
      <c r="N273" s="17">
        <v>387451</v>
      </c>
      <c r="O273" s="16">
        <v>1177651</v>
      </c>
      <c r="P273" s="16">
        <v>1179922</v>
      </c>
      <c r="Q273" s="17">
        <v>0</v>
      </c>
      <c r="R273" s="17">
        <v>1131912</v>
      </c>
      <c r="S273" s="16">
        <v>2311834</v>
      </c>
      <c r="T273" s="16">
        <v>0</v>
      </c>
      <c r="U273" s="17">
        <v>3634740</v>
      </c>
      <c r="V273" s="17">
        <v>8412890</v>
      </c>
      <c r="W273" s="19">
        <v>12047630</v>
      </c>
    </row>
    <row r="274" spans="1:23" ht="9.75">
      <c r="A274" s="13" t="s">
        <v>26</v>
      </c>
      <c r="B274" s="14" t="s">
        <v>490</v>
      </c>
      <c r="C274" s="15" t="s">
        <v>491</v>
      </c>
      <c r="D274" s="16">
        <v>21650950</v>
      </c>
      <c r="E274" s="17">
        <v>-50159453</v>
      </c>
      <c r="F274" s="17">
        <v>8286397</v>
      </c>
      <c r="G274" s="18">
        <f t="shared" si="53"/>
        <v>-0.16520110376801755</v>
      </c>
      <c r="H274" s="16">
        <v>0</v>
      </c>
      <c r="I274" s="17">
        <v>303978</v>
      </c>
      <c r="J274" s="17">
        <v>0</v>
      </c>
      <c r="K274" s="16">
        <v>303978</v>
      </c>
      <c r="L274" s="16">
        <v>0</v>
      </c>
      <c r="M274" s="17">
        <v>701308</v>
      </c>
      <c r="N274" s="17">
        <v>0</v>
      </c>
      <c r="O274" s="16">
        <v>701308</v>
      </c>
      <c r="P274" s="16">
        <v>0</v>
      </c>
      <c r="Q274" s="17">
        <v>0</v>
      </c>
      <c r="R274" s="17">
        <v>3151301</v>
      </c>
      <c r="S274" s="16">
        <v>3151301</v>
      </c>
      <c r="T274" s="16">
        <v>0</v>
      </c>
      <c r="U274" s="17">
        <v>1054689</v>
      </c>
      <c r="V274" s="17">
        <v>3075121</v>
      </c>
      <c r="W274" s="19">
        <v>4129810</v>
      </c>
    </row>
    <row r="275" spans="1:23" ht="9.75">
      <c r="A275" s="13" t="s">
        <v>26</v>
      </c>
      <c r="B275" s="14" t="s">
        <v>492</v>
      </c>
      <c r="C275" s="15" t="s">
        <v>493</v>
      </c>
      <c r="D275" s="16">
        <v>43008450</v>
      </c>
      <c r="E275" s="17">
        <v>37440756</v>
      </c>
      <c r="F275" s="17">
        <v>26062393</v>
      </c>
      <c r="G275" s="18">
        <f t="shared" si="53"/>
        <v>0.6960968683431499</v>
      </c>
      <c r="H275" s="16">
        <v>689715</v>
      </c>
      <c r="I275" s="17">
        <v>66432</v>
      </c>
      <c r="J275" s="17">
        <v>66432</v>
      </c>
      <c r="K275" s="16">
        <v>822579</v>
      </c>
      <c r="L275" s="16">
        <v>2440657</v>
      </c>
      <c r="M275" s="17">
        <v>2668282</v>
      </c>
      <c r="N275" s="17">
        <v>3039106</v>
      </c>
      <c r="O275" s="16">
        <v>8148045</v>
      </c>
      <c r="P275" s="16">
        <v>747015</v>
      </c>
      <c r="Q275" s="17">
        <v>12698760</v>
      </c>
      <c r="R275" s="17">
        <v>3003794</v>
      </c>
      <c r="S275" s="16">
        <v>16449569</v>
      </c>
      <c r="T275" s="16">
        <v>228602</v>
      </c>
      <c r="U275" s="17">
        <v>413598</v>
      </c>
      <c r="V275" s="17">
        <v>0</v>
      </c>
      <c r="W275" s="19">
        <v>642200</v>
      </c>
    </row>
    <row r="276" spans="1:23" ht="9.75">
      <c r="A276" s="13" t="s">
        <v>26</v>
      </c>
      <c r="B276" s="14" t="s">
        <v>494</v>
      </c>
      <c r="C276" s="15" t="s">
        <v>495</v>
      </c>
      <c r="D276" s="16">
        <v>24392004</v>
      </c>
      <c r="E276" s="17">
        <v>17345004</v>
      </c>
      <c r="F276" s="17">
        <v>6859707</v>
      </c>
      <c r="G276" s="18">
        <f t="shared" si="53"/>
        <v>0.3954860431280385</v>
      </c>
      <c r="H276" s="16">
        <v>0</v>
      </c>
      <c r="I276" s="17">
        <v>0</v>
      </c>
      <c r="J276" s="17">
        <v>1613117</v>
      </c>
      <c r="K276" s="16">
        <v>1613117</v>
      </c>
      <c r="L276" s="16">
        <v>99722</v>
      </c>
      <c r="M276" s="17">
        <v>2022551</v>
      </c>
      <c r="N276" s="17">
        <v>623864</v>
      </c>
      <c r="O276" s="16">
        <v>2746137</v>
      </c>
      <c r="P276" s="16">
        <v>257427</v>
      </c>
      <c r="Q276" s="17">
        <v>437175</v>
      </c>
      <c r="R276" s="17">
        <v>906947</v>
      </c>
      <c r="S276" s="16">
        <v>1601549</v>
      </c>
      <c r="T276" s="16">
        <v>708999</v>
      </c>
      <c r="U276" s="17">
        <v>189905</v>
      </c>
      <c r="V276" s="17">
        <v>0</v>
      </c>
      <c r="W276" s="19">
        <v>898904</v>
      </c>
    </row>
    <row r="277" spans="1:23" ht="9.75">
      <c r="A277" s="13" t="s">
        <v>26</v>
      </c>
      <c r="B277" s="14" t="s">
        <v>496</v>
      </c>
      <c r="C277" s="15" t="s">
        <v>497</v>
      </c>
      <c r="D277" s="16">
        <v>12480000</v>
      </c>
      <c r="E277" s="17">
        <v>12480000</v>
      </c>
      <c r="F277" s="17">
        <v>12419456</v>
      </c>
      <c r="G277" s="18">
        <f t="shared" si="53"/>
        <v>0.995148717948718</v>
      </c>
      <c r="H277" s="16">
        <v>1295941</v>
      </c>
      <c r="I277" s="17">
        <v>829304</v>
      </c>
      <c r="J277" s="17">
        <v>1654602</v>
      </c>
      <c r="K277" s="16">
        <v>3779847</v>
      </c>
      <c r="L277" s="16">
        <v>1209400</v>
      </c>
      <c r="M277" s="17">
        <v>1538257</v>
      </c>
      <c r="N277" s="17">
        <v>2612696</v>
      </c>
      <c r="O277" s="16">
        <v>5360353</v>
      </c>
      <c r="P277" s="16">
        <v>1144551</v>
      </c>
      <c r="Q277" s="17">
        <v>0</v>
      </c>
      <c r="R277" s="17">
        <v>0</v>
      </c>
      <c r="S277" s="16">
        <v>1144551</v>
      </c>
      <c r="T277" s="16">
        <v>434115</v>
      </c>
      <c r="U277" s="17">
        <v>826110</v>
      </c>
      <c r="V277" s="17">
        <v>874480</v>
      </c>
      <c r="W277" s="19">
        <v>2134705</v>
      </c>
    </row>
    <row r="278" spans="1:23" ht="9.75">
      <c r="A278" s="13" t="s">
        <v>26</v>
      </c>
      <c r="B278" s="14" t="s">
        <v>498</v>
      </c>
      <c r="C278" s="15" t="s">
        <v>499</v>
      </c>
      <c r="D278" s="16">
        <v>16005000</v>
      </c>
      <c r="E278" s="17">
        <v>14806550</v>
      </c>
      <c r="F278" s="17">
        <v>5745992</v>
      </c>
      <c r="G278" s="18">
        <f t="shared" si="53"/>
        <v>0.3880709550840675</v>
      </c>
      <c r="H278" s="16">
        <v>466713</v>
      </c>
      <c r="I278" s="17">
        <v>240356</v>
      </c>
      <c r="J278" s="17">
        <v>0</v>
      </c>
      <c r="K278" s="16">
        <v>707069</v>
      </c>
      <c r="L278" s="16">
        <v>395958</v>
      </c>
      <c r="M278" s="17">
        <v>122499</v>
      </c>
      <c r="N278" s="17">
        <v>1036859</v>
      </c>
      <c r="O278" s="16">
        <v>1555316</v>
      </c>
      <c r="P278" s="16">
        <v>0</v>
      </c>
      <c r="Q278" s="17">
        <v>113387</v>
      </c>
      <c r="R278" s="17">
        <v>0</v>
      </c>
      <c r="S278" s="16">
        <v>113387</v>
      </c>
      <c r="T278" s="16">
        <v>3022394</v>
      </c>
      <c r="U278" s="17">
        <v>347826</v>
      </c>
      <c r="V278" s="17">
        <v>0</v>
      </c>
      <c r="W278" s="19">
        <v>3370220</v>
      </c>
    </row>
    <row r="279" spans="1:23" ht="9.75">
      <c r="A279" s="13" t="s">
        <v>26</v>
      </c>
      <c r="B279" s="14" t="s">
        <v>500</v>
      </c>
      <c r="C279" s="15" t="s">
        <v>501</v>
      </c>
      <c r="D279" s="16">
        <v>19889003</v>
      </c>
      <c r="E279" s="17">
        <v>36103002</v>
      </c>
      <c r="F279" s="17">
        <v>15687645</v>
      </c>
      <c r="G279" s="18">
        <f t="shared" si="53"/>
        <v>0.4345246691674005</v>
      </c>
      <c r="H279" s="16">
        <v>2854027</v>
      </c>
      <c r="I279" s="17">
        <v>143700</v>
      </c>
      <c r="J279" s="17">
        <v>1074256</v>
      </c>
      <c r="K279" s="16">
        <v>4071983</v>
      </c>
      <c r="L279" s="16">
        <v>65002</v>
      </c>
      <c r="M279" s="17">
        <v>4879079</v>
      </c>
      <c r="N279" s="17">
        <v>4687387</v>
      </c>
      <c r="O279" s="16">
        <v>9631468</v>
      </c>
      <c r="P279" s="16">
        <v>0</v>
      </c>
      <c r="Q279" s="17">
        <v>0</v>
      </c>
      <c r="R279" s="17">
        <v>0</v>
      </c>
      <c r="S279" s="16">
        <v>0</v>
      </c>
      <c r="T279" s="16">
        <v>1984194</v>
      </c>
      <c r="U279" s="17">
        <v>0</v>
      </c>
      <c r="V279" s="17">
        <v>0</v>
      </c>
      <c r="W279" s="19">
        <v>1984194</v>
      </c>
    </row>
    <row r="280" spans="1:23" ht="9.75">
      <c r="A280" s="13" t="s">
        <v>26</v>
      </c>
      <c r="B280" s="14" t="s">
        <v>502</v>
      </c>
      <c r="C280" s="15" t="s">
        <v>503</v>
      </c>
      <c r="D280" s="16">
        <v>39781185</v>
      </c>
      <c r="E280" s="17">
        <v>39781185</v>
      </c>
      <c r="F280" s="17">
        <v>28639500</v>
      </c>
      <c r="G280" s="18">
        <f t="shared" si="53"/>
        <v>0.7199257639006983</v>
      </c>
      <c r="H280" s="16">
        <v>0</v>
      </c>
      <c r="I280" s="17">
        <v>1517443</v>
      </c>
      <c r="J280" s="17">
        <v>1517443</v>
      </c>
      <c r="K280" s="16">
        <v>3034886</v>
      </c>
      <c r="L280" s="16">
        <v>1538545</v>
      </c>
      <c r="M280" s="17">
        <v>23530857</v>
      </c>
      <c r="N280" s="17">
        <v>535212</v>
      </c>
      <c r="O280" s="16">
        <v>25604614</v>
      </c>
      <c r="P280" s="16">
        <v>0</v>
      </c>
      <c r="Q280" s="17">
        <v>0</v>
      </c>
      <c r="R280" s="17">
        <v>0</v>
      </c>
      <c r="S280" s="16">
        <v>0</v>
      </c>
      <c r="T280" s="16">
        <v>0</v>
      </c>
      <c r="U280" s="17">
        <v>0</v>
      </c>
      <c r="V280" s="17">
        <v>0</v>
      </c>
      <c r="W280" s="19">
        <v>0</v>
      </c>
    </row>
    <row r="281" spans="1:23" ht="9.75">
      <c r="A281" s="13" t="s">
        <v>41</v>
      </c>
      <c r="B281" s="14" t="s">
        <v>504</v>
      </c>
      <c r="C281" s="15" t="s">
        <v>505</v>
      </c>
      <c r="D281" s="16">
        <v>900000</v>
      </c>
      <c r="E281" s="17">
        <v>1350000</v>
      </c>
      <c r="F281" s="17">
        <v>569211</v>
      </c>
      <c r="G281" s="18">
        <f t="shared" si="53"/>
        <v>0.4216377777777778</v>
      </c>
      <c r="H281" s="16">
        <v>28833</v>
      </c>
      <c r="I281" s="17">
        <v>263195</v>
      </c>
      <c r="J281" s="17">
        <v>0</v>
      </c>
      <c r="K281" s="16">
        <v>292028</v>
      </c>
      <c r="L281" s="16">
        <v>495</v>
      </c>
      <c r="M281" s="17">
        <v>0</v>
      </c>
      <c r="N281" s="17">
        <v>95047</v>
      </c>
      <c r="O281" s="16">
        <v>95542</v>
      </c>
      <c r="P281" s="16">
        <v>119934</v>
      </c>
      <c r="Q281" s="17">
        <v>2583</v>
      </c>
      <c r="R281" s="17">
        <v>50000</v>
      </c>
      <c r="S281" s="16">
        <v>172517</v>
      </c>
      <c r="T281" s="16">
        <v>0</v>
      </c>
      <c r="U281" s="17">
        <v>1825</v>
      </c>
      <c r="V281" s="17">
        <v>7299</v>
      </c>
      <c r="W281" s="19">
        <v>9124</v>
      </c>
    </row>
    <row r="282" spans="1:23" ht="9.75">
      <c r="A282" s="20"/>
      <c r="B282" s="21" t="s">
        <v>506</v>
      </c>
      <c r="C282" s="22"/>
      <c r="D282" s="23">
        <f>SUM(D273:D281)</f>
        <v>193081601</v>
      </c>
      <c r="E282" s="24">
        <f>SUM(E273:E281)</f>
        <v>124322053</v>
      </c>
      <c r="F282" s="24">
        <f>SUM(F273:F281)</f>
        <v>119817842</v>
      </c>
      <c r="G282" s="25">
        <f t="shared" si="53"/>
        <v>0.9637698148372759</v>
      </c>
      <c r="H282" s="23">
        <f aca="true" t="shared" si="56" ref="H282:W282">SUM(H273:H281)</f>
        <v>5345655</v>
      </c>
      <c r="I282" s="24">
        <f t="shared" si="56"/>
        <v>3364408</v>
      </c>
      <c r="J282" s="24">
        <f t="shared" si="56"/>
        <v>5925850</v>
      </c>
      <c r="K282" s="23">
        <f t="shared" si="56"/>
        <v>14635913</v>
      </c>
      <c r="L282" s="23">
        <f t="shared" si="56"/>
        <v>6253248</v>
      </c>
      <c r="M282" s="24">
        <f t="shared" si="56"/>
        <v>35749564</v>
      </c>
      <c r="N282" s="24">
        <f t="shared" si="56"/>
        <v>13017622</v>
      </c>
      <c r="O282" s="23">
        <f t="shared" si="56"/>
        <v>55020434</v>
      </c>
      <c r="P282" s="23">
        <f t="shared" si="56"/>
        <v>3448849</v>
      </c>
      <c r="Q282" s="24">
        <f t="shared" si="56"/>
        <v>13251905</v>
      </c>
      <c r="R282" s="24">
        <f t="shared" si="56"/>
        <v>8243954</v>
      </c>
      <c r="S282" s="23">
        <f t="shared" si="56"/>
        <v>24944708</v>
      </c>
      <c r="T282" s="23">
        <f t="shared" si="56"/>
        <v>6378304</v>
      </c>
      <c r="U282" s="24">
        <f t="shared" si="56"/>
        <v>6468693</v>
      </c>
      <c r="V282" s="24">
        <f t="shared" si="56"/>
        <v>12369790</v>
      </c>
      <c r="W282" s="26">
        <f t="shared" si="56"/>
        <v>25216787</v>
      </c>
    </row>
    <row r="283" spans="1:23" ht="9.75">
      <c r="A283" s="13" t="s">
        <v>26</v>
      </c>
      <c r="B283" s="14" t="s">
        <v>507</v>
      </c>
      <c r="C283" s="15" t="s">
        <v>508</v>
      </c>
      <c r="D283" s="16">
        <v>21294999</v>
      </c>
      <c r="E283" s="17">
        <v>16100837</v>
      </c>
      <c r="F283" s="17">
        <v>47583194</v>
      </c>
      <c r="G283" s="18">
        <f t="shared" si="53"/>
        <v>2.9553242480499615</v>
      </c>
      <c r="H283" s="16">
        <v>2018258</v>
      </c>
      <c r="I283" s="17">
        <v>41245</v>
      </c>
      <c r="J283" s="17">
        <v>2368767</v>
      </c>
      <c r="K283" s="16">
        <v>4428270</v>
      </c>
      <c r="L283" s="16">
        <v>256693</v>
      </c>
      <c r="M283" s="17">
        <v>4418447</v>
      </c>
      <c r="N283" s="17">
        <v>35414566</v>
      </c>
      <c r="O283" s="16">
        <v>40089706</v>
      </c>
      <c r="P283" s="16">
        <v>284805</v>
      </c>
      <c r="Q283" s="17">
        <v>0</v>
      </c>
      <c r="R283" s="17">
        <v>942093</v>
      </c>
      <c r="S283" s="16">
        <v>1226898</v>
      </c>
      <c r="T283" s="16">
        <v>407558</v>
      </c>
      <c r="U283" s="17">
        <v>1430762</v>
      </c>
      <c r="V283" s="17">
        <v>0</v>
      </c>
      <c r="W283" s="19">
        <v>1838320</v>
      </c>
    </row>
    <row r="284" spans="1:23" ht="9.75">
      <c r="A284" s="13" t="s">
        <v>26</v>
      </c>
      <c r="B284" s="14" t="s">
        <v>509</v>
      </c>
      <c r="C284" s="15" t="s">
        <v>510</v>
      </c>
      <c r="D284" s="16">
        <v>15691000</v>
      </c>
      <c r="E284" s="17">
        <v>18091000</v>
      </c>
      <c r="F284" s="17">
        <v>3668822</v>
      </c>
      <c r="G284" s="18">
        <f t="shared" si="53"/>
        <v>0.2027981869437842</v>
      </c>
      <c r="H284" s="16">
        <v>1263772</v>
      </c>
      <c r="I284" s="17">
        <v>0</v>
      </c>
      <c r="J284" s="17">
        <v>1790230</v>
      </c>
      <c r="K284" s="16">
        <v>3054002</v>
      </c>
      <c r="L284" s="16">
        <v>1161149</v>
      </c>
      <c r="M284" s="17">
        <v>956522</v>
      </c>
      <c r="N284" s="17">
        <v>0</v>
      </c>
      <c r="O284" s="16">
        <v>2117671</v>
      </c>
      <c r="P284" s="16">
        <v>357978</v>
      </c>
      <c r="Q284" s="17">
        <v>-2505105</v>
      </c>
      <c r="R284" s="17">
        <v>644276</v>
      </c>
      <c r="S284" s="16">
        <v>-1502851</v>
      </c>
      <c r="T284" s="16">
        <v>0</v>
      </c>
      <c r="U284" s="17">
        <v>0</v>
      </c>
      <c r="V284" s="17">
        <v>0</v>
      </c>
      <c r="W284" s="19">
        <v>0</v>
      </c>
    </row>
    <row r="285" spans="1:23" ht="9.75">
      <c r="A285" s="13" t="s">
        <v>26</v>
      </c>
      <c r="B285" s="14" t="s">
        <v>511</v>
      </c>
      <c r="C285" s="15" t="s">
        <v>512</v>
      </c>
      <c r="D285" s="16">
        <v>14798640</v>
      </c>
      <c r="E285" s="17">
        <v>14448640</v>
      </c>
      <c r="F285" s="17">
        <v>3090431</v>
      </c>
      <c r="G285" s="18">
        <f t="shared" si="53"/>
        <v>0.2138907883371722</v>
      </c>
      <c r="H285" s="16">
        <v>0</v>
      </c>
      <c r="I285" s="17">
        <v>0</v>
      </c>
      <c r="J285" s="17">
        <v>0</v>
      </c>
      <c r="K285" s="16">
        <v>0</v>
      </c>
      <c r="L285" s="16">
        <v>0</v>
      </c>
      <c r="M285" s="17">
        <v>0</v>
      </c>
      <c r="N285" s="17">
        <v>0</v>
      </c>
      <c r="O285" s="16">
        <v>0</v>
      </c>
      <c r="P285" s="16">
        <v>1277840</v>
      </c>
      <c r="Q285" s="17">
        <v>0</v>
      </c>
      <c r="R285" s="17">
        <v>0</v>
      </c>
      <c r="S285" s="16">
        <v>1277840</v>
      </c>
      <c r="T285" s="16">
        <v>178251</v>
      </c>
      <c r="U285" s="17">
        <v>1634340</v>
      </c>
      <c r="V285" s="17">
        <v>0</v>
      </c>
      <c r="W285" s="19">
        <v>1812591</v>
      </c>
    </row>
    <row r="286" spans="1:23" ht="9.75">
      <c r="A286" s="13" t="s">
        <v>26</v>
      </c>
      <c r="B286" s="14" t="s">
        <v>513</v>
      </c>
      <c r="C286" s="15" t="s">
        <v>514</v>
      </c>
      <c r="D286" s="16">
        <v>26086000</v>
      </c>
      <c r="E286" s="17">
        <v>34968774</v>
      </c>
      <c r="F286" s="17">
        <v>24024570</v>
      </c>
      <c r="G286" s="18">
        <f t="shared" si="53"/>
        <v>0.6870292335670676</v>
      </c>
      <c r="H286" s="16">
        <v>785206</v>
      </c>
      <c r="I286" s="17">
        <v>0</v>
      </c>
      <c r="J286" s="17">
        <v>2368278</v>
      </c>
      <c r="K286" s="16">
        <v>3153484</v>
      </c>
      <c r="L286" s="16">
        <v>0</v>
      </c>
      <c r="M286" s="17">
        <v>5549893</v>
      </c>
      <c r="N286" s="17">
        <v>4854225</v>
      </c>
      <c r="O286" s="16">
        <v>10404118</v>
      </c>
      <c r="P286" s="16">
        <v>0</v>
      </c>
      <c r="Q286" s="17">
        <v>23778</v>
      </c>
      <c r="R286" s="17">
        <v>1535177</v>
      </c>
      <c r="S286" s="16">
        <v>1558955</v>
      </c>
      <c r="T286" s="16">
        <v>1256434</v>
      </c>
      <c r="U286" s="17">
        <v>1930359</v>
      </c>
      <c r="V286" s="17">
        <v>5721220</v>
      </c>
      <c r="W286" s="19">
        <v>8908013</v>
      </c>
    </row>
    <row r="287" spans="1:23" ht="9.75">
      <c r="A287" s="13" t="s">
        <v>26</v>
      </c>
      <c r="B287" s="14" t="s">
        <v>515</v>
      </c>
      <c r="C287" s="15" t="s">
        <v>516</v>
      </c>
      <c r="D287" s="16">
        <v>144420494</v>
      </c>
      <c r="E287" s="17">
        <v>151061847</v>
      </c>
      <c r="F287" s="17">
        <v>0</v>
      </c>
      <c r="G287" s="18">
        <f t="shared" si="53"/>
        <v>0</v>
      </c>
      <c r="H287" s="16">
        <v>0</v>
      </c>
      <c r="I287" s="17">
        <v>0</v>
      </c>
      <c r="J287" s="17">
        <v>0</v>
      </c>
      <c r="K287" s="16">
        <v>0</v>
      </c>
      <c r="L287" s="16">
        <v>0</v>
      </c>
      <c r="M287" s="17">
        <v>0</v>
      </c>
      <c r="N287" s="17">
        <v>0</v>
      </c>
      <c r="O287" s="16">
        <v>0</v>
      </c>
      <c r="P287" s="16">
        <v>0</v>
      </c>
      <c r="Q287" s="17">
        <v>0</v>
      </c>
      <c r="R287" s="17">
        <v>0</v>
      </c>
      <c r="S287" s="16">
        <v>0</v>
      </c>
      <c r="T287" s="16">
        <v>0</v>
      </c>
      <c r="U287" s="17">
        <v>0</v>
      </c>
      <c r="V287" s="17">
        <v>0</v>
      </c>
      <c r="W287" s="19">
        <v>0</v>
      </c>
    </row>
    <row r="288" spans="1:23" ht="9.75">
      <c r="A288" s="13" t="s">
        <v>41</v>
      </c>
      <c r="B288" s="14" t="s">
        <v>517</v>
      </c>
      <c r="C288" s="15" t="s">
        <v>518</v>
      </c>
      <c r="D288" s="16">
        <v>2644400</v>
      </c>
      <c r="E288" s="17">
        <v>180000</v>
      </c>
      <c r="F288" s="17">
        <v>123183</v>
      </c>
      <c r="G288" s="18">
        <f t="shared" si="53"/>
        <v>0.68435</v>
      </c>
      <c r="H288" s="16">
        <v>0</v>
      </c>
      <c r="I288" s="17">
        <v>0</v>
      </c>
      <c r="J288" s="17">
        <v>9127</v>
      </c>
      <c r="K288" s="16">
        <v>9127</v>
      </c>
      <c r="L288" s="16">
        <v>47728</v>
      </c>
      <c r="M288" s="17">
        <v>0</v>
      </c>
      <c r="N288" s="17">
        <v>0</v>
      </c>
      <c r="O288" s="16">
        <v>47728</v>
      </c>
      <c r="P288" s="16">
        <v>21160</v>
      </c>
      <c r="Q288" s="17">
        <v>6384</v>
      </c>
      <c r="R288" s="17">
        <v>6399</v>
      </c>
      <c r="S288" s="16">
        <v>33943</v>
      </c>
      <c r="T288" s="16">
        <v>0</v>
      </c>
      <c r="U288" s="17">
        <v>22234</v>
      </c>
      <c r="V288" s="17">
        <v>10151</v>
      </c>
      <c r="W288" s="19">
        <v>32385</v>
      </c>
    </row>
    <row r="289" spans="1:23" ht="9.75">
      <c r="A289" s="20"/>
      <c r="B289" s="21" t="s">
        <v>519</v>
      </c>
      <c r="C289" s="22"/>
      <c r="D289" s="23">
        <f>SUM(D283:D288)</f>
        <v>224935533</v>
      </c>
      <c r="E289" s="24">
        <f>SUM(E283:E288)</f>
        <v>234851098</v>
      </c>
      <c r="F289" s="24">
        <f>SUM(F283:F288)</f>
        <v>78490200</v>
      </c>
      <c r="G289" s="25">
        <f t="shared" si="53"/>
        <v>0.3342126167108659</v>
      </c>
      <c r="H289" s="23">
        <f aca="true" t="shared" si="57" ref="H289:W289">SUM(H283:H288)</f>
        <v>4067236</v>
      </c>
      <c r="I289" s="24">
        <f t="shared" si="57"/>
        <v>41245</v>
      </c>
      <c r="J289" s="24">
        <f t="shared" si="57"/>
        <v>6536402</v>
      </c>
      <c r="K289" s="23">
        <f t="shared" si="57"/>
        <v>10644883</v>
      </c>
      <c r="L289" s="23">
        <f t="shared" si="57"/>
        <v>1465570</v>
      </c>
      <c r="M289" s="24">
        <f t="shared" si="57"/>
        <v>10924862</v>
      </c>
      <c r="N289" s="24">
        <f t="shared" si="57"/>
        <v>40268791</v>
      </c>
      <c r="O289" s="23">
        <f t="shared" si="57"/>
        <v>52659223</v>
      </c>
      <c r="P289" s="23">
        <f t="shared" si="57"/>
        <v>1941783</v>
      </c>
      <c r="Q289" s="24">
        <f t="shared" si="57"/>
        <v>-2474943</v>
      </c>
      <c r="R289" s="24">
        <f t="shared" si="57"/>
        <v>3127945</v>
      </c>
      <c r="S289" s="23">
        <f t="shared" si="57"/>
        <v>2594785</v>
      </c>
      <c r="T289" s="23">
        <f t="shared" si="57"/>
        <v>1842243</v>
      </c>
      <c r="U289" s="24">
        <f t="shared" si="57"/>
        <v>5017695</v>
      </c>
      <c r="V289" s="24">
        <f t="shared" si="57"/>
        <v>5731371</v>
      </c>
      <c r="W289" s="26">
        <f t="shared" si="57"/>
        <v>12591309</v>
      </c>
    </row>
    <row r="290" spans="1:23" ht="9.75">
      <c r="A290" s="13" t="s">
        <v>26</v>
      </c>
      <c r="B290" s="14" t="s">
        <v>520</v>
      </c>
      <c r="C290" s="15" t="s">
        <v>521</v>
      </c>
      <c r="D290" s="16">
        <v>184285000</v>
      </c>
      <c r="E290" s="17">
        <v>189636147</v>
      </c>
      <c r="F290" s="17">
        <v>127365058</v>
      </c>
      <c r="G290" s="18">
        <f t="shared" si="53"/>
        <v>0.671628589880599</v>
      </c>
      <c r="H290" s="16">
        <v>2000249</v>
      </c>
      <c r="I290" s="17">
        <v>8610427</v>
      </c>
      <c r="J290" s="17">
        <v>15356605</v>
      </c>
      <c r="K290" s="16">
        <v>25967281</v>
      </c>
      <c r="L290" s="16">
        <v>16036486</v>
      </c>
      <c r="M290" s="17">
        <v>7365356</v>
      </c>
      <c r="N290" s="17">
        <v>19018974</v>
      </c>
      <c r="O290" s="16">
        <v>42420816</v>
      </c>
      <c r="P290" s="16">
        <v>3726655</v>
      </c>
      <c r="Q290" s="17">
        <v>4492149</v>
      </c>
      <c r="R290" s="17">
        <v>9641749</v>
      </c>
      <c r="S290" s="16">
        <v>17860553</v>
      </c>
      <c r="T290" s="16">
        <v>17737765</v>
      </c>
      <c r="U290" s="17">
        <v>728777</v>
      </c>
      <c r="V290" s="17">
        <v>22649866</v>
      </c>
      <c r="W290" s="19">
        <v>41116408</v>
      </c>
    </row>
    <row r="291" spans="1:23" ht="9.75">
      <c r="A291" s="13" t="s">
        <v>26</v>
      </c>
      <c r="B291" s="14" t="s">
        <v>522</v>
      </c>
      <c r="C291" s="15" t="s">
        <v>523</v>
      </c>
      <c r="D291" s="16">
        <v>23194611</v>
      </c>
      <c r="E291" s="17">
        <v>32249214</v>
      </c>
      <c r="F291" s="17">
        <v>31989535</v>
      </c>
      <c r="G291" s="18">
        <f t="shared" si="53"/>
        <v>0.9919477417341086</v>
      </c>
      <c r="H291" s="16">
        <v>1725122</v>
      </c>
      <c r="I291" s="17">
        <v>5855608</v>
      </c>
      <c r="J291" s="17">
        <v>0</v>
      </c>
      <c r="K291" s="16">
        <v>7580730</v>
      </c>
      <c r="L291" s="16">
        <v>4277121</v>
      </c>
      <c r="M291" s="17">
        <v>1561552</v>
      </c>
      <c r="N291" s="17">
        <v>4466908</v>
      </c>
      <c r="O291" s="16">
        <v>10305581</v>
      </c>
      <c r="P291" s="16">
        <v>4466908</v>
      </c>
      <c r="Q291" s="17">
        <v>4466908</v>
      </c>
      <c r="R291" s="17">
        <v>0</v>
      </c>
      <c r="S291" s="16">
        <v>8933816</v>
      </c>
      <c r="T291" s="16">
        <v>0</v>
      </c>
      <c r="U291" s="17">
        <v>1050346</v>
      </c>
      <c r="V291" s="17">
        <v>4119062</v>
      </c>
      <c r="W291" s="19">
        <v>5169408</v>
      </c>
    </row>
    <row r="292" spans="1:23" ht="9.75">
      <c r="A292" s="13" t="s">
        <v>26</v>
      </c>
      <c r="B292" s="14" t="s">
        <v>524</v>
      </c>
      <c r="C292" s="15" t="s">
        <v>525</v>
      </c>
      <c r="D292" s="16">
        <v>29663000</v>
      </c>
      <c r="E292" s="17">
        <v>29663000</v>
      </c>
      <c r="F292" s="17">
        <v>19543677</v>
      </c>
      <c r="G292" s="18">
        <f t="shared" si="53"/>
        <v>0.6588570609850656</v>
      </c>
      <c r="H292" s="16">
        <v>216173</v>
      </c>
      <c r="I292" s="17">
        <v>0</v>
      </c>
      <c r="J292" s="17">
        <v>0</v>
      </c>
      <c r="K292" s="16">
        <v>216173</v>
      </c>
      <c r="L292" s="16">
        <v>2092683</v>
      </c>
      <c r="M292" s="17">
        <v>0</v>
      </c>
      <c r="N292" s="17">
        <v>7230308</v>
      </c>
      <c r="O292" s="16">
        <v>9322991</v>
      </c>
      <c r="P292" s="16">
        <v>0</v>
      </c>
      <c r="Q292" s="17">
        <v>0</v>
      </c>
      <c r="R292" s="17">
        <v>6273301</v>
      </c>
      <c r="S292" s="16">
        <v>6273301</v>
      </c>
      <c r="T292" s="16">
        <v>0</v>
      </c>
      <c r="U292" s="17">
        <v>1683357</v>
      </c>
      <c r="V292" s="17">
        <v>2047855</v>
      </c>
      <c r="W292" s="19">
        <v>3731212</v>
      </c>
    </row>
    <row r="293" spans="1:23" ht="9.75">
      <c r="A293" s="13" t="s">
        <v>26</v>
      </c>
      <c r="B293" s="14" t="s">
        <v>526</v>
      </c>
      <c r="C293" s="15" t="s">
        <v>527</v>
      </c>
      <c r="D293" s="16">
        <v>77953000</v>
      </c>
      <c r="E293" s="17">
        <v>60888000</v>
      </c>
      <c r="F293" s="17">
        <v>34734028</v>
      </c>
      <c r="G293" s="18">
        <f t="shared" si="53"/>
        <v>0.5704576928130337</v>
      </c>
      <c r="H293" s="16">
        <v>0</v>
      </c>
      <c r="I293" s="17">
        <v>0</v>
      </c>
      <c r="J293" s="17">
        <v>0</v>
      </c>
      <c r="K293" s="16">
        <v>0</v>
      </c>
      <c r="L293" s="16">
        <v>0</v>
      </c>
      <c r="M293" s="17">
        <v>3026456</v>
      </c>
      <c r="N293" s="17">
        <v>3089009</v>
      </c>
      <c r="O293" s="16">
        <v>6115465</v>
      </c>
      <c r="P293" s="16">
        <v>0</v>
      </c>
      <c r="Q293" s="17">
        <v>7746190</v>
      </c>
      <c r="R293" s="17">
        <v>199560</v>
      </c>
      <c r="S293" s="16">
        <v>7945750</v>
      </c>
      <c r="T293" s="16">
        <v>0</v>
      </c>
      <c r="U293" s="17">
        <v>5539043</v>
      </c>
      <c r="V293" s="17">
        <v>15133770</v>
      </c>
      <c r="W293" s="19">
        <v>20672813</v>
      </c>
    </row>
    <row r="294" spans="1:23" ht="9.75">
      <c r="A294" s="13" t="s">
        <v>41</v>
      </c>
      <c r="B294" s="14" t="s">
        <v>528</v>
      </c>
      <c r="C294" s="15" t="s">
        <v>529</v>
      </c>
      <c r="D294" s="16">
        <v>3524600</v>
      </c>
      <c r="E294" s="17">
        <v>1791280</v>
      </c>
      <c r="F294" s="17">
        <v>986676</v>
      </c>
      <c r="G294" s="18">
        <f t="shared" si="53"/>
        <v>0.5508217587423518</v>
      </c>
      <c r="H294" s="16">
        <v>25065</v>
      </c>
      <c r="I294" s="17">
        <v>0</v>
      </c>
      <c r="J294" s="17">
        <v>0</v>
      </c>
      <c r="K294" s="16">
        <v>25065</v>
      </c>
      <c r="L294" s="16">
        <v>18278</v>
      </c>
      <c r="M294" s="17">
        <v>79293</v>
      </c>
      <c r="N294" s="17">
        <v>145256</v>
      </c>
      <c r="O294" s="16">
        <v>242827</v>
      </c>
      <c r="P294" s="16">
        <v>0</v>
      </c>
      <c r="Q294" s="17">
        <v>95431</v>
      </c>
      <c r="R294" s="17">
        <v>21353</v>
      </c>
      <c r="S294" s="16">
        <v>116784</v>
      </c>
      <c r="T294" s="16">
        <v>517000</v>
      </c>
      <c r="U294" s="17">
        <v>85000</v>
      </c>
      <c r="V294" s="17">
        <v>0</v>
      </c>
      <c r="W294" s="19">
        <v>602000</v>
      </c>
    </row>
    <row r="295" spans="1:23" ht="9.75">
      <c r="A295" s="20"/>
      <c r="B295" s="21" t="s">
        <v>530</v>
      </c>
      <c r="C295" s="22"/>
      <c r="D295" s="23">
        <f>SUM(D290:D294)</f>
        <v>318620211</v>
      </c>
      <c r="E295" s="24">
        <f>SUM(E290:E294)</f>
        <v>314227641</v>
      </c>
      <c r="F295" s="24">
        <f>SUM(F290:F294)</f>
        <v>214618974</v>
      </c>
      <c r="G295" s="25">
        <f t="shared" si="53"/>
        <v>0.6830047583242367</v>
      </c>
      <c r="H295" s="23">
        <f aca="true" t="shared" si="58" ref="H295:W295">SUM(H290:H294)</f>
        <v>3966609</v>
      </c>
      <c r="I295" s="24">
        <f t="shared" si="58"/>
        <v>14466035</v>
      </c>
      <c r="J295" s="24">
        <f t="shared" si="58"/>
        <v>15356605</v>
      </c>
      <c r="K295" s="23">
        <f t="shared" si="58"/>
        <v>33789249</v>
      </c>
      <c r="L295" s="23">
        <f t="shared" si="58"/>
        <v>22424568</v>
      </c>
      <c r="M295" s="24">
        <f t="shared" si="58"/>
        <v>12032657</v>
      </c>
      <c r="N295" s="24">
        <f t="shared" si="58"/>
        <v>33950455</v>
      </c>
      <c r="O295" s="23">
        <f t="shared" si="58"/>
        <v>68407680</v>
      </c>
      <c r="P295" s="23">
        <f t="shared" si="58"/>
        <v>8193563</v>
      </c>
      <c r="Q295" s="24">
        <f t="shared" si="58"/>
        <v>16800678</v>
      </c>
      <c r="R295" s="24">
        <f t="shared" si="58"/>
        <v>16135963</v>
      </c>
      <c r="S295" s="23">
        <f t="shared" si="58"/>
        <v>41130204</v>
      </c>
      <c r="T295" s="23">
        <f t="shared" si="58"/>
        <v>18254765</v>
      </c>
      <c r="U295" s="24">
        <f t="shared" si="58"/>
        <v>9086523</v>
      </c>
      <c r="V295" s="24">
        <f t="shared" si="58"/>
        <v>43950553</v>
      </c>
      <c r="W295" s="26">
        <f t="shared" si="58"/>
        <v>71291841</v>
      </c>
    </row>
    <row r="296" spans="1:23" ht="9.75">
      <c r="A296" s="31"/>
      <c r="B296" s="32" t="s">
        <v>531</v>
      </c>
      <c r="C296" s="33"/>
      <c r="D296" s="34">
        <f>SUM(D260:D263,D265:D271,D273:D281,D283:D288,D290:D294)</f>
        <v>1284505013</v>
      </c>
      <c r="E296" s="35">
        <f>SUM(E260:E263,E265:E271,E273:E281,E283:E288,E290:E294)</f>
        <v>1211929315</v>
      </c>
      <c r="F296" s="35">
        <f>SUM(F260:F263,F265:F271,F273:F281,F283:F288,F290:F294)</f>
        <v>735012082</v>
      </c>
      <c r="G296" s="36">
        <f t="shared" si="53"/>
        <v>0.6064809827625962</v>
      </c>
      <c r="H296" s="34">
        <f aca="true" t="shared" si="59" ref="H296:W296">SUM(H260:H263,H265:H271,H273:H281,H283:H288,H290:H294)</f>
        <v>30747163</v>
      </c>
      <c r="I296" s="35">
        <f t="shared" si="59"/>
        <v>45781847</v>
      </c>
      <c r="J296" s="35">
        <f t="shared" si="59"/>
        <v>43085392</v>
      </c>
      <c r="K296" s="34">
        <f t="shared" si="59"/>
        <v>119614402</v>
      </c>
      <c r="L296" s="34">
        <f t="shared" si="59"/>
        <v>81809764</v>
      </c>
      <c r="M296" s="35">
        <f t="shared" si="59"/>
        <v>96666487</v>
      </c>
      <c r="N296" s="35">
        <f t="shared" si="59"/>
        <v>131839226</v>
      </c>
      <c r="O296" s="34">
        <f t="shared" si="59"/>
        <v>310315477</v>
      </c>
      <c r="P296" s="34">
        <f t="shared" si="59"/>
        <v>23058371</v>
      </c>
      <c r="Q296" s="35">
        <f t="shared" si="59"/>
        <v>50114836</v>
      </c>
      <c r="R296" s="35">
        <f t="shared" si="59"/>
        <v>71978733</v>
      </c>
      <c r="S296" s="34">
        <f t="shared" si="59"/>
        <v>145151940</v>
      </c>
      <c r="T296" s="34">
        <f t="shared" si="59"/>
        <v>40951839</v>
      </c>
      <c r="U296" s="35">
        <f t="shared" si="59"/>
        <v>34285741</v>
      </c>
      <c r="V296" s="35">
        <f t="shared" si="59"/>
        <v>84692683</v>
      </c>
      <c r="W296" s="37">
        <f t="shared" si="59"/>
        <v>159930263</v>
      </c>
    </row>
    <row r="297" spans="1:23" ht="9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9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9.75">
      <c r="A299" s="13" t="s">
        <v>20</v>
      </c>
      <c r="B299" s="14" t="s">
        <v>533</v>
      </c>
      <c r="C299" s="15" t="s">
        <v>534</v>
      </c>
      <c r="D299" s="16">
        <v>7225059674</v>
      </c>
      <c r="E299" s="17">
        <v>5724328984</v>
      </c>
      <c r="F299" s="17">
        <v>1113966627</v>
      </c>
      <c r="G299" s="18">
        <f aca="true" t="shared" si="60" ref="G299:G336">IF($E299=0,0,$F299/$E299)</f>
        <v>0.19460213242698562</v>
      </c>
      <c r="H299" s="16">
        <v>702991</v>
      </c>
      <c r="I299" s="17">
        <v>16032734</v>
      </c>
      <c r="J299" s="17">
        <v>16386417</v>
      </c>
      <c r="K299" s="16">
        <v>33122142</v>
      </c>
      <c r="L299" s="16">
        <v>16116091</v>
      </c>
      <c r="M299" s="17">
        <v>57031348</v>
      </c>
      <c r="N299" s="17">
        <v>59203869</v>
      </c>
      <c r="O299" s="16">
        <v>132351308</v>
      </c>
      <c r="P299" s="16">
        <v>141510445</v>
      </c>
      <c r="Q299" s="17">
        <v>91518673</v>
      </c>
      <c r="R299" s="17">
        <v>80984761</v>
      </c>
      <c r="S299" s="16">
        <v>314013879</v>
      </c>
      <c r="T299" s="16">
        <v>201726482</v>
      </c>
      <c r="U299" s="17">
        <v>215322594</v>
      </c>
      <c r="V299" s="17">
        <v>217430222</v>
      </c>
      <c r="W299" s="19">
        <v>634479298</v>
      </c>
    </row>
    <row r="300" spans="1:23" ht="9.75">
      <c r="A300" s="20"/>
      <c r="B300" s="21" t="s">
        <v>25</v>
      </c>
      <c r="C300" s="22"/>
      <c r="D300" s="23">
        <f>D299</f>
        <v>7225059674</v>
      </c>
      <c r="E300" s="24">
        <f>E299</f>
        <v>5724328984</v>
      </c>
      <c r="F300" s="24">
        <f>F299</f>
        <v>1113966627</v>
      </c>
      <c r="G300" s="25">
        <f t="shared" si="60"/>
        <v>0.19460213242698562</v>
      </c>
      <c r="H300" s="23">
        <f aca="true" t="shared" si="61" ref="H300:W300">H299</f>
        <v>702991</v>
      </c>
      <c r="I300" s="24">
        <f t="shared" si="61"/>
        <v>16032734</v>
      </c>
      <c r="J300" s="24">
        <f t="shared" si="61"/>
        <v>16386417</v>
      </c>
      <c r="K300" s="23">
        <f t="shared" si="61"/>
        <v>33122142</v>
      </c>
      <c r="L300" s="23">
        <f t="shared" si="61"/>
        <v>16116091</v>
      </c>
      <c r="M300" s="24">
        <f t="shared" si="61"/>
        <v>57031348</v>
      </c>
      <c r="N300" s="24">
        <f t="shared" si="61"/>
        <v>59203869</v>
      </c>
      <c r="O300" s="23">
        <f t="shared" si="61"/>
        <v>132351308</v>
      </c>
      <c r="P300" s="23">
        <f t="shared" si="61"/>
        <v>141510445</v>
      </c>
      <c r="Q300" s="24">
        <f t="shared" si="61"/>
        <v>91518673</v>
      </c>
      <c r="R300" s="24">
        <f t="shared" si="61"/>
        <v>80984761</v>
      </c>
      <c r="S300" s="23">
        <f t="shared" si="61"/>
        <v>314013879</v>
      </c>
      <c r="T300" s="23">
        <f t="shared" si="61"/>
        <v>201726482</v>
      </c>
      <c r="U300" s="24">
        <f t="shared" si="61"/>
        <v>215322594</v>
      </c>
      <c r="V300" s="24">
        <f t="shared" si="61"/>
        <v>217430222</v>
      </c>
      <c r="W300" s="26">
        <f t="shared" si="61"/>
        <v>634479298</v>
      </c>
    </row>
    <row r="301" spans="1:23" ht="9.75">
      <c r="A301" s="13" t="s">
        <v>26</v>
      </c>
      <c r="B301" s="14" t="s">
        <v>535</v>
      </c>
      <c r="C301" s="15" t="s">
        <v>536</v>
      </c>
      <c r="D301" s="16">
        <v>59307357</v>
      </c>
      <c r="E301" s="17">
        <v>95291686</v>
      </c>
      <c r="F301" s="17">
        <v>74596251</v>
      </c>
      <c r="G301" s="18">
        <f t="shared" si="60"/>
        <v>0.782820140258616</v>
      </c>
      <c r="H301" s="16">
        <v>492761</v>
      </c>
      <c r="I301" s="17">
        <v>1183830</v>
      </c>
      <c r="J301" s="17">
        <v>12322556</v>
      </c>
      <c r="K301" s="16">
        <v>13999147</v>
      </c>
      <c r="L301" s="16">
        <v>5932929</v>
      </c>
      <c r="M301" s="17">
        <v>16220027</v>
      </c>
      <c r="N301" s="17">
        <v>7785146</v>
      </c>
      <c r="O301" s="16">
        <v>29938102</v>
      </c>
      <c r="P301" s="16">
        <v>1424689</v>
      </c>
      <c r="Q301" s="17">
        <v>1395557</v>
      </c>
      <c r="R301" s="17">
        <v>7409174</v>
      </c>
      <c r="S301" s="16">
        <v>10229420</v>
      </c>
      <c r="T301" s="16">
        <v>1964789</v>
      </c>
      <c r="U301" s="17">
        <v>5128483</v>
      </c>
      <c r="V301" s="17">
        <v>13336310</v>
      </c>
      <c r="W301" s="19">
        <v>20429582</v>
      </c>
    </row>
    <row r="302" spans="1:23" ht="9.75">
      <c r="A302" s="13" t="s">
        <v>26</v>
      </c>
      <c r="B302" s="14" t="s">
        <v>537</v>
      </c>
      <c r="C302" s="15" t="s">
        <v>538</v>
      </c>
      <c r="D302" s="16">
        <v>0</v>
      </c>
      <c r="E302" s="17">
        <v>62205662</v>
      </c>
      <c r="F302" s="17">
        <v>31021200</v>
      </c>
      <c r="G302" s="18">
        <f t="shared" si="60"/>
        <v>0.49868772395670347</v>
      </c>
      <c r="H302" s="16">
        <v>270526</v>
      </c>
      <c r="I302" s="17">
        <v>0</v>
      </c>
      <c r="J302" s="17">
        <v>2600536</v>
      </c>
      <c r="K302" s="16">
        <v>2871062</v>
      </c>
      <c r="L302" s="16">
        <v>3761742</v>
      </c>
      <c r="M302" s="17">
        <v>1956466</v>
      </c>
      <c r="N302" s="17">
        <v>1183474</v>
      </c>
      <c r="O302" s="16">
        <v>6901682</v>
      </c>
      <c r="P302" s="16">
        <v>3084668</v>
      </c>
      <c r="Q302" s="17">
        <v>2361789</v>
      </c>
      <c r="R302" s="17">
        <v>2418362</v>
      </c>
      <c r="S302" s="16">
        <v>7864819</v>
      </c>
      <c r="T302" s="16">
        <v>508694</v>
      </c>
      <c r="U302" s="17">
        <v>2285693</v>
      </c>
      <c r="V302" s="17">
        <v>10589250</v>
      </c>
      <c r="W302" s="19">
        <v>13383637</v>
      </c>
    </row>
    <row r="303" spans="1:23" ht="9.75">
      <c r="A303" s="13" t="s">
        <v>26</v>
      </c>
      <c r="B303" s="14" t="s">
        <v>539</v>
      </c>
      <c r="C303" s="15" t="s">
        <v>540</v>
      </c>
      <c r="D303" s="16">
        <v>0</v>
      </c>
      <c r="E303" s="17">
        <v>48210163</v>
      </c>
      <c r="F303" s="17">
        <v>43079869</v>
      </c>
      <c r="G303" s="18">
        <f t="shared" si="60"/>
        <v>0.8935848028557796</v>
      </c>
      <c r="H303" s="16">
        <v>209577</v>
      </c>
      <c r="I303" s="17">
        <v>316917</v>
      </c>
      <c r="J303" s="17">
        <v>2414191</v>
      </c>
      <c r="K303" s="16">
        <v>2940685</v>
      </c>
      <c r="L303" s="16">
        <v>4106878</v>
      </c>
      <c r="M303" s="17">
        <v>3180028</v>
      </c>
      <c r="N303" s="17">
        <v>2172255</v>
      </c>
      <c r="O303" s="16">
        <v>9459161</v>
      </c>
      <c r="P303" s="16">
        <v>3102210</v>
      </c>
      <c r="Q303" s="17">
        <v>3497244</v>
      </c>
      <c r="R303" s="17">
        <v>6131224</v>
      </c>
      <c r="S303" s="16">
        <v>12730678</v>
      </c>
      <c r="T303" s="16">
        <v>1809244</v>
      </c>
      <c r="U303" s="17">
        <v>1642281</v>
      </c>
      <c r="V303" s="17">
        <v>14497820</v>
      </c>
      <c r="W303" s="19">
        <v>17949345</v>
      </c>
    </row>
    <row r="304" spans="1:23" ht="9.75">
      <c r="A304" s="13" t="s">
        <v>26</v>
      </c>
      <c r="B304" s="14" t="s">
        <v>541</v>
      </c>
      <c r="C304" s="15" t="s">
        <v>542</v>
      </c>
      <c r="D304" s="16">
        <v>323720315</v>
      </c>
      <c r="E304" s="17">
        <v>299871948</v>
      </c>
      <c r="F304" s="17">
        <v>144534097</v>
      </c>
      <c r="G304" s="18">
        <f t="shared" si="60"/>
        <v>0.481986054260734</v>
      </c>
      <c r="H304" s="16">
        <v>475181</v>
      </c>
      <c r="I304" s="17">
        <v>7850492</v>
      </c>
      <c r="J304" s="17">
        <v>11115384</v>
      </c>
      <c r="K304" s="16">
        <v>19441057</v>
      </c>
      <c r="L304" s="16">
        <v>13667358</v>
      </c>
      <c r="M304" s="17">
        <v>20417888</v>
      </c>
      <c r="N304" s="17">
        <v>15858635</v>
      </c>
      <c r="O304" s="16">
        <v>49943881</v>
      </c>
      <c r="P304" s="16">
        <v>10961875</v>
      </c>
      <c r="Q304" s="17">
        <v>14446686</v>
      </c>
      <c r="R304" s="17">
        <v>22162606</v>
      </c>
      <c r="S304" s="16">
        <v>47571167</v>
      </c>
      <c r="T304" s="16">
        <v>5887928</v>
      </c>
      <c r="U304" s="17">
        <v>10344720</v>
      </c>
      <c r="V304" s="17">
        <v>11345344</v>
      </c>
      <c r="W304" s="19">
        <v>27577992</v>
      </c>
    </row>
    <row r="305" spans="1:23" ht="9.75">
      <c r="A305" s="13" t="s">
        <v>26</v>
      </c>
      <c r="B305" s="14" t="s">
        <v>543</v>
      </c>
      <c r="C305" s="15" t="s">
        <v>544</v>
      </c>
      <c r="D305" s="16">
        <v>143857572</v>
      </c>
      <c r="E305" s="17">
        <v>140815524</v>
      </c>
      <c r="F305" s="17">
        <v>116842841</v>
      </c>
      <c r="G305" s="18">
        <f t="shared" si="60"/>
        <v>0.8297582374511492</v>
      </c>
      <c r="H305" s="16">
        <v>1152648</v>
      </c>
      <c r="I305" s="17">
        <v>4231781</v>
      </c>
      <c r="J305" s="17">
        <v>5370072</v>
      </c>
      <c r="K305" s="16">
        <v>10754501</v>
      </c>
      <c r="L305" s="16">
        <v>3218757</v>
      </c>
      <c r="M305" s="17">
        <v>7443252</v>
      </c>
      <c r="N305" s="17">
        <v>25862811</v>
      </c>
      <c r="O305" s="16">
        <v>36524820</v>
      </c>
      <c r="P305" s="16">
        <v>3681356</v>
      </c>
      <c r="Q305" s="17">
        <v>8460893</v>
      </c>
      <c r="R305" s="17">
        <v>7258012</v>
      </c>
      <c r="S305" s="16">
        <v>19400261</v>
      </c>
      <c r="T305" s="16">
        <v>10663989</v>
      </c>
      <c r="U305" s="17">
        <v>7106279</v>
      </c>
      <c r="V305" s="17">
        <v>32392991</v>
      </c>
      <c r="W305" s="19">
        <v>50163259</v>
      </c>
    </row>
    <row r="306" spans="1:23" ht="9.75">
      <c r="A306" s="13" t="s">
        <v>41</v>
      </c>
      <c r="B306" s="14" t="s">
        <v>545</v>
      </c>
      <c r="C306" s="15" t="s">
        <v>546</v>
      </c>
      <c r="D306" s="16">
        <v>9426776</v>
      </c>
      <c r="E306" s="17">
        <v>13428234</v>
      </c>
      <c r="F306" s="17">
        <v>6778214</v>
      </c>
      <c r="G306" s="18">
        <f t="shared" si="60"/>
        <v>0.5047733007929412</v>
      </c>
      <c r="H306" s="16">
        <v>0</v>
      </c>
      <c r="I306" s="17">
        <v>11096</v>
      </c>
      <c r="J306" s="17">
        <v>458254</v>
      </c>
      <c r="K306" s="16">
        <v>469350</v>
      </c>
      <c r="L306" s="16">
        <v>470230</v>
      </c>
      <c r="M306" s="17">
        <v>440776</v>
      </c>
      <c r="N306" s="17">
        <v>276259</v>
      </c>
      <c r="O306" s="16">
        <v>1187265</v>
      </c>
      <c r="P306" s="16">
        <v>283829</v>
      </c>
      <c r="Q306" s="17">
        <v>1568671</v>
      </c>
      <c r="R306" s="17">
        <v>1348782</v>
      </c>
      <c r="S306" s="16">
        <v>3201282</v>
      </c>
      <c r="T306" s="16">
        <v>55875</v>
      </c>
      <c r="U306" s="17">
        <v>961628</v>
      </c>
      <c r="V306" s="17">
        <v>902814</v>
      </c>
      <c r="W306" s="19">
        <v>1920317</v>
      </c>
    </row>
    <row r="307" spans="1:23" ht="9.75">
      <c r="A307" s="20"/>
      <c r="B307" s="21" t="s">
        <v>547</v>
      </c>
      <c r="C307" s="22"/>
      <c r="D307" s="23">
        <f>SUM(D301:D306)</f>
        <v>536312020</v>
      </c>
      <c r="E307" s="24">
        <f>SUM(E301:E306)</f>
        <v>659823217</v>
      </c>
      <c r="F307" s="24">
        <f>SUM(F301:F306)</f>
        <v>416852472</v>
      </c>
      <c r="G307" s="25">
        <f t="shared" si="60"/>
        <v>0.6317638744136522</v>
      </c>
      <c r="H307" s="23">
        <f aca="true" t="shared" si="62" ref="H307:W307">SUM(H301:H306)</f>
        <v>2600693</v>
      </c>
      <c r="I307" s="24">
        <f t="shared" si="62"/>
        <v>13594116</v>
      </c>
      <c r="J307" s="24">
        <f t="shared" si="62"/>
        <v>34280993</v>
      </c>
      <c r="K307" s="23">
        <f t="shared" si="62"/>
        <v>50475802</v>
      </c>
      <c r="L307" s="23">
        <f t="shared" si="62"/>
        <v>31157894</v>
      </c>
      <c r="M307" s="24">
        <f t="shared" si="62"/>
        <v>49658437</v>
      </c>
      <c r="N307" s="24">
        <f t="shared" si="62"/>
        <v>53138580</v>
      </c>
      <c r="O307" s="23">
        <f t="shared" si="62"/>
        <v>133954911</v>
      </c>
      <c r="P307" s="23">
        <f t="shared" si="62"/>
        <v>22538627</v>
      </c>
      <c r="Q307" s="24">
        <f t="shared" si="62"/>
        <v>31730840</v>
      </c>
      <c r="R307" s="24">
        <f t="shared" si="62"/>
        <v>46728160</v>
      </c>
      <c r="S307" s="23">
        <f t="shared" si="62"/>
        <v>100997627</v>
      </c>
      <c r="T307" s="23">
        <f t="shared" si="62"/>
        <v>20890519</v>
      </c>
      <c r="U307" s="24">
        <f t="shared" si="62"/>
        <v>27469084</v>
      </c>
      <c r="V307" s="24">
        <f t="shared" si="62"/>
        <v>83064529</v>
      </c>
      <c r="W307" s="26">
        <f t="shared" si="62"/>
        <v>131424132</v>
      </c>
    </row>
    <row r="308" spans="1:23" ht="9.75">
      <c r="A308" s="13" t="s">
        <v>26</v>
      </c>
      <c r="B308" s="14" t="s">
        <v>548</v>
      </c>
      <c r="C308" s="15" t="s">
        <v>549</v>
      </c>
      <c r="D308" s="16">
        <v>71613001</v>
      </c>
      <c r="E308" s="17">
        <v>76433684</v>
      </c>
      <c r="F308" s="17">
        <v>35106608</v>
      </c>
      <c r="G308" s="18">
        <f t="shared" si="60"/>
        <v>0.45930807155651426</v>
      </c>
      <c r="H308" s="16">
        <v>100589</v>
      </c>
      <c r="I308" s="17">
        <v>3035151</v>
      </c>
      <c r="J308" s="17">
        <v>2468311</v>
      </c>
      <c r="K308" s="16">
        <v>5604051</v>
      </c>
      <c r="L308" s="16">
        <v>6398343</v>
      </c>
      <c r="M308" s="17">
        <v>2199726</v>
      </c>
      <c r="N308" s="17">
        <v>4386990</v>
      </c>
      <c r="O308" s="16">
        <v>12985059</v>
      </c>
      <c r="P308" s="16">
        <v>1565639</v>
      </c>
      <c r="Q308" s="17">
        <v>2718291</v>
      </c>
      <c r="R308" s="17">
        <v>1847614</v>
      </c>
      <c r="S308" s="16">
        <v>6131544</v>
      </c>
      <c r="T308" s="16">
        <v>1746677</v>
      </c>
      <c r="U308" s="17">
        <v>1275199</v>
      </c>
      <c r="V308" s="17">
        <v>7364078</v>
      </c>
      <c r="W308" s="19">
        <v>10385954</v>
      </c>
    </row>
    <row r="309" spans="1:23" ht="9.75">
      <c r="A309" s="13" t="s">
        <v>26</v>
      </c>
      <c r="B309" s="14" t="s">
        <v>550</v>
      </c>
      <c r="C309" s="15" t="s">
        <v>551</v>
      </c>
      <c r="D309" s="16">
        <v>378029950</v>
      </c>
      <c r="E309" s="17">
        <v>308394191</v>
      </c>
      <c r="F309" s="17">
        <v>256649809</v>
      </c>
      <c r="G309" s="18">
        <f t="shared" si="60"/>
        <v>0.8322134997672508</v>
      </c>
      <c r="H309" s="16">
        <v>773499</v>
      </c>
      <c r="I309" s="17">
        <v>4091153</v>
      </c>
      <c r="J309" s="17">
        <v>22078779</v>
      </c>
      <c r="K309" s="16">
        <v>26943431</v>
      </c>
      <c r="L309" s="16">
        <v>20753285</v>
      </c>
      <c r="M309" s="17">
        <v>11186131</v>
      </c>
      <c r="N309" s="17">
        <v>34626292</v>
      </c>
      <c r="O309" s="16">
        <v>66565708</v>
      </c>
      <c r="P309" s="16">
        <v>17442530</v>
      </c>
      <c r="Q309" s="17">
        <v>12708905</v>
      </c>
      <c r="R309" s="17">
        <v>33744112</v>
      </c>
      <c r="S309" s="16">
        <v>63895547</v>
      </c>
      <c r="T309" s="16">
        <v>15051923</v>
      </c>
      <c r="U309" s="17">
        <v>10227211</v>
      </c>
      <c r="V309" s="17">
        <v>73965989</v>
      </c>
      <c r="W309" s="19">
        <v>99245123</v>
      </c>
    </row>
    <row r="310" spans="1:23" ht="9.75">
      <c r="A310" s="13" t="s">
        <v>26</v>
      </c>
      <c r="B310" s="14" t="s">
        <v>552</v>
      </c>
      <c r="C310" s="15" t="s">
        <v>553</v>
      </c>
      <c r="D310" s="16">
        <v>558276528</v>
      </c>
      <c r="E310" s="17">
        <v>577905757</v>
      </c>
      <c r="F310" s="17">
        <v>353364159</v>
      </c>
      <c r="G310" s="18">
        <f t="shared" si="60"/>
        <v>0.611456374538245</v>
      </c>
      <c r="H310" s="16">
        <v>17791440</v>
      </c>
      <c r="I310" s="17">
        <v>57575401</v>
      </c>
      <c r="J310" s="17">
        <v>18707590</v>
      </c>
      <c r="K310" s="16">
        <v>94074431</v>
      </c>
      <c r="L310" s="16">
        <v>36767162</v>
      </c>
      <c r="M310" s="17">
        <v>27935542</v>
      </c>
      <c r="N310" s="17">
        <v>44201467</v>
      </c>
      <c r="O310" s="16">
        <v>108904171</v>
      </c>
      <c r="P310" s="16">
        <v>9979464</v>
      </c>
      <c r="Q310" s="17">
        <v>20581709</v>
      </c>
      <c r="R310" s="17">
        <v>40098003</v>
      </c>
      <c r="S310" s="16">
        <v>70659176</v>
      </c>
      <c r="T310" s="16">
        <v>7219000</v>
      </c>
      <c r="U310" s="17">
        <v>22501884</v>
      </c>
      <c r="V310" s="17">
        <v>50005497</v>
      </c>
      <c r="W310" s="19">
        <v>79726381</v>
      </c>
    </row>
    <row r="311" spans="1:23" ht="9.75">
      <c r="A311" s="13" t="s">
        <v>26</v>
      </c>
      <c r="B311" s="14" t="s">
        <v>554</v>
      </c>
      <c r="C311" s="15" t="s">
        <v>555</v>
      </c>
      <c r="D311" s="16">
        <v>191722515</v>
      </c>
      <c r="E311" s="17">
        <v>198266185</v>
      </c>
      <c r="F311" s="17">
        <v>186270575</v>
      </c>
      <c r="G311" s="18">
        <f t="shared" si="60"/>
        <v>0.9394974488463578</v>
      </c>
      <c r="H311" s="16">
        <v>1378911</v>
      </c>
      <c r="I311" s="17">
        <v>6364580</v>
      </c>
      <c r="J311" s="17">
        <v>4067610</v>
      </c>
      <c r="K311" s="16">
        <v>11811101</v>
      </c>
      <c r="L311" s="16">
        <v>7376472</v>
      </c>
      <c r="M311" s="17">
        <v>7617560</v>
      </c>
      <c r="N311" s="17">
        <v>6571166</v>
      </c>
      <c r="O311" s="16">
        <v>21565198</v>
      </c>
      <c r="P311" s="16">
        <v>5296884</v>
      </c>
      <c r="Q311" s="17">
        <v>75049351</v>
      </c>
      <c r="R311" s="17">
        <v>11929322</v>
      </c>
      <c r="S311" s="16">
        <v>92275557</v>
      </c>
      <c r="T311" s="16">
        <v>3041593</v>
      </c>
      <c r="U311" s="17">
        <v>4965131</v>
      </c>
      <c r="V311" s="17">
        <v>52611995</v>
      </c>
      <c r="W311" s="19">
        <v>60618719</v>
      </c>
    </row>
    <row r="312" spans="1:23" ht="9.75">
      <c r="A312" s="13" t="s">
        <v>26</v>
      </c>
      <c r="B312" s="14" t="s">
        <v>556</v>
      </c>
      <c r="C312" s="15" t="s">
        <v>557</v>
      </c>
      <c r="D312" s="16">
        <v>95433600</v>
      </c>
      <c r="E312" s="17">
        <v>83731761</v>
      </c>
      <c r="F312" s="17">
        <v>66209630</v>
      </c>
      <c r="G312" s="18">
        <f t="shared" si="60"/>
        <v>0.7907349518183429</v>
      </c>
      <c r="H312" s="16">
        <v>2441470</v>
      </c>
      <c r="I312" s="17">
        <v>1103569</v>
      </c>
      <c r="J312" s="17">
        <v>1755627</v>
      </c>
      <c r="K312" s="16">
        <v>5300666</v>
      </c>
      <c r="L312" s="16">
        <v>4250400</v>
      </c>
      <c r="M312" s="17">
        <v>5076493</v>
      </c>
      <c r="N312" s="17">
        <v>3212928</v>
      </c>
      <c r="O312" s="16">
        <v>12539821</v>
      </c>
      <c r="P312" s="16">
        <v>4996349</v>
      </c>
      <c r="Q312" s="17">
        <v>3042701</v>
      </c>
      <c r="R312" s="17">
        <v>8402117</v>
      </c>
      <c r="S312" s="16">
        <v>16441167</v>
      </c>
      <c r="T312" s="16">
        <v>2310394</v>
      </c>
      <c r="U312" s="17">
        <v>8608715</v>
      </c>
      <c r="V312" s="17">
        <v>21008867</v>
      </c>
      <c r="W312" s="19">
        <v>31927976</v>
      </c>
    </row>
    <row r="313" spans="1:23" ht="9.75">
      <c r="A313" s="13" t="s">
        <v>41</v>
      </c>
      <c r="B313" s="14" t="s">
        <v>558</v>
      </c>
      <c r="C313" s="15" t="s">
        <v>559</v>
      </c>
      <c r="D313" s="16">
        <v>42650195</v>
      </c>
      <c r="E313" s="17">
        <v>10948828</v>
      </c>
      <c r="F313" s="17">
        <v>7354281</v>
      </c>
      <c r="G313" s="18">
        <f t="shared" si="60"/>
        <v>0.6716957285291174</v>
      </c>
      <c r="H313" s="16">
        <v>0</v>
      </c>
      <c r="I313" s="17">
        <v>555</v>
      </c>
      <c r="J313" s="17">
        <v>31452</v>
      </c>
      <c r="K313" s="16">
        <v>32007</v>
      </c>
      <c r="L313" s="16">
        <v>28319</v>
      </c>
      <c r="M313" s="17">
        <v>1171076</v>
      </c>
      <c r="N313" s="17">
        <v>4378264</v>
      </c>
      <c r="O313" s="16">
        <v>5577659</v>
      </c>
      <c r="P313" s="16">
        <v>24395</v>
      </c>
      <c r="Q313" s="17">
        <v>271922</v>
      </c>
      <c r="R313" s="17">
        <v>575458</v>
      </c>
      <c r="S313" s="16">
        <v>871775</v>
      </c>
      <c r="T313" s="16">
        <v>1792</v>
      </c>
      <c r="U313" s="17">
        <v>48473</v>
      </c>
      <c r="V313" s="17">
        <v>822575</v>
      </c>
      <c r="W313" s="19">
        <v>872840</v>
      </c>
    </row>
    <row r="314" spans="1:23" ht="9.75">
      <c r="A314" s="20"/>
      <c r="B314" s="21" t="s">
        <v>560</v>
      </c>
      <c r="C314" s="22"/>
      <c r="D314" s="23">
        <f>SUM(D308:D313)</f>
        <v>1337725789</v>
      </c>
      <c r="E314" s="24">
        <f>SUM(E308:E313)</f>
        <v>1255680406</v>
      </c>
      <c r="F314" s="24">
        <f>SUM(F308:F313)</f>
        <v>904955062</v>
      </c>
      <c r="G314" s="25">
        <f t="shared" si="60"/>
        <v>0.7206890046829321</v>
      </c>
      <c r="H314" s="23">
        <f aca="true" t="shared" si="63" ref="H314:W314">SUM(H308:H313)</f>
        <v>22485909</v>
      </c>
      <c r="I314" s="24">
        <f t="shared" si="63"/>
        <v>72170409</v>
      </c>
      <c r="J314" s="24">
        <f t="shared" si="63"/>
        <v>49109369</v>
      </c>
      <c r="K314" s="23">
        <f t="shared" si="63"/>
        <v>143765687</v>
      </c>
      <c r="L314" s="23">
        <f t="shared" si="63"/>
        <v>75573981</v>
      </c>
      <c r="M314" s="24">
        <f t="shared" si="63"/>
        <v>55186528</v>
      </c>
      <c r="N314" s="24">
        <f t="shared" si="63"/>
        <v>97377107</v>
      </c>
      <c r="O314" s="23">
        <f t="shared" si="63"/>
        <v>228137616</v>
      </c>
      <c r="P314" s="23">
        <f t="shared" si="63"/>
        <v>39305261</v>
      </c>
      <c r="Q314" s="24">
        <f t="shared" si="63"/>
        <v>114372879</v>
      </c>
      <c r="R314" s="24">
        <f t="shared" si="63"/>
        <v>96596626</v>
      </c>
      <c r="S314" s="23">
        <f t="shared" si="63"/>
        <v>250274766</v>
      </c>
      <c r="T314" s="23">
        <f t="shared" si="63"/>
        <v>29371379</v>
      </c>
      <c r="U314" s="24">
        <f t="shared" si="63"/>
        <v>47626613</v>
      </c>
      <c r="V314" s="24">
        <f t="shared" si="63"/>
        <v>205779001</v>
      </c>
      <c r="W314" s="26">
        <f t="shared" si="63"/>
        <v>282776993</v>
      </c>
    </row>
    <row r="315" spans="1:23" ht="9.75">
      <c r="A315" s="13" t="s">
        <v>26</v>
      </c>
      <c r="B315" s="14" t="s">
        <v>561</v>
      </c>
      <c r="C315" s="15" t="s">
        <v>562</v>
      </c>
      <c r="D315" s="16">
        <v>136293515</v>
      </c>
      <c r="E315" s="17">
        <v>0</v>
      </c>
      <c r="F315" s="17">
        <v>61709838</v>
      </c>
      <c r="G315" s="18">
        <f t="shared" si="60"/>
        <v>0</v>
      </c>
      <c r="H315" s="16">
        <v>0</v>
      </c>
      <c r="I315" s="17">
        <v>3937616</v>
      </c>
      <c r="J315" s="17">
        <v>3651249</v>
      </c>
      <c r="K315" s="16">
        <v>7588865</v>
      </c>
      <c r="L315" s="16">
        <v>5662161</v>
      </c>
      <c r="M315" s="17">
        <v>2973077</v>
      </c>
      <c r="N315" s="17">
        <v>8799527</v>
      </c>
      <c r="O315" s="16">
        <v>17434765</v>
      </c>
      <c r="P315" s="16">
        <v>918674</v>
      </c>
      <c r="Q315" s="17">
        <v>2226721</v>
      </c>
      <c r="R315" s="17">
        <v>6781710</v>
      </c>
      <c r="S315" s="16">
        <v>9927105</v>
      </c>
      <c r="T315" s="16">
        <v>1316499</v>
      </c>
      <c r="U315" s="17">
        <v>5300802</v>
      </c>
      <c r="V315" s="17">
        <v>20141802</v>
      </c>
      <c r="W315" s="19">
        <v>26759103</v>
      </c>
    </row>
    <row r="316" spans="1:23" ht="9.75">
      <c r="A316" s="13" t="s">
        <v>26</v>
      </c>
      <c r="B316" s="14" t="s">
        <v>563</v>
      </c>
      <c r="C316" s="15" t="s">
        <v>564</v>
      </c>
      <c r="D316" s="16">
        <v>523353840</v>
      </c>
      <c r="E316" s="17">
        <v>551465226</v>
      </c>
      <c r="F316" s="17">
        <v>194660390</v>
      </c>
      <c r="G316" s="18">
        <f t="shared" si="60"/>
        <v>0.3529876061487148</v>
      </c>
      <c r="H316" s="16">
        <v>608471</v>
      </c>
      <c r="I316" s="17">
        <v>6108768</v>
      </c>
      <c r="J316" s="17">
        <v>29546365</v>
      </c>
      <c r="K316" s="16">
        <v>36263604</v>
      </c>
      <c r="L316" s="16">
        <v>13218296</v>
      </c>
      <c r="M316" s="17">
        <v>11015162</v>
      </c>
      <c r="N316" s="17">
        <v>50172957</v>
      </c>
      <c r="O316" s="16">
        <v>74406415</v>
      </c>
      <c r="P316" s="16">
        <v>4140337</v>
      </c>
      <c r="Q316" s="17">
        <v>9981881</v>
      </c>
      <c r="R316" s="17">
        <v>21025919</v>
      </c>
      <c r="S316" s="16">
        <v>35148137</v>
      </c>
      <c r="T316" s="16">
        <v>6192942</v>
      </c>
      <c r="U316" s="17">
        <v>6517417</v>
      </c>
      <c r="V316" s="17">
        <v>36131875</v>
      </c>
      <c r="W316" s="19">
        <v>48842234</v>
      </c>
    </row>
    <row r="317" spans="1:23" ht="9.75">
      <c r="A317" s="13" t="s">
        <v>26</v>
      </c>
      <c r="B317" s="14" t="s">
        <v>565</v>
      </c>
      <c r="C317" s="15" t="s">
        <v>566</v>
      </c>
      <c r="D317" s="16">
        <v>30770039</v>
      </c>
      <c r="E317" s="17">
        <v>36612519</v>
      </c>
      <c r="F317" s="17">
        <v>31081601</v>
      </c>
      <c r="G317" s="18">
        <f t="shared" si="60"/>
        <v>0.8489336939640783</v>
      </c>
      <c r="H317" s="16">
        <v>10700</v>
      </c>
      <c r="I317" s="17">
        <v>517891</v>
      </c>
      <c r="J317" s="17">
        <v>1737681</v>
      </c>
      <c r="K317" s="16">
        <v>2266272</v>
      </c>
      <c r="L317" s="16">
        <v>1622736</v>
      </c>
      <c r="M317" s="17">
        <v>2924129</v>
      </c>
      <c r="N317" s="17">
        <v>1127146</v>
      </c>
      <c r="O317" s="16">
        <v>5674011</v>
      </c>
      <c r="P317" s="16">
        <v>2265041</v>
      </c>
      <c r="Q317" s="17">
        <v>3365923</v>
      </c>
      <c r="R317" s="17">
        <v>5680074</v>
      </c>
      <c r="S317" s="16">
        <v>11311038</v>
      </c>
      <c r="T317" s="16">
        <v>56923</v>
      </c>
      <c r="U317" s="17">
        <v>2999072</v>
      </c>
      <c r="V317" s="17">
        <v>8774285</v>
      </c>
      <c r="W317" s="19">
        <v>11830280</v>
      </c>
    </row>
    <row r="318" spans="1:23" ht="9.75">
      <c r="A318" s="13" t="s">
        <v>26</v>
      </c>
      <c r="B318" s="14" t="s">
        <v>567</v>
      </c>
      <c r="C318" s="15" t="s">
        <v>568</v>
      </c>
      <c r="D318" s="16">
        <v>20558844</v>
      </c>
      <c r="E318" s="17">
        <v>26274013</v>
      </c>
      <c r="F318" s="17">
        <v>13610536</v>
      </c>
      <c r="G318" s="18">
        <f t="shared" si="60"/>
        <v>0.5180227321954968</v>
      </c>
      <c r="H318" s="16">
        <v>0</v>
      </c>
      <c r="I318" s="17">
        <v>133399</v>
      </c>
      <c r="J318" s="17">
        <v>356619</v>
      </c>
      <c r="K318" s="16">
        <v>490018</v>
      </c>
      <c r="L318" s="16">
        <v>570385</v>
      </c>
      <c r="M318" s="17">
        <v>608750</v>
      </c>
      <c r="N318" s="17">
        <v>3485030</v>
      </c>
      <c r="O318" s="16">
        <v>4664165</v>
      </c>
      <c r="P318" s="16">
        <v>56842</v>
      </c>
      <c r="Q318" s="17">
        <v>956110</v>
      </c>
      <c r="R318" s="17">
        <v>2341084</v>
      </c>
      <c r="S318" s="16">
        <v>3354036</v>
      </c>
      <c r="T318" s="16">
        <v>1945547</v>
      </c>
      <c r="U318" s="17">
        <v>40576</v>
      </c>
      <c r="V318" s="17">
        <v>3116194</v>
      </c>
      <c r="W318" s="19">
        <v>5102317</v>
      </c>
    </row>
    <row r="319" spans="1:23" ht="9.75">
      <c r="A319" s="13" t="s">
        <v>41</v>
      </c>
      <c r="B319" s="14" t="s">
        <v>569</v>
      </c>
      <c r="C319" s="15" t="s">
        <v>570</v>
      </c>
      <c r="D319" s="16">
        <v>11353111</v>
      </c>
      <c r="E319" s="17">
        <v>5652000</v>
      </c>
      <c r="F319" s="17">
        <v>2660885</v>
      </c>
      <c r="G319" s="18">
        <f t="shared" si="60"/>
        <v>0.4707864472753008</v>
      </c>
      <c r="H319" s="16">
        <v>0</v>
      </c>
      <c r="I319" s="17">
        <v>105029</v>
      </c>
      <c r="J319" s="17">
        <v>646638</v>
      </c>
      <c r="K319" s="16">
        <v>751667</v>
      </c>
      <c r="L319" s="16">
        <v>693400</v>
      </c>
      <c r="M319" s="17">
        <v>123953</v>
      </c>
      <c r="N319" s="17">
        <v>1477</v>
      </c>
      <c r="O319" s="16">
        <v>818830</v>
      </c>
      <c r="P319" s="16">
        <v>1706</v>
      </c>
      <c r="Q319" s="17">
        <v>12759</v>
      </c>
      <c r="R319" s="17">
        <v>-80304</v>
      </c>
      <c r="S319" s="16">
        <v>-65839</v>
      </c>
      <c r="T319" s="16">
        <v>373284</v>
      </c>
      <c r="U319" s="17">
        <v>119623</v>
      </c>
      <c r="V319" s="17">
        <v>663320</v>
      </c>
      <c r="W319" s="19">
        <v>1156227</v>
      </c>
    </row>
    <row r="320" spans="1:23" ht="9.75">
      <c r="A320" s="20"/>
      <c r="B320" s="21" t="s">
        <v>571</v>
      </c>
      <c r="C320" s="22"/>
      <c r="D320" s="23">
        <f>SUM(D315:D319)</f>
        <v>722329349</v>
      </c>
      <c r="E320" s="24">
        <f>SUM(E315:E319)</f>
        <v>620003758</v>
      </c>
      <c r="F320" s="24">
        <f>SUM(F315:F319)</f>
        <v>303723250</v>
      </c>
      <c r="G320" s="25">
        <f t="shared" si="60"/>
        <v>0.48987324041348795</v>
      </c>
      <c r="H320" s="23">
        <f aca="true" t="shared" si="64" ref="H320:W320">SUM(H315:H319)</f>
        <v>619171</v>
      </c>
      <c r="I320" s="24">
        <f t="shared" si="64"/>
        <v>10802703</v>
      </c>
      <c r="J320" s="24">
        <f t="shared" si="64"/>
        <v>35938552</v>
      </c>
      <c r="K320" s="23">
        <f t="shared" si="64"/>
        <v>47360426</v>
      </c>
      <c r="L320" s="23">
        <f t="shared" si="64"/>
        <v>21766978</v>
      </c>
      <c r="M320" s="24">
        <f t="shared" si="64"/>
        <v>17645071</v>
      </c>
      <c r="N320" s="24">
        <f t="shared" si="64"/>
        <v>63586137</v>
      </c>
      <c r="O320" s="23">
        <f t="shared" si="64"/>
        <v>102998186</v>
      </c>
      <c r="P320" s="23">
        <f t="shared" si="64"/>
        <v>7382600</v>
      </c>
      <c r="Q320" s="24">
        <f t="shared" si="64"/>
        <v>16543394</v>
      </c>
      <c r="R320" s="24">
        <f t="shared" si="64"/>
        <v>35748483</v>
      </c>
      <c r="S320" s="23">
        <f t="shared" si="64"/>
        <v>59674477</v>
      </c>
      <c r="T320" s="23">
        <f t="shared" si="64"/>
        <v>9885195</v>
      </c>
      <c r="U320" s="24">
        <f t="shared" si="64"/>
        <v>14977490</v>
      </c>
      <c r="V320" s="24">
        <f t="shared" si="64"/>
        <v>68827476</v>
      </c>
      <c r="W320" s="26">
        <f t="shared" si="64"/>
        <v>93690161</v>
      </c>
    </row>
    <row r="321" spans="1:23" ht="9.75">
      <c r="A321" s="13" t="s">
        <v>26</v>
      </c>
      <c r="B321" s="14" t="s">
        <v>572</v>
      </c>
      <c r="C321" s="15" t="s">
        <v>573</v>
      </c>
      <c r="D321" s="16">
        <v>52626450</v>
      </c>
      <c r="E321" s="17">
        <v>35242356</v>
      </c>
      <c r="F321" s="17">
        <v>14841097</v>
      </c>
      <c r="G321" s="18">
        <f t="shared" si="60"/>
        <v>0.42111534767993375</v>
      </c>
      <c r="H321" s="16">
        <v>0</v>
      </c>
      <c r="I321" s="17">
        <v>1114809</v>
      </c>
      <c r="J321" s="17">
        <v>2437173</v>
      </c>
      <c r="K321" s="16">
        <v>3551982</v>
      </c>
      <c r="L321" s="16">
        <v>1782679</v>
      </c>
      <c r="M321" s="17">
        <v>488290</v>
      </c>
      <c r="N321" s="17">
        <v>1256928</v>
      </c>
      <c r="O321" s="16">
        <v>3527897</v>
      </c>
      <c r="P321" s="16">
        <v>349599</v>
      </c>
      <c r="Q321" s="17">
        <v>609914</v>
      </c>
      <c r="R321" s="17">
        <v>377068</v>
      </c>
      <c r="S321" s="16">
        <v>1336581</v>
      </c>
      <c r="T321" s="16">
        <v>171594</v>
      </c>
      <c r="U321" s="17">
        <v>481988</v>
      </c>
      <c r="V321" s="17">
        <v>5771055</v>
      </c>
      <c r="W321" s="19">
        <v>6424637</v>
      </c>
    </row>
    <row r="322" spans="1:23" ht="9.75">
      <c r="A322" s="13" t="s">
        <v>26</v>
      </c>
      <c r="B322" s="14" t="s">
        <v>574</v>
      </c>
      <c r="C322" s="15" t="s">
        <v>575</v>
      </c>
      <c r="D322" s="16">
        <v>110408968</v>
      </c>
      <c r="E322" s="17">
        <v>72427168</v>
      </c>
      <c r="F322" s="17">
        <v>55605273</v>
      </c>
      <c r="G322" s="18">
        <f t="shared" si="60"/>
        <v>0.767740539019833</v>
      </c>
      <c r="H322" s="16">
        <v>2727</v>
      </c>
      <c r="I322" s="17">
        <v>822554</v>
      </c>
      <c r="J322" s="17">
        <v>475048</v>
      </c>
      <c r="K322" s="16">
        <v>1300329</v>
      </c>
      <c r="L322" s="16">
        <v>2246234</v>
      </c>
      <c r="M322" s="17">
        <v>3299477</v>
      </c>
      <c r="N322" s="17">
        <v>8500709</v>
      </c>
      <c r="O322" s="16">
        <v>14046420</v>
      </c>
      <c r="P322" s="16">
        <v>1115945</v>
      </c>
      <c r="Q322" s="17">
        <v>1403879</v>
      </c>
      <c r="R322" s="17">
        <v>7252884</v>
      </c>
      <c r="S322" s="16">
        <v>9772708</v>
      </c>
      <c r="T322" s="16">
        <v>5525534</v>
      </c>
      <c r="U322" s="17">
        <v>2768631</v>
      </c>
      <c r="V322" s="17">
        <v>22191651</v>
      </c>
      <c r="W322" s="19">
        <v>30485816</v>
      </c>
    </row>
    <row r="323" spans="1:23" ht="9.75">
      <c r="A323" s="13" t="s">
        <v>26</v>
      </c>
      <c r="B323" s="14" t="s">
        <v>576</v>
      </c>
      <c r="C323" s="15" t="s">
        <v>577</v>
      </c>
      <c r="D323" s="16">
        <v>309391630</v>
      </c>
      <c r="E323" s="17">
        <v>252322472</v>
      </c>
      <c r="F323" s="17">
        <v>194035212</v>
      </c>
      <c r="G323" s="18">
        <f t="shared" si="60"/>
        <v>0.7689969524394957</v>
      </c>
      <c r="H323" s="16">
        <v>3652347</v>
      </c>
      <c r="I323" s="17">
        <v>9744177</v>
      </c>
      <c r="J323" s="17">
        <v>24385309</v>
      </c>
      <c r="K323" s="16">
        <v>37781833</v>
      </c>
      <c r="L323" s="16">
        <v>19021541</v>
      </c>
      <c r="M323" s="17">
        <v>13647234</v>
      </c>
      <c r="N323" s="17">
        <v>22409461</v>
      </c>
      <c r="O323" s="16">
        <v>55078236</v>
      </c>
      <c r="P323" s="16">
        <v>7356314</v>
      </c>
      <c r="Q323" s="17">
        <v>16788259</v>
      </c>
      <c r="R323" s="17">
        <v>21003544</v>
      </c>
      <c r="S323" s="16">
        <v>45148117</v>
      </c>
      <c r="T323" s="16">
        <v>8237166</v>
      </c>
      <c r="U323" s="17">
        <v>17071074</v>
      </c>
      <c r="V323" s="17">
        <v>30718786</v>
      </c>
      <c r="W323" s="19">
        <v>56027026</v>
      </c>
    </row>
    <row r="324" spans="1:23" ht="9.75">
      <c r="A324" s="13" t="s">
        <v>26</v>
      </c>
      <c r="B324" s="14" t="s">
        <v>578</v>
      </c>
      <c r="C324" s="15" t="s">
        <v>579</v>
      </c>
      <c r="D324" s="16">
        <v>344372281</v>
      </c>
      <c r="E324" s="17">
        <v>292050565</v>
      </c>
      <c r="F324" s="17">
        <v>146560691</v>
      </c>
      <c r="G324" s="18">
        <f t="shared" si="60"/>
        <v>0.5018332732895072</v>
      </c>
      <c r="H324" s="16">
        <v>4529921</v>
      </c>
      <c r="I324" s="17">
        <v>3505638</v>
      </c>
      <c r="J324" s="17">
        <v>26514775</v>
      </c>
      <c r="K324" s="16">
        <v>34550334</v>
      </c>
      <c r="L324" s="16">
        <v>10142184</v>
      </c>
      <c r="M324" s="17">
        <v>9484055</v>
      </c>
      <c r="N324" s="17">
        <v>19835989</v>
      </c>
      <c r="O324" s="16">
        <v>39462228</v>
      </c>
      <c r="P324" s="16">
        <v>3648210</v>
      </c>
      <c r="Q324" s="17">
        <v>3510829</v>
      </c>
      <c r="R324" s="17">
        <v>10305960</v>
      </c>
      <c r="S324" s="16">
        <v>17464999</v>
      </c>
      <c r="T324" s="16">
        <v>8700913</v>
      </c>
      <c r="U324" s="17">
        <v>12408699</v>
      </c>
      <c r="V324" s="17">
        <v>33973518</v>
      </c>
      <c r="W324" s="19">
        <v>55083130</v>
      </c>
    </row>
    <row r="325" spans="1:23" ht="9.75">
      <c r="A325" s="13" t="s">
        <v>26</v>
      </c>
      <c r="B325" s="14" t="s">
        <v>580</v>
      </c>
      <c r="C325" s="15" t="s">
        <v>581</v>
      </c>
      <c r="D325" s="16">
        <v>89479696</v>
      </c>
      <c r="E325" s="17">
        <v>131796629</v>
      </c>
      <c r="F325" s="17">
        <v>69971467</v>
      </c>
      <c r="G325" s="18">
        <f t="shared" si="60"/>
        <v>0.5309048306539008</v>
      </c>
      <c r="H325" s="16">
        <v>47360</v>
      </c>
      <c r="I325" s="17">
        <v>364630</v>
      </c>
      <c r="J325" s="17">
        <v>1019006</v>
      </c>
      <c r="K325" s="16">
        <v>1430996</v>
      </c>
      <c r="L325" s="16">
        <v>2523091</v>
      </c>
      <c r="M325" s="17">
        <v>2398468</v>
      </c>
      <c r="N325" s="17">
        <v>6040232</v>
      </c>
      <c r="O325" s="16">
        <v>10961791</v>
      </c>
      <c r="P325" s="16">
        <v>5886911</v>
      </c>
      <c r="Q325" s="17">
        <v>2571299</v>
      </c>
      <c r="R325" s="17">
        <v>8604541</v>
      </c>
      <c r="S325" s="16">
        <v>17062751</v>
      </c>
      <c r="T325" s="16">
        <v>3716913</v>
      </c>
      <c r="U325" s="17">
        <v>1723580</v>
      </c>
      <c r="V325" s="17">
        <v>35075436</v>
      </c>
      <c r="W325" s="19">
        <v>40515929</v>
      </c>
    </row>
    <row r="326" spans="1:23" ht="9.75">
      <c r="A326" s="13" t="s">
        <v>26</v>
      </c>
      <c r="B326" s="14" t="s">
        <v>582</v>
      </c>
      <c r="C326" s="15" t="s">
        <v>583</v>
      </c>
      <c r="D326" s="16">
        <v>84765848</v>
      </c>
      <c r="E326" s="17">
        <v>79046972</v>
      </c>
      <c r="F326" s="17">
        <v>46748218</v>
      </c>
      <c r="G326" s="18">
        <f t="shared" si="60"/>
        <v>0.5913979601900501</v>
      </c>
      <c r="H326" s="16">
        <v>1419331</v>
      </c>
      <c r="I326" s="17">
        <v>2691865</v>
      </c>
      <c r="J326" s="17">
        <v>2966570</v>
      </c>
      <c r="K326" s="16">
        <v>7077766</v>
      </c>
      <c r="L326" s="16">
        <v>2686746</v>
      </c>
      <c r="M326" s="17">
        <v>8768133</v>
      </c>
      <c r="N326" s="17">
        <v>3005725</v>
      </c>
      <c r="O326" s="16">
        <v>14460604</v>
      </c>
      <c r="P326" s="16">
        <v>1095208</v>
      </c>
      <c r="Q326" s="17">
        <v>2166053</v>
      </c>
      <c r="R326" s="17">
        <v>4619311</v>
      </c>
      <c r="S326" s="16">
        <v>7880572</v>
      </c>
      <c r="T326" s="16">
        <v>1010192</v>
      </c>
      <c r="U326" s="17">
        <v>3129633</v>
      </c>
      <c r="V326" s="17">
        <v>13189451</v>
      </c>
      <c r="W326" s="19">
        <v>17329276</v>
      </c>
    </row>
    <row r="327" spans="1:23" ht="9.75">
      <c r="A327" s="13" t="s">
        <v>26</v>
      </c>
      <c r="B327" s="14" t="s">
        <v>584</v>
      </c>
      <c r="C327" s="15" t="s">
        <v>585</v>
      </c>
      <c r="D327" s="16">
        <v>217575258</v>
      </c>
      <c r="E327" s="17">
        <v>186917086</v>
      </c>
      <c r="F327" s="17">
        <v>135356898</v>
      </c>
      <c r="G327" s="18">
        <f t="shared" si="60"/>
        <v>0.7241547623955575</v>
      </c>
      <c r="H327" s="16">
        <v>13998064</v>
      </c>
      <c r="I327" s="17">
        <v>9886178</v>
      </c>
      <c r="J327" s="17">
        <v>10246276</v>
      </c>
      <c r="K327" s="16">
        <v>34130518</v>
      </c>
      <c r="L327" s="16">
        <v>12307785</v>
      </c>
      <c r="M327" s="17">
        <v>22027054</v>
      </c>
      <c r="N327" s="17">
        <v>12015975</v>
      </c>
      <c r="O327" s="16">
        <v>46350814</v>
      </c>
      <c r="P327" s="16">
        <v>3359711</v>
      </c>
      <c r="Q327" s="17">
        <v>3115080</v>
      </c>
      <c r="R327" s="17">
        <v>10508154</v>
      </c>
      <c r="S327" s="16">
        <v>16982945</v>
      </c>
      <c r="T327" s="16">
        <v>8818964</v>
      </c>
      <c r="U327" s="17">
        <v>5160098</v>
      </c>
      <c r="V327" s="17">
        <v>23913559</v>
      </c>
      <c r="W327" s="19">
        <v>37892621</v>
      </c>
    </row>
    <row r="328" spans="1:23" ht="9.75">
      <c r="A328" s="13" t="s">
        <v>41</v>
      </c>
      <c r="B328" s="14" t="s">
        <v>586</v>
      </c>
      <c r="C328" s="15" t="s">
        <v>587</v>
      </c>
      <c r="D328" s="16">
        <v>0</v>
      </c>
      <c r="E328" s="17">
        <v>2300000</v>
      </c>
      <c r="F328" s="17">
        <v>2601160</v>
      </c>
      <c r="G328" s="18">
        <f t="shared" si="60"/>
        <v>1.1309391304347827</v>
      </c>
      <c r="H328" s="16">
        <v>0</v>
      </c>
      <c r="I328" s="17">
        <v>0</v>
      </c>
      <c r="J328" s="17">
        <v>0</v>
      </c>
      <c r="K328" s="16">
        <v>0</v>
      </c>
      <c r="L328" s="16">
        <v>0</v>
      </c>
      <c r="M328" s="17">
        <v>14700</v>
      </c>
      <c r="N328" s="17">
        <v>2240780</v>
      </c>
      <c r="O328" s="16">
        <v>2255480</v>
      </c>
      <c r="P328" s="16">
        <v>0</v>
      </c>
      <c r="Q328" s="17">
        <v>0</v>
      </c>
      <c r="R328" s="17">
        <v>75200</v>
      </c>
      <c r="S328" s="16">
        <v>75200</v>
      </c>
      <c r="T328" s="16">
        <v>78360</v>
      </c>
      <c r="U328" s="17">
        <v>69557</v>
      </c>
      <c r="V328" s="17">
        <v>122563</v>
      </c>
      <c r="W328" s="19">
        <v>270480</v>
      </c>
    </row>
    <row r="329" spans="1:23" ht="9.75">
      <c r="A329" s="20"/>
      <c r="B329" s="21" t="s">
        <v>588</v>
      </c>
      <c r="C329" s="22"/>
      <c r="D329" s="23">
        <f>SUM(D321:D328)</f>
        <v>1208620131</v>
      </c>
      <c r="E329" s="24">
        <f>SUM(E321:E328)</f>
        <v>1052103248</v>
      </c>
      <c r="F329" s="24">
        <f>SUM(F321:F328)</f>
        <v>665720016</v>
      </c>
      <c r="G329" s="25">
        <f t="shared" si="60"/>
        <v>0.6327516023408379</v>
      </c>
      <c r="H329" s="23">
        <f aca="true" t="shared" si="65" ref="H329:W329">SUM(H321:H328)</f>
        <v>23649750</v>
      </c>
      <c r="I329" s="24">
        <f t="shared" si="65"/>
        <v>28129851</v>
      </c>
      <c r="J329" s="24">
        <f t="shared" si="65"/>
        <v>68044157</v>
      </c>
      <c r="K329" s="23">
        <f t="shared" si="65"/>
        <v>119823758</v>
      </c>
      <c r="L329" s="23">
        <f t="shared" si="65"/>
        <v>50710260</v>
      </c>
      <c r="M329" s="24">
        <f t="shared" si="65"/>
        <v>60127411</v>
      </c>
      <c r="N329" s="24">
        <f t="shared" si="65"/>
        <v>75305799</v>
      </c>
      <c r="O329" s="23">
        <f t="shared" si="65"/>
        <v>186143470</v>
      </c>
      <c r="P329" s="23">
        <f t="shared" si="65"/>
        <v>22811898</v>
      </c>
      <c r="Q329" s="24">
        <f t="shared" si="65"/>
        <v>30165313</v>
      </c>
      <c r="R329" s="24">
        <f t="shared" si="65"/>
        <v>62746662</v>
      </c>
      <c r="S329" s="23">
        <f t="shared" si="65"/>
        <v>115723873</v>
      </c>
      <c r="T329" s="23">
        <f t="shared" si="65"/>
        <v>36259636</v>
      </c>
      <c r="U329" s="24">
        <f t="shared" si="65"/>
        <v>42813260</v>
      </c>
      <c r="V329" s="24">
        <f t="shared" si="65"/>
        <v>164956019</v>
      </c>
      <c r="W329" s="26">
        <f t="shared" si="65"/>
        <v>244028915</v>
      </c>
    </row>
    <row r="330" spans="1:23" ht="9.75">
      <c r="A330" s="13" t="s">
        <v>26</v>
      </c>
      <c r="B330" s="14" t="s">
        <v>589</v>
      </c>
      <c r="C330" s="15" t="s">
        <v>590</v>
      </c>
      <c r="D330" s="16">
        <v>12232950</v>
      </c>
      <c r="E330" s="17">
        <v>14321254</v>
      </c>
      <c r="F330" s="17">
        <v>7023398</v>
      </c>
      <c r="G330" s="18">
        <f t="shared" si="60"/>
        <v>0.4904178083846568</v>
      </c>
      <c r="H330" s="16">
        <v>0</v>
      </c>
      <c r="I330" s="17">
        <v>669680</v>
      </c>
      <c r="J330" s="17">
        <v>755171</v>
      </c>
      <c r="K330" s="16">
        <v>1424851</v>
      </c>
      <c r="L330" s="16">
        <v>280887</v>
      </c>
      <c r="M330" s="17">
        <v>875911</v>
      </c>
      <c r="N330" s="17">
        <v>1911603</v>
      </c>
      <c r="O330" s="16">
        <v>3068401</v>
      </c>
      <c r="P330" s="16">
        <v>59372</v>
      </c>
      <c r="Q330" s="17">
        <v>704219</v>
      </c>
      <c r="R330" s="17">
        <v>696205</v>
      </c>
      <c r="S330" s="16">
        <v>1459796</v>
      </c>
      <c r="T330" s="16">
        <v>73788</v>
      </c>
      <c r="U330" s="17">
        <v>18781</v>
      </c>
      <c r="V330" s="17">
        <v>977781</v>
      </c>
      <c r="W330" s="19">
        <v>1070350</v>
      </c>
    </row>
    <row r="331" spans="1:23" ht="9.75">
      <c r="A331" s="13" t="s">
        <v>26</v>
      </c>
      <c r="B331" s="14" t="s">
        <v>591</v>
      </c>
      <c r="C331" s="15" t="s">
        <v>592</v>
      </c>
      <c r="D331" s="16">
        <v>1100000</v>
      </c>
      <c r="E331" s="17">
        <v>0</v>
      </c>
      <c r="F331" s="17">
        <v>5993954</v>
      </c>
      <c r="G331" s="18">
        <f t="shared" si="60"/>
        <v>0</v>
      </c>
      <c r="H331" s="16">
        <v>0</v>
      </c>
      <c r="I331" s="17">
        <v>78051</v>
      </c>
      <c r="J331" s="17">
        <v>458638</v>
      </c>
      <c r="K331" s="16">
        <v>536689</v>
      </c>
      <c r="L331" s="16">
        <v>375501</v>
      </c>
      <c r="M331" s="17">
        <v>0</v>
      </c>
      <c r="N331" s="17">
        <v>0</v>
      </c>
      <c r="O331" s="16">
        <v>375501</v>
      </c>
      <c r="P331" s="16">
        <v>0</v>
      </c>
      <c r="Q331" s="17">
        <v>164023</v>
      </c>
      <c r="R331" s="17">
        <v>170759</v>
      </c>
      <c r="S331" s="16">
        <v>334782</v>
      </c>
      <c r="T331" s="16">
        <v>0</v>
      </c>
      <c r="U331" s="17">
        <v>1274769</v>
      </c>
      <c r="V331" s="17">
        <v>3472213</v>
      </c>
      <c r="W331" s="19">
        <v>4746982</v>
      </c>
    </row>
    <row r="332" spans="1:23" ht="9.75">
      <c r="A332" s="13" t="s">
        <v>26</v>
      </c>
      <c r="B332" s="14" t="s">
        <v>593</v>
      </c>
      <c r="C332" s="15" t="s">
        <v>594</v>
      </c>
      <c r="D332" s="16">
        <v>31958400</v>
      </c>
      <c r="E332" s="17">
        <v>39982639</v>
      </c>
      <c r="F332" s="17">
        <v>22991509</v>
      </c>
      <c r="G332" s="18">
        <f t="shared" si="60"/>
        <v>0.5750373055665485</v>
      </c>
      <c r="H332" s="16">
        <v>11815</v>
      </c>
      <c r="I332" s="17">
        <v>9731</v>
      </c>
      <c r="J332" s="17">
        <v>-1226711</v>
      </c>
      <c r="K332" s="16">
        <v>-1205165</v>
      </c>
      <c r="L332" s="16">
        <v>1400228</v>
      </c>
      <c r="M332" s="17">
        <v>2170447</v>
      </c>
      <c r="N332" s="17">
        <v>1359145</v>
      </c>
      <c r="O332" s="16">
        <v>4929820</v>
      </c>
      <c r="P332" s="16">
        <v>5267419</v>
      </c>
      <c r="Q332" s="17">
        <v>193990</v>
      </c>
      <c r="R332" s="17">
        <v>3157367</v>
      </c>
      <c r="S332" s="16">
        <v>8618776</v>
      </c>
      <c r="T332" s="16">
        <v>-239740</v>
      </c>
      <c r="U332" s="17">
        <v>833</v>
      </c>
      <c r="V332" s="17">
        <v>10886985</v>
      </c>
      <c r="W332" s="19">
        <v>10648078</v>
      </c>
    </row>
    <row r="333" spans="1:23" ht="9.75">
      <c r="A333" s="13" t="s">
        <v>41</v>
      </c>
      <c r="B333" s="14" t="s">
        <v>595</v>
      </c>
      <c r="C333" s="15" t="s">
        <v>596</v>
      </c>
      <c r="D333" s="16">
        <v>743800</v>
      </c>
      <c r="E333" s="17">
        <v>1247800</v>
      </c>
      <c r="F333" s="17">
        <v>125527</v>
      </c>
      <c r="G333" s="18">
        <f t="shared" si="60"/>
        <v>0.10059865363038949</v>
      </c>
      <c r="H333" s="16">
        <v>0</v>
      </c>
      <c r="I333" s="17">
        <v>2360</v>
      </c>
      <c r="J333" s="17">
        <v>0</v>
      </c>
      <c r="K333" s="16">
        <v>2360</v>
      </c>
      <c r="L333" s="16">
        <v>-1180</v>
      </c>
      <c r="M333" s="17">
        <v>12074</v>
      </c>
      <c r="N333" s="17">
        <v>0</v>
      </c>
      <c r="O333" s="16">
        <v>10894</v>
      </c>
      <c r="P333" s="16">
        <v>35257</v>
      </c>
      <c r="Q333" s="17">
        <v>8997</v>
      </c>
      <c r="R333" s="17">
        <v>39259</v>
      </c>
      <c r="S333" s="16">
        <v>83513</v>
      </c>
      <c r="T333" s="16">
        <v>2015</v>
      </c>
      <c r="U333" s="17">
        <v>0</v>
      </c>
      <c r="V333" s="17">
        <v>26745</v>
      </c>
      <c r="W333" s="19">
        <v>28760</v>
      </c>
    </row>
    <row r="334" spans="1:23" ht="9.75">
      <c r="A334" s="20"/>
      <c r="B334" s="21" t="s">
        <v>597</v>
      </c>
      <c r="C334" s="22"/>
      <c r="D334" s="23">
        <f>SUM(D330:D333)</f>
        <v>46035150</v>
      </c>
      <c r="E334" s="24">
        <f>SUM(E330:E333)</f>
        <v>55551693</v>
      </c>
      <c r="F334" s="24">
        <f>SUM(F330:F333)</f>
        <v>36134388</v>
      </c>
      <c r="G334" s="25">
        <f t="shared" si="60"/>
        <v>0.6504642081745375</v>
      </c>
      <c r="H334" s="23">
        <f aca="true" t="shared" si="66" ref="H334:W334">SUM(H330:H333)</f>
        <v>11815</v>
      </c>
      <c r="I334" s="24">
        <f t="shared" si="66"/>
        <v>759822</v>
      </c>
      <c r="J334" s="24">
        <f t="shared" si="66"/>
        <v>-12902</v>
      </c>
      <c r="K334" s="23">
        <f t="shared" si="66"/>
        <v>758735</v>
      </c>
      <c r="L334" s="23">
        <f t="shared" si="66"/>
        <v>2055436</v>
      </c>
      <c r="M334" s="24">
        <f t="shared" si="66"/>
        <v>3058432</v>
      </c>
      <c r="N334" s="24">
        <f t="shared" si="66"/>
        <v>3270748</v>
      </c>
      <c r="O334" s="23">
        <f t="shared" si="66"/>
        <v>8384616</v>
      </c>
      <c r="P334" s="23">
        <f t="shared" si="66"/>
        <v>5362048</v>
      </c>
      <c r="Q334" s="24">
        <f t="shared" si="66"/>
        <v>1071229</v>
      </c>
      <c r="R334" s="24">
        <f t="shared" si="66"/>
        <v>4063590</v>
      </c>
      <c r="S334" s="23">
        <f t="shared" si="66"/>
        <v>10496867</v>
      </c>
      <c r="T334" s="23">
        <f t="shared" si="66"/>
        <v>-163937</v>
      </c>
      <c r="U334" s="24">
        <f t="shared" si="66"/>
        <v>1294383</v>
      </c>
      <c r="V334" s="24">
        <f t="shared" si="66"/>
        <v>15363724</v>
      </c>
      <c r="W334" s="26">
        <f t="shared" si="66"/>
        <v>16494170</v>
      </c>
    </row>
    <row r="335" spans="1:23" ht="9.75">
      <c r="A335" s="20"/>
      <c r="B335" s="21" t="s">
        <v>598</v>
      </c>
      <c r="C335" s="22"/>
      <c r="D335" s="23">
        <f>SUM(D299,D301:D306,D308:D313,D315:D319,D321:D328,D330:D333)</f>
        <v>11076082113</v>
      </c>
      <c r="E335" s="24">
        <f>SUM(E299,E301:E306,E308:E313,E315:E319,E321:E328,E330:E333)</f>
        <v>9367491306</v>
      </c>
      <c r="F335" s="24">
        <f>SUM(F299,F301:F306,F308:F313,F315:F319,F321:F328,F330:F333)</f>
        <v>3441351815</v>
      </c>
      <c r="G335" s="25">
        <f t="shared" si="60"/>
        <v>0.36737176503123836</v>
      </c>
      <c r="H335" s="23">
        <f aca="true" t="shared" si="67" ref="H335:W335">SUM(H299,H301:H306,H308:H313,H315:H319,H321:H328,H330:H333)</f>
        <v>50070329</v>
      </c>
      <c r="I335" s="24">
        <f t="shared" si="67"/>
        <v>141489635</v>
      </c>
      <c r="J335" s="24">
        <f t="shared" si="67"/>
        <v>203746586</v>
      </c>
      <c r="K335" s="23">
        <f t="shared" si="67"/>
        <v>395306550</v>
      </c>
      <c r="L335" s="23">
        <f t="shared" si="67"/>
        <v>197380640</v>
      </c>
      <c r="M335" s="24">
        <f t="shared" si="67"/>
        <v>242707227</v>
      </c>
      <c r="N335" s="24">
        <f t="shared" si="67"/>
        <v>351882240</v>
      </c>
      <c r="O335" s="23">
        <f t="shared" si="67"/>
        <v>791970107</v>
      </c>
      <c r="P335" s="23">
        <f t="shared" si="67"/>
        <v>238910879</v>
      </c>
      <c r="Q335" s="24">
        <f t="shared" si="67"/>
        <v>285402328</v>
      </c>
      <c r="R335" s="24">
        <f t="shared" si="67"/>
        <v>326868282</v>
      </c>
      <c r="S335" s="23">
        <f t="shared" si="67"/>
        <v>851181489</v>
      </c>
      <c r="T335" s="23">
        <f t="shared" si="67"/>
        <v>297969274</v>
      </c>
      <c r="U335" s="24">
        <f t="shared" si="67"/>
        <v>349503424</v>
      </c>
      <c r="V335" s="24">
        <f t="shared" si="67"/>
        <v>755420971</v>
      </c>
      <c r="W335" s="26">
        <f t="shared" si="67"/>
        <v>1402893669</v>
      </c>
    </row>
    <row r="336" spans="1:23" ht="9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69316877062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60604776705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59582001456</v>
      </c>
      <c r="G336" s="36">
        <f t="shared" si="60"/>
        <v>0.9831238508809551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6877106609</v>
      </c>
      <c r="I336" s="35">
        <f t="shared" si="68"/>
        <v>13418899230</v>
      </c>
      <c r="J336" s="35">
        <f t="shared" si="68"/>
        <v>7985301419</v>
      </c>
      <c r="K336" s="34">
        <f t="shared" si="68"/>
        <v>28281307258</v>
      </c>
      <c r="L336" s="34">
        <f t="shared" si="68"/>
        <v>3046071997</v>
      </c>
      <c r="M336" s="35">
        <f t="shared" si="68"/>
        <v>2484011885</v>
      </c>
      <c r="N336" s="35">
        <f t="shared" si="68"/>
        <v>6752543637</v>
      </c>
      <c r="O336" s="34">
        <f t="shared" si="68"/>
        <v>12282627519</v>
      </c>
      <c r="P336" s="34">
        <f t="shared" si="68"/>
        <v>1821376331</v>
      </c>
      <c r="Q336" s="35">
        <f t="shared" si="68"/>
        <v>3487895012</v>
      </c>
      <c r="R336" s="35">
        <f t="shared" si="68"/>
        <v>3590318964</v>
      </c>
      <c r="S336" s="34">
        <f t="shared" si="68"/>
        <v>8899590307</v>
      </c>
      <c r="T336" s="34">
        <f t="shared" si="68"/>
        <v>2523916097</v>
      </c>
      <c r="U336" s="35">
        <f t="shared" si="68"/>
        <v>2131230194</v>
      </c>
      <c r="V336" s="35">
        <f t="shared" si="68"/>
        <v>5463330081</v>
      </c>
      <c r="W336" s="37">
        <f t="shared" si="68"/>
        <v>10118476372</v>
      </c>
    </row>
    <row r="337" spans="1:23" ht="9.7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9.7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9.7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9.7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9.7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9.7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9.7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9.7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9.7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9.7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9.7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9.7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9.7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9.7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9.7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9.7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9.7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9.7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9.7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9.7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9.7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9.7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9.7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4" manualBreakCount="4">
    <brk id="82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2020-08-15T06:58:45Z</cp:lastPrinted>
  <dcterms:created xsi:type="dcterms:W3CDTF">2020-07-31T15:09:32Z</dcterms:created>
  <dcterms:modified xsi:type="dcterms:W3CDTF">2020-08-15T07:01:02Z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