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 per Province" sheetId="1" r:id="rId1"/>
    <sheet name="Summary per Metro" sheetId="2" r:id="rId2"/>
    <sheet name="EC" sheetId="3" r:id="rId3"/>
    <sheet name="FS" sheetId="4" r:id="rId4"/>
    <sheet name="GT" sheetId="5" r:id="rId5"/>
    <sheet name="KZ" sheetId="6" r:id="rId6"/>
    <sheet name="LP" sheetId="7" r:id="rId7"/>
    <sheet name="MP" sheetId="8" r:id="rId8"/>
    <sheet name="NC" sheetId="9" r:id="rId9"/>
    <sheet name="NW" sheetId="10" r:id="rId10"/>
    <sheet name="WC" sheetId="11" r:id="rId11"/>
  </sheets>
  <definedNames>
    <definedName name="_xlnm.Print_Area" localSheetId="2">'EC'!$A$1:$M$83</definedName>
    <definedName name="_xlnm.Print_Area" localSheetId="3">'FS'!$A$1:$M$83</definedName>
    <definedName name="_xlnm.Print_Area" localSheetId="4">'GT'!$A$1:$M$83</definedName>
    <definedName name="_xlnm.Print_Area" localSheetId="5">'KZ'!$A$1:$M$83</definedName>
    <definedName name="_xlnm.Print_Area" localSheetId="6">'LP'!$A$1:$M$83</definedName>
    <definedName name="_xlnm.Print_Area" localSheetId="7">'MP'!$A$1:$M$83</definedName>
    <definedName name="_xlnm.Print_Area" localSheetId="8">'NC'!$A$1:$M$83</definedName>
    <definedName name="_xlnm.Print_Area" localSheetId="9">'NW'!$A$1:$M$83</definedName>
    <definedName name="_xlnm.Print_Area" localSheetId="1">'Summary per Metro'!$A$1:$M$83</definedName>
    <definedName name="_xlnm.Print_Area" localSheetId="0">'Summary per Province'!$A$1:$M$83</definedName>
    <definedName name="_xlnm.Print_Area" localSheetId="10">'WC'!$A$1:$M$83</definedName>
  </definedNames>
  <calcPr fullCalcOnLoad="1"/>
</workbook>
</file>

<file path=xl/sharedStrings.xml><?xml version="1.0" encoding="utf-8"?>
<sst xmlns="http://schemas.openxmlformats.org/spreadsheetml/2006/main" count="1063" uniqueCount="612">
  <si>
    <t>Fourth Quarter 2019/20</t>
  </si>
  <si>
    <t>Fourth Quarter 2018/19</t>
  </si>
  <si>
    <t>Own Revenue</t>
  </si>
  <si>
    <t>R thousands</t>
  </si>
  <si>
    <t>Code</t>
  </si>
  <si>
    <t>Property Rates</t>
  </si>
  <si>
    <t>Service Charges</t>
  </si>
  <si>
    <t>Other</t>
  </si>
  <si>
    <t>Grants Revenue</t>
  </si>
  <si>
    <t>Total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</si>
  <si>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</si>
  <si>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</si>
  <si>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</si>
  <si>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</si>
  <si>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</si>
  <si>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</si>
  <si>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</si>
  <si>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</si>
  <si>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</si>
  <si>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</si>
  <si>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</si>
  <si>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</si>
  <si>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</si>
  <si>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</si>
  <si>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</si>
  <si>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</si>
  <si>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</si>
  <si>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</si>
  <si>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</si>
  <si>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</si>
  <si>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</si>
  <si>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</si>
  <si>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</si>
  <si>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</si>
  <si>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</si>
  <si>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</si>
  <si>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</si>
  <si>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</si>
  <si>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</si>
  <si>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</si>
  <si>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</si>
  <si>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</si>
  <si>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</si>
  <si>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</si>
  <si>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</si>
  <si>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</si>
  <si>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EASTERN CAPE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</si>
  <si>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</si>
  <si>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</si>
  <si>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</si>
  <si>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</si>
  <si>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</si>
  <si>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</si>
  <si>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</si>
  <si>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</si>
  <si>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</si>
  <si>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</si>
  <si>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</si>
  <si>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</si>
  <si>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</si>
  <si>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</si>
  <si>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</si>
  <si>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</si>
  <si>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</si>
  <si>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</si>
  <si>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</si>
  <si>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</si>
  <si>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</si>
  <si>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</si>
  <si>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</si>
  <si>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</si>
  <si>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</si>
  <si>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</si>
  <si>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</si>
  <si>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</si>
  <si>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</si>
  <si>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</si>
  <si>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</si>
  <si>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</si>
  <si>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</si>
  <si>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</si>
  <si>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</si>
  <si>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</si>
  <si>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</si>
  <si>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</si>
  <si>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</si>
  <si>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</si>
  <si>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</si>
  <si>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</si>
  <si>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</si>
  <si>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</si>
  <si>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</si>
  <si>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</si>
  <si>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</si>
  <si>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</si>
  <si>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</si>
  <si>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</si>
  <si>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</si>
  <si>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</si>
  <si>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</si>
  <si>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</si>
  <si>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</si>
  <si>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</si>
  <si>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</si>
  <si>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</si>
  <si>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</si>
  <si>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</si>
  <si>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</si>
  <si>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</si>
  <si>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</si>
  <si>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</si>
  <si>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</si>
  <si>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</si>
  <si>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</si>
  <si>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</si>
  <si>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</si>
  <si>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</si>
  <si>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</si>
  <si>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</si>
  <si>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</si>
  <si>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</si>
  <si>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</si>
  <si>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</si>
  <si>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</si>
  <si>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</si>
  <si>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</si>
  <si>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</si>
  <si>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</si>
  <si>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</si>
  <si>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</si>
  <si>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</si>
  <si>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</si>
  <si>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</si>
  <si>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</si>
  <si>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</si>
  <si>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</si>
  <si>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</si>
  <si>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</si>
  <si>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</si>
  <si>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</si>
  <si>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</si>
  <si>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</si>
  <si>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</si>
  <si>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</si>
  <si>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</si>
  <si>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</si>
  <si>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</si>
  <si>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</si>
  <si>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</si>
  <si>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</si>
  <si>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</si>
  <si>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</si>
  <si>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</si>
  <si>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</si>
  <si>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</si>
  <si>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</si>
  <si>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</si>
  <si>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</si>
  <si>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</si>
  <si>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</si>
  <si>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</si>
  <si>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</si>
  <si>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</si>
  <si>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</si>
  <si>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</si>
  <si>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</si>
  <si>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</si>
  <si>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</si>
  <si>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</si>
  <si>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</si>
  <si>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</si>
  <si>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</si>
  <si>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</si>
  <si>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</si>
  <si>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</si>
  <si>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</si>
  <si>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</si>
  <si>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</si>
  <si>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</si>
  <si>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</si>
  <si>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</si>
  <si>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</si>
  <si>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</si>
  <si>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</si>
  <si>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</si>
  <si>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</si>
  <si>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</si>
  <si>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</si>
  <si>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</si>
  <si>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</si>
  <si>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</si>
  <si>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</si>
  <si>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</si>
  <si>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</si>
  <si>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</si>
  <si>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</si>
  <si>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</si>
  <si>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</si>
  <si>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</si>
  <si>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</si>
  <si>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</si>
  <si>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</si>
  <si>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</si>
  <si>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</si>
  <si>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</si>
  <si>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</si>
  <si>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</si>
  <si>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</si>
  <si>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</si>
  <si>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</si>
  <si>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</si>
  <si>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</si>
  <si>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</si>
  <si>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</si>
  <si>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</si>
  <si>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</si>
  <si>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</si>
  <si>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</si>
  <si>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</si>
  <si>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</si>
  <si>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</si>
  <si>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</si>
  <si>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</si>
  <si>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</si>
  <si>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</si>
  <si>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</si>
  <si>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</si>
  <si>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</si>
  <si>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</si>
  <si>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</si>
  <si>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</si>
  <si>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</si>
  <si>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</si>
  <si>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</si>
  <si>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</si>
  <si>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</si>
  <si>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</si>
  <si>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</si>
  <si>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</si>
  <si>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</si>
  <si>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</si>
  <si>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</si>
  <si>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</si>
  <si>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</si>
  <si>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</si>
  <si>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</si>
  <si>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</si>
  <si>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</si>
  <si>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</si>
  <si>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</si>
  <si>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</si>
  <si>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</si>
  <si>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</si>
  <si>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</si>
  <si>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</si>
  <si>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</si>
  <si>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</si>
  <si>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</si>
  <si>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</si>
  <si>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</si>
  <si>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</si>
  <si>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</si>
  <si>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</si>
  <si>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</si>
  <si>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</si>
  <si>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</si>
  <si>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</si>
  <si>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</si>
  <si>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</si>
  <si>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</si>
  <si>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</si>
  <si>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</si>
  <si>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</si>
  <si>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</si>
  <si>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</si>
  <si>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</si>
  <si>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</si>
  <si>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</si>
  <si>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</si>
  <si>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</si>
  <si>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</si>
  <si>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</si>
  <si>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</si>
  <si>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</si>
  <si>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</si>
  <si>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</si>
  <si>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</si>
  <si>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</si>
  <si>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</si>
  <si>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</si>
  <si>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</si>
  <si>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</si>
  <si>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</si>
  <si>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</si>
  <si>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</si>
  <si>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</si>
  <si>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</si>
  <si>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</si>
  <si>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</si>
  <si>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</si>
  <si>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</si>
  <si>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</si>
  <si>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</si>
  <si>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</si>
  <si>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</si>
  <si>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</si>
  <si>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</si>
  <si>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</si>
  <si>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</si>
  <si>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</si>
  <si>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</si>
  <si>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</si>
  <si>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</si>
  <si>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</si>
  <si>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</si>
  <si>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</si>
  <si>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</si>
  <si>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</si>
  <si>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</si>
  <si>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</si>
  <si>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</si>
  <si>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</si>
  <si>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</si>
  <si>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</si>
  <si>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</si>
  <si>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</si>
  <si>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</si>
  <si>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</si>
  <si>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</si>
  <si>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</si>
  <si>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</si>
  <si>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</si>
  <si>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</si>
  <si>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</si>
  <si>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</si>
  <si>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</si>
  <si>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</si>
  <si>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</si>
  <si>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</si>
  <si>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</si>
  <si>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</si>
  <si>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</si>
  <si>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</si>
  <si>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</si>
  <si>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</si>
  <si>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</si>
  <si>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</si>
  <si>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</si>
  <si>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</si>
  <si>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</si>
  <si>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</si>
  <si>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</si>
  <si>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</si>
  <si>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</si>
  <si>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</si>
  <si>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</si>
  <si>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</si>
  <si>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</si>
  <si>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</si>
  <si>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</si>
  <si>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</si>
  <si>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</si>
  <si>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</si>
  <si>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</si>
  <si>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</si>
  <si>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</si>
  <si>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</si>
  <si>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</si>
  <si>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</si>
  <si>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</si>
  <si>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</si>
  <si>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</si>
  <si>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</si>
  <si>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</si>
  <si>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</si>
  <si>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</si>
  <si>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</si>
  <si>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</si>
  <si>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</si>
  <si>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</si>
  <si>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</si>
  <si>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</si>
  <si>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</si>
  <si>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</si>
  <si>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</si>
  <si>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</si>
  <si>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</si>
  <si>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</si>
  <si>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</si>
  <si>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</si>
  <si>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</si>
  <si>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</si>
  <si>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</si>
  <si>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</si>
  <si>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</si>
  <si>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</si>
  <si>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</si>
  <si>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</si>
  <si>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</si>
  <si>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</si>
  <si>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</si>
  <si>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</si>
  <si>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</si>
  <si>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</si>
  <si>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</si>
  <si>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</si>
  <si>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</si>
  <si>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</si>
  <si>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</si>
  <si>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</si>
  <si>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</si>
  <si>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</si>
  <si>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</si>
  <si>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</si>
  <si>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</si>
  <si>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</si>
  <si>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</si>
  <si>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</si>
  <si>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</si>
  <si>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</si>
  <si>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</si>
  <si>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</si>
  <si>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</si>
  <si>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</si>
  <si>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</si>
  <si>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</si>
  <si>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</si>
  <si>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</si>
  <si>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</si>
  <si>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</si>
  <si>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</si>
  <si>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</si>
  <si>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</si>
  <si>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</si>
  <si>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</si>
  <si>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</si>
  <si>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</si>
  <si>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</si>
  <si>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</si>
  <si>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</si>
  <si>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</si>
  <si>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</si>
  <si>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</si>
  <si>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</si>
  <si>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</si>
  <si>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</si>
  <si>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</si>
  <si>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</si>
  <si>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</si>
  <si>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</si>
  <si>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</si>
  <si>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</si>
  <si>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</si>
  <si>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</si>
  <si>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</si>
  <si>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</si>
  <si>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</si>
  <si>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</si>
  <si>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</si>
  <si>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</si>
  <si>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</si>
  <si>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</si>
  <si>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</si>
  <si>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</si>
  <si>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</si>
  <si>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</si>
  <si>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</si>
  <si>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</si>
  <si>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</si>
  <si>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</si>
  <si>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</si>
  <si>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</si>
  <si>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</si>
  <si>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</si>
  <si>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</si>
  <si>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</si>
  <si>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</si>
  <si>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</si>
  <si>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</si>
  <si>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</si>
  <si>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</si>
  <si>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</si>
  <si>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</si>
  <si>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</si>
  <si>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</si>
  <si>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</si>
  <si>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</si>
  <si>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</si>
  <si>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</si>
  <si>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</si>
  <si>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</si>
  <si>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</si>
  <si>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</si>
  <si>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</si>
  <si>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</si>
  <si>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</si>
  <si>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</si>
  <si>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</si>
  <si>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</si>
  <si>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</si>
  <si>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</si>
  <si>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</si>
  <si>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</si>
  <si>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</si>
  <si>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</si>
  <si>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</si>
  <si>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</si>
  <si>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</si>
  <si>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</si>
  <si>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</si>
  <si>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</si>
  <si>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</si>
  <si>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</si>
  <si>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</si>
  <si>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</si>
  <si>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</si>
  <si>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</si>
  <si>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</si>
  <si>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</si>
  <si>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</si>
  <si>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</si>
  <si>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</si>
  <si>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</si>
  <si>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</si>
  <si>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</si>
  <si>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</si>
  <si>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</si>
  <si>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</si>
  <si>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</si>
  <si>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</si>
  <si>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</si>
  <si>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</si>
  <si>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</si>
  <si>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</si>
  <si>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</si>
  <si>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</si>
  <si>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</si>
  <si>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</si>
  <si>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</si>
  <si>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</si>
  <si>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</si>
  <si>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</si>
  <si>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</si>
  <si>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</si>
  <si>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</si>
  <si>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WESTERN CAPE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</si>
  <si>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</si>
  <si>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</si>
  <si>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</si>
  <si>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</si>
  <si>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</si>
  <si>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</si>
  <si>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</si>
  <si>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</si>
  <si>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</si>
  <si>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</si>
  <si>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</si>
  <si>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</si>
  <si>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</si>
  <si>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</si>
  <si>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</si>
  <si>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</si>
  <si>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</si>
  <si>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</si>
  <si>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</si>
  <si>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</si>
  <si>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</si>
  <si>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</si>
  <si>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</si>
  <si>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</si>
  <si>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</si>
  <si>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</si>
  <si>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</si>
  <si>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</si>
  <si>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</si>
  <si>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</si>
  <si>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</si>
  <si>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</si>
  <si>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</si>
  <si>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</si>
  <si>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</si>
  <si>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</si>
  <si>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</si>
  <si>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</si>
  <si>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</si>
  <si>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</si>
  <si>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</si>
  <si>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</si>
  <si>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</si>
  <si>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</si>
  <si>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</si>
  <si>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</si>
  <si>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</si>
  <si>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</si>
  <si>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</si>
  <si>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</si>
  <si>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</si>
  <si>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</si>
  <si>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</si>
  <si>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</si>
  <si>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</si>
  <si>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</si>
  <si>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</si>
  <si>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</si>
  <si>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</si>
  <si>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</si>
  <si>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</si>
  <si>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</si>
  <si>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</si>
  <si>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</si>
  <si>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</si>
  <si>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ANALYSIS OF SOURCES OF REVENUE AS AT 30 JUNE 2020 (Preliminary results)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</si>
</sst>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_);_(* \(#,##0\);_(* &quot;- &quot;?_);_(@_)"/>
    <numFmt numFmtId="178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177" fontId="7" fillId="0" borderId="19" xfId="0" applyNumberFormat="1" applyFont="1" applyBorder="1" applyAlignment="1" applyProtection="1">
      <alignment/>
      <protection/>
    </xf>
    <xf numFmtId="177" fontId="7" fillId="0" borderId="20" xfId="0" applyNumberFormat="1" applyFont="1" applyBorder="1" applyAlignment="1" applyProtection="1">
      <alignment/>
      <protection/>
    </xf>
    <xf numFmtId="177" fontId="7" fillId="0" borderId="21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7" fillId="0" borderId="23" xfId="0" applyNumberFormat="1" applyFont="1" applyBorder="1" applyAlignment="1" applyProtection="1">
      <alignment/>
      <protection/>
    </xf>
    <xf numFmtId="177" fontId="7" fillId="0" borderId="24" xfId="0" applyNumberFormat="1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0" fontId="4" fillId="0" borderId="28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0" borderId="3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47" fillId="0" borderId="13" xfId="0" applyFont="1" applyBorder="1" applyAlignment="1" applyProtection="1">
      <alignment wrapText="1"/>
      <protection/>
    </xf>
    <xf numFmtId="0" fontId="47" fillId="0" borderId="0" xfId="0" applyFont="1" applyBorder="1" applyAlignment="1" applyProtection="1">
      <alignment horizontal="left" wrapText="1" indent="1"/>
      <protection/>
    </xf>
    <xf numFmtId="0" fontId="47" fillId="0" borderId="0" xfId="0" applyFont="1" applyBorder="1" applyAlignment="1" applyProtection="1">
      <alignment wrapText="1"/>
      <protection/>
    </xf>
    <xf numFmtId="0" fontId="48" fillId="0" borderId="13" xfId="0" applyFont="1" applyBorder="1" applyAlignment="1" applyProtection="1">
      <alignment wrapText="1"/>
      <protection/>
    </xf>
    <xf numFmtId="0" fontId="47" fillId="0" borderId="13" xfId="0" applyFont="1" applyBorder="1" applyAlignment="1" applyProtection="1">
      <alignment horizontal="right"/>
      <protection/>
    </xf>
    <xf numFmtId="0" fontId="47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8" fontId="8" fillId="0" borderId="14" xfId="0" applyNumberFormat="1" applyFont="1" applyBorder="1" applyAlignment="1" applyProtection="1">
      <alignment horizontal="left" indent="1"/>
      <protection/>
    </xf>
    <xf numFmtId="178" fontId="8" fillId="0" borderId="13" xfId="0" applyNumberFormat="1" applyFont="1" applyBorder="1" applyAlignment="1" applyProtection="1">
      <alignment wrapText="1"/>
      <protection/>
    </xf>
    <xf numFmtId="178" fontId="7" fillId="0" borderId="22" xfId="0" applyNumberFormat="1" applyFont="1" applyFill="1" applyBorder="1" applyAlignment="1" applyProtection="1">
      <alignment/>
      <protection/>
    </xf>
    <xf numFmtId="178" fontId="7" fillId="0" borderId="23" xfId="0" applyNumberFormat="1" applyFont="1" applyFill="1" applyBorder="1" applyAlignment="1" applyProtection="1">
      <alignment/>
      <protection/>
    </xf>
    <xf numFmtId="178" fontId="8" fillId="0" borderId="24" xfId="0" applyNumberFormat="1" applyFont="1" applyBorder="1" applyAlignment="1" applyProtection="1">
      <alignment wrapText="1"/>
      <protection/>
    </xf>
    <xf numFmtId="178" fontId="8" fillId="0" borderId="22" xfId="0" applyNumberFormat="1" applyFont="1" applyBorder="1" applyAlignment="1" applyProtection="1">
      <alignment wrapText="1"/>
      <protection/>
    </xf>
    <xf numFmtId="178" fontId="8" fillId="0" borderId="23" xfId="0" applyNumberFormat="1" applyFont="1" applyBorder="1" applyAlignment="1" applyProtection="1">
      <alignment wrapText="1"/>
      <protection/>
    </xf>
    <xf numFmtId="178" fontId="7" fillId="0" borderId="14" xfId="0" applyNumberFormat="1" applyFont="1" applyBorder="1" applyAlignment="1" applyProtection="1">
      <alignment horizontal="left" indent="1"/>
      <protection/>
    </xf>
    <xf numFmtId="178" fontId="4" fillId="0" borderId="14" xfId="0" applyNumberFormat="1" applyFont="1" applyBorder="1" applyAlignment="1" applyProtection="1">
      <alignment/>
      <protection/>
    </xf>
    <xf numFmtId="178" fontId="4" fillId="0" borderId="13" xfId="0" applyNumberFormat="1" applyFont="1" applyBorder="1" applyAlignment="1" applyProtection="1">
      <alignment/>
      <protection/>
    </xf>
    <xf numFmtId="178" fontId="5" fillId="0" borderId="22" xfId="0" applyNumberFormat="1" applyFont="1" applyFill="1" applyBorder="1" applyAlignment="1" applyProtection="1">
      <alignment/>
      <protection/>
    </xf>
    <xf numFmtId="178" fontId="5" fillId="0" borderId="23" xfId="0" applyNumberFormat="1" applyFont="1" applyFill="1" applyBorder="1" applyAlignment="1" applyProtection="1">
      <alignment/>
      <protection/>
    </xf>
    <xf numFmtId="178" fontId="4" fillId="0" borderId="24" xfId="0" applyNumberFormat="1" applyFont="1" applyBorder="1" applyAlignment="1" applyProtection="1">
      <alignment/>
      <protection/>
    </xf>
    <xf numFmtId="178" fontId="4" fillId="0" borderId="22" xfId="0" applyNumberFormat="1" applyFont="1" applyBorder="1" applyAlignment="1" applyProtection="1">
      <alignment/>
      <protection/>
    </xf>
    <xf numFmtId="178" fontId="4" fillId="0" borderId="23" xfId="0" applyNumberFormat="1" applyFont="1" applyBorder="1" applyAlignment="1" applyProtection="1">
      <alignment/>
      <protection/>
    </xf>
    <xf numFmtId="178" fontId="7" fillId="0" borderId="17" xfId="0" applyNumberFormat="1" applyFont="1" applyBorder="1" applyAlignment="1" applyProtection="1">
      <alignment/>
      <protection/>
    </xf>
    <xf numFmtId="178" fontId="7" fillId="0" borderId="18" xfId="0" applyNumberFormat="1" applyFont="1" applyBorder="1" applyAlignment="1" applyProtection="1">
      <alignment/>
      <protection/>
    </xf>
    <xf numFmtId="178" fontId="5" fillId="0" borderId="33" xfId="0" applyNumberFormat="1" applyFont="1" applyBorder="1" applyAlignment="1" applyProtection="1">
      <alignment/>
      <protection/>
    </xf>
    <xf numFmtId="178" fontId="5" fillId="0" borderId="28" xfId="0" applyNumberFormat="1" applyFont="1" applyBorder="1" applyAlignment="1" applyProtection="1">
      <alignment/>
      <protection/>
    </xf>
    <xf numFmtId="178" fontId="5" fillId="0" borderId="29" xfId="0" applyNumberFormat="1" applyFon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8" fontId="48" fillId="0" borderId="0" xfId="0" applyNumberFormat="1" applyFont="1" applyBorder="1" applyAlignment="1" applyProtection="1">
      <alignment horizontal="left" wrapText="1" indent="1"/>
      <protection/>
    </xf>
    <xf numFmtId="178" fontId="48" fillId="0" borderId="0" xfId="0" applyNumberFormat="1" applyFont="1" applyBorder="1" applyAlignment="1" applyProtection="1">
      <alignment wrapText="1"/>
      <protection/>
    </xf>
    <xf numFmtId="178" fontId="48" fillId="0" borderId="22" xfId="0" applyNumberFormat="1" applyFont="1" applyBorder="1" applyAlignment="1" applyProtection="1">
      <alignment horizontal="right"/>
      <protection/>
    </xf>
    <xf numFmtId="178" fontId="48" fillId="0" borderId="23" xfId="0" applyNumberFormat="1" applyFont="1" applyBorder="1" applyAlignment="1" applyProtection="1">
      <alignment horizontal="right"/>
      <protection/>
    </xf>
    <xf numFmtId="178" fontId="48" fillId="0" borderId="32" xfId="0" applyNumberFormat="1" applyFont="1" applyBorder="1" applyAlignment="1" applyProtection="1">
      <alignment horizontal="right"/>
      <protection/>
    </xf>
    <xf numFmtId="178" fontId="48" fillId="0" borderId="24" xfId="0" applyNumberFormat="1" applyFont="1" applyBorder="1" applyAlignment="1" applyProtection="1">
      <alignment horizontal="right"/>
      <protection/>
    </xf>
    <xf numFmtId="178" fontId="47" fillId="0" borderId="0" xfId="0" applyNumberFormat="1" applyFont="1" applyBorder="1" applyAlignment="1" applyProtection="1">
      <alignment horizontal="left"/>
      <protection/>
    </xf>
    <xf numFmtId="178" fontId="47" fillId="0" borderId="0" xfId="0" applyNumberFormat="1" applyFont="1" applyBorder="1" applyAlignment="1" applyProtection="1">
      <alignment horizontal="right"/>
      <protection/>
    </xf>
    <xf numFmtId="178" fontId="47" fillId="0" borderId="22" xfId="0" applyNumberFormat="1" applyFont="1" applyBorder="1" applyAlignment="1" applyProtection="1">
      <alignment horizontal="right"/>
      <protection/>
    </xf>
    <xf numFmtId="178" fontId="47" fillId="0" borderId="23" xfId="0" applyNumberFormat="1" applyFont="1" applyBorder="1" applyAlignment="1" applyProtection="1">
      <alignment horizontal="right"/>
      <protection/>
    </xf>
    <xf numFmtId="178" fontId="47" fillId="0" borderId="32" xfId="0" applyNumberFormat="1" applyFont="1" applyBorder="1" applyAlignment="1" applyProtection="1">
      <alignment horizontal="right"/>
      <protection/>
    </xf>
    <xf numFmtId="178" fontId="47" fillId="0" borderId="24" xfId="0" applyNumberFormat="1" applyFont="1" applyBorder="1" applyAlignment="1" applyProtection="1">
      <alignment horizontal="right"/>
      <protection/>
    </xf>
    <xf numFmtId="178" fontId="47" fillId="0" borderId="31" xfId="0" applyNumberFormat="1" applyFont="1" applyBorder="1" applyAlignment="1" applyProtection="1">
      <alignment horizontal="left"/>
      <protection/>
    </xf>
    <xf numFmtId="178" fontId="47" fillId="0" borderId="31" xfId="0" applyNumberFormat="1" applyFont="1" applyBorder="1" applyAlignment="1" applyProtection="1">
      <alignment horizontal="right"/>
      <protection/>
    </xf>
    <xf numFmtId="178" fontId="47" fillId="0" borderId="33" xfId="0" applyNumberFormat="1" applyFont="1" applyBorder="1" applyAlignment="1" applyProtection="1">
      <alignment horizontal="right"/>
      <protection/>
    </xf>
    <xf numFmtId="178" fontId="47" fillId="0" borderId="28" xfId="0" applyNumberFormat="1" applyFont="1" applyBorder="1" applyAlignment="1" applyProtection="1">
      <alignment horizontal="right"/>
      <protection/>
    </xf>
    <xf numFmtId="178" fontId="47" fillId="0" borderId="34" xfId="0" applyNumberFormat="1" applyFont="1" applyBorder="1" applyAlignment="1" applyProtection="1">
      <alignment horizontal="right"/>
      <protection/>
    </xf>
    <xf numFmtId="178" fontId="47" fillId="0" borderId="29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8" fontId="7" fillId="0" borderId="24" xfId="0" applyNumberFormat="1" applyFont="1" applyFill="1" applyBorder="1" applyAlignment="1" applyProtection="1">
      <alignment/>
      <protection/>
    </xf>
    <xf numFmtId="178" fontId="4" fillId="0" borderId="14" xfId="0" applyNumberFormat="1" applyFont="1" applyBorder="1" applyAlignment="1" applyProtection="1">
      <alignment horizontal="left"/>
      <protection/>
    </xf>
    <xf numFmtId="178" fontId="4" fillId="0" borderId="24" xfId="0" applyNumberFormat="1" applyFont="1" applyBorder="1" applyAlignment="1" applyProtection="1">
      <alignment wrapText="1"/>
      <protection/>
    </xf>
    <xf numFmtId="178" fontId="4" fillId="0" borderId="22" xfId="0" applyNumberFormat="1" applyFont="1" applyBorder="1" applyAlignment="1" applyProtection="1">
      <alignment wrapText="1"/>
      <protection/>
    </xf>
    <xf numFmtId="178" fontId="4" fillId="0" borderId="23" xfId="0" applyNumberFormat="1" applyFont="1" applyBorder="1" applyAlignment="1" applyProtection="1">
      <alignment wrapText="1"/>
      <protection/>
    </xf>
    <xf numFmtId="178" fontId="5" fillId="0" borderId="24" xfId="0" applyNumberFormat="1" applyFont="1" applyFill="1" applyBorder="1" applyAlignment="1" applyProtection="1">
      <alignment/>
      <protection/>
    </xf>
    <xf numFmtId="178" fontId="8" fillId="0" borderId="17" xfId="0" applyNumberFormat="1" applyFont="1" applyBorder="1" applyAlignment="1" applyProtection="1">
      <alignment horizontal="left" indent="1"/>
      <protection/>
    </xf>
    <xf numFmtId="178" fontId="8" fillId="0" borderId="16" xfId="0" applyNumberFormat="1" applyFont="1" applyBorder="1" applyAlignment="1" applyProtection="1">
      <alignment wrapText="1"/>
      <protection/>
    </xf>
    <xf numFmtId="178" fontId="7" fillId="0" borderId="33" xfId="0" applyNumberFormat="1" applyFont="1" applyFill="1" applyBorder="1" applyAlignment="1" applyProtection="1">
      <alignment/>
      <protection/>
    </xf>
    <xf numFmtId="178" fontId="7" fillId="0" borderId="28" xfId="0" applyNumberFormat="1" applyFont="1" applyFill="1" applyBorder="1" applyAlignment="1" applyProtection="1">
      <alignment/>
      <protection/>
    </xf>
    <xf numFmtId="178" fontId="8" fillId="0" borderId="29" xfId="0" applyNumberFormat="1" applyFont="1" applyBorder="1" applyAlignment="1" applyProtection="1">
      <alignment wrapText="1"/>
      <protection/>
    </xf>
    <xf numFmtId="178" fontId="8" fillId="0" borderId="33" xfId="0" applyNumberFormat="1" applyFont="1" applyBorder="1" applyAlignment="1" applyProtection="1">
      <alignment wrapText="1"/>
      <protection/>
    </xf>
    <xf numFmtId="178" fontId="8" fillId="0" borderId="28" xfId="0" applyNumberFormat="1" applyFont="1" applyBorder="1" applyAlignment="1" applyProtection="1">
      <alignment wrapText="1"/>
      <protection/>
    </xf>
    <xf numFmtId="178" fontId="7" fillId="0" borderId="29" xfId="0" applyNumberFormat="1" applyFont="1" applyFill="1" applyBorder="1" applyAlignment="1" applyProtection="1">
      <alignment/>
      <protection/>
    </xf>
    <xf numFmtId="178" fontId="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37" xfId="0" applyBorder="1" applyAlignment="1" applyProtection="1">
      <alignment horizontal="center" vertical="top"/>
      <protection/>
    </xf>
    <xf numFmtId="0" fontId="5" fillId="0" borderId="35" xfId="0" applyFont="1" applyBorder="1" applyAlignment="1" applyProtection="1">
      <alignment horizontal="center" vertical="top"/>
      <protection/>
    </xf>
    <xf numFmtId="0" fontId="6" fillId="0" borderId="36" xfId="0" applyFont="1" applyBorder="1" applyAlignment="1" applyProtection="1">
      <alignment horizontal="center" vertical="top"/>
      <protection/>
    </xf>
    <xf numFmtId="0" fontId="6" fillId="0" borderId="37" xfId="0" applyFont="1" applyBorder="1" applyAlignment="1" applyProtection="1">
      <alignment horizontal="center" vertical="top"/>
      <protection/>
    </xf>
    <xf numFmtId="0" fontId="0" fillId="0" borderId="38" xfId="0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showGridLines="0" tabSelected="1" zoomScalePageLayoutView="0" workbookViewId="0" topLeftCell="A1">
      <selection activeCell="B3" sqref="B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3" width="10.7109375" style="3" customWidth="1"/>
    <col min="14" max="16384" width="9.140625" style="3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s="8" customFormat="1" ht="16.5" customHeight="1">
      <c r="A3" s="5"/>
      <c r="B3" s="6"/>
      <c r="C3" s="7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s="8" customFormat="1" ht="16.5" customHeight="1">
      <c r="A4" s="9"/>
      <c r="B4" s="10"/>
      <c r="C4" s="11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s="8" customFormat="1" ht="81.75" customHeight="1">
      <c r="A5" s="12"/>
      <c r="B5" s="13" t="s">
        <v>3</v>
      </c>
      <c r="C5" s="14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s="8" customFormat="1" ht="13.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3.5">
      <c r="A7" s="9"/>
      <c r="B7" s="10" t="s">
        <v>10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3.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3.5">
      <c r="A9" s="24"/>
      <c r="B9" s="55" t="s">
        <v>11</v>
      </c>
      <c r="C9" s="56" t="s">
        <v>12</v>
      </c>
      <c r="D9" s="57">
        <v>654812558</v>
      </c>
      <c r="E9" s="58">
        <v>2891904890</v>
      </c>
      <c r="F9" s="58">
        <v>1837523009</v>
      </c>
      <c r="G9" s="58">
        <v>0</v>
      </c>
      <c r="H9" s="59">
        <v>5384240457</v>
      </c>
      <c r="I9" s="60">
        <v>344653994</v>
      </c>
      <c r="J9" s="61">
        <v>1827752510</v>
      </c>
      <c r="K9" s="58">
        <v>795399650</v>
      </c>
      <c r="L9" s="61">
        <v>0</v>
      </c>
      <c r="M9" s="59">
        <v>2967806154</v>
      </c>
    </row>
    <row r="10" spans="1:13" s="8" customFormat="1" ht="13.5">
      <c r="A10" s="24"/>
      <c r="B10" s="55" t="s">
        <v>13</v>
      </c>
      <c r="C10" s="56" t="s">
        <v>14</v>
      </c>
      <c r="D10" s="57">
        <v>680804436</v>
      </c>
      <c r="E10" s="58">
        <v>1576606066</v>
      </c>
      <c r="F10" s="58">
        <v>599709728</v>
      </c>
      <c r="G10" s="58">
        <v>0</v>
      </c>
      <c r="H10" s="59">
        <v>2857120230</v>
      </c>
      <c r="I10" s="60">
        <v>623557167</v>
      </c>
      <c r="J10" s="61">
        <v>1882733982</v>
      </c>
      <c r="K10" s="58">
        <v>949551022</v>
      </c>
      <c r="L10" s="61">
        <v>0</v>
      </c>
      <c r="M10" s="59">
        <v>3455842171</v>
      </c>
    </row>
    <row r="11" spans="1:13" s="8" customFormat="1" ht="13.5">
      <c r="A11" s="24"/>
      <c r="B11" s="55" t="s">
        <v>15</v>
      </c>
      <c r="C11" s="56" t="s">
        <v>16</v>
      </c>
      <c r="D11" s="57">
        <v>7276558820</v>
      </c>
      <c r="E11" s="58">
        <v>19796605695</v>
      </c>
      <c r="F11" s="58">
        <v>6659819080</v>
      </c>
      <c r="G11" s="58">
        <v>0</v>
      </c>
      <c r="H11" s="59">
        <v>33732983595</v>
      </c>
      <c r="I11" s="60">
        <v>6550161230</v>
      </c>
      <c r="J11" s="61">
        <v>17691885750</v>
      </c>
      <c r="K11" s="58">
        <v>6034682638</v>
      </c>
      <c r="L11" s="61">
        <v>0</v>
      </c>
      <c r="M11" s="59">
        <v>30276729618</v>
      </c>
    </row>
    <row r="12" spans="1:13" s="8" customFormat="1" ht="13.5">
      <c r="A12" s="24"/>
      <c r="B12" s="55" t="s">
        <v>17</v>
      </c>
      <c r="C12" s="56" t="s">
        <v>18</v>
      </c>
      <c r="D12" s="57">
        <v>3037483143</v>
      </c>
      <c r="E12" s="58">
        <v>7307121656</v>
      </c>
      <c r="F12" s="58">
        <v>1579135449</v>
      </c>
      <c r="G12" s="58">
        <v>0</v>
      </c>
      <c r="H12" s="59">
        <v>11923740248</v>
      </c>
      <c r="I12" s="60">
        <v>1038869247</v>
      </c>
      <c r="J12" s="61">
        <v>3075422682</v>
      </c>
      <c r="K12" s="58">
        <v>1187777011</v>
      </c>
      <c r="L12" s="61">
        <v>0</v>
      </c>
      <c r="M12" s="59">
        <v>5302068940</v>
      </c>
    </row>
    <row r="13" spans="1:13" s="8" customFormat="1" ht="13.5">
      <c r="A13" s="24"/>
      <c r="B13" s="55" t="s">
        <v>19</v>
      </c>
      <c r="C13" s="56" t="s">
        <v>20</v>
      </c>
      <c r="D13" s="57">
        <v>387447596</v>
      </c>
      <c r="E13" s="58">
        <v>973102702</v>
      </c>
      <c r="F13" s="58">
        <v>680169425</v>
      </c>
      <c r="G13" s="58">
        <v>0</v>
      </c>
      <c r="H13" s="59">
        <v>2040719723</v>
      </c>
      <c r="I13" s="60">
        <v>354184991</v>
      </c>
      <c r="J13" s="61">
        <v>967408228</v>
      </c>
      <c r="K13" s="58">
        <v>957546911</v>
      </c>
      <c r="L13" s="61">
        <v>0</v>
      </c>
      <c r="M13" s="59">
        <v>2279140130</v>
      </c>
    </row>
    <row r="14" spans="1:13" s="8" customFormat="1" ht="13.5">
      <c r="A14" s="24"/>
      <c r="B14" s="55" t="s">
        <v>21</v>
      </c>
      <c r="C14" s="56" t="s">
        <v>22</v>
      </c>
      <c r="D14" s="57">
        <v>727489271</v>
      </c>
      <c r="E14" s="58">
        <v>1524233272</v>
      </c>
      <c r="F14" s="58">
        <v>491478477</v>
      </c>
      <c r="G14" s="58">
        <v>0</v>
      </c>
      <c r="H14" s="59">
        <v>2743201020</v>
      </c>
      <c r="I14" s="60">
        <v>601688654</v>
      </c>
      <c r="J14" s="61">
        <v>1524732977</v>
      </c>
      <c r="K14" s="58">
        <v>678298748</v>
      </c>
      <c r="L14" s="61">
        <v>0</v>
      </c>
      <c r="M14" s="59">
        <v>2804720379</v>
      </c>
    </row>
    <row r="15" spans="1:13" s="8" customFormat="1" ht="13.5">
      <c r="A15" s="24"/>
      <c r="B15" s="55" t="s">
        <v>23</v>
      </c>
      <c r="C15" s="56" t="s">
        <v>24</v>
      </c>
      <c r="D15" s="57">
        <v>386549598</v>
      </c>
      <c r="E15" s="58">
        <v>1426199978</v>
      </c>
      <c r="F15" s="58">
        <v>561724697</v>
      </c>
      <c r="G15" s="58">
        <v>0</v>
      </c>
      <c r="H15" s="59">
        <v>2374474273</v>
      </c>
      <c r="I15" s="60">
        <v>406745042</v>
      </c>
      <c r="J15" s="61">
        <v>1389121033</v>
      </c>
      <c r="K15" s="58">
        <v>1085990573</v>
      </c>
      <c r="L15" s="61">
        <v>0</v>
      </c>
      <c r="M15" s="59">
        <v>2881856648</v>
      </c>
    </row>
    <row r="16" spans="1:13" s="8" customFormat="1" ht="13.5">
      <c r="A16" s="24"/>
      <c r="B16" s="55" t="s">
        <v>25</v>
      </c>
      <c r="C16" s="56" t="s">
        <v>26</v>
      </c>
      <c r="D16" s="57">
        <v>253142447</v>
      </c>
      <c r="E16" s="58">
        <v>730463805</v>
      </c>
      <c r="F16" s="58">
        <v>245413072</v>
      </c>
      <c r="G16" s="58">
        <v>0</v>
      </c>
      <c r="H16" s="59">
        <v>1229019324</v>
      </c>
      <c r="I16" s="60">
        <v>133897623</v>
      </c>
      <c r="J16" s="61">
        <v>583089512</v>
      </c>
      <c r="K16" s="58">
        <v>456573328</v>
      </c>
      <c r="L16" s="61">
        <v>0</v>
      </c>
      <c r="M16" s="59">
        <v>1173560463</v>
      </c>
    </row>
    <row r="17" spans="1:13" s="8" customFormat="1" ht="13.5">
      <c r="A17" s="24"/>
      <c r="B17" s="62" t="s">
        <v>27</v>
      </c>
      <c r="C17" s="56" t="s">
        <v>28</v>
      </c>
      <c r="D17" s="57">
        <v>3058014841</v>
      </c>
      <c r="E17" s="58">
        <v>7139005093</v>
      </c>
      <c r="F17" s="58">
        <v>2172057810</v>
      </c>
      <c r="G17" s="58">
        <v>0</v>
      </c>
      <c r="H17" s="59">
        <v>12369077744</v>
      </c>
      <c r="I17" s="60">
        <v>2827646146</v>
      </c>
      <c r="J17" s="61">
        <v>6278863653</v>
      </c>
      <c r="K17" s="58">
        <v>3001368578</v>
      </c>
      <c r="L17" s="61">
        <v>0</v>
      </c>
      <c r="M17" s="59">
        <v>12107878377</v>
      </c>
    </row>
    <row r="18" spans="1:13" s="8" customFormat="1" ht="13.5">
      <c r="A18" s="25"/>
      <c r="B18" s="63" t="s">
        <v>610</v>
      </c>
      <c r="C18" s="64"/>
      <c r="D18" s="65">
        <f aca="true" t="shared" si="0" ref="D18:M18">SUM(D9:D17)</f>
        <v>16462302710</v>
      </c>
      <c r="E18" s="66">
        <f t="shared" si="0"/>
        <v>43365243157</v>
      </c>
      <c r="F18" s="66">
        <f t="shared" si="0"/>
        <v>14827030747</v>
      </c>
      <c r="G18" s="66">
        <f t="shared" si="0"/>
        <v>0</v>
      </c>
      <c r="H18" s="67">
        <f t="shared" si="0"/>
        <v>74654576614</v>
      </c>
      <c r="I18" s="68">
        <f t="shared" si="0"/>
        <v>12881404094</v>
      </c>
      <c r="J18" s="69">
        <f t="shared" si="0"/>
        <v>35221010327</v>
      </c>
      <c r="K18" s="66">
        <f t="shared" si="0"/>
        <v>15147188459</v>
      </c>
      <c r="L18" s="69">
        <f t="shared" si="0"/>
        <v>0</v>
      </c>
      <c r="M18" s="67">
        <f t="shared" si="0"/>
        <v>63249602880</v>
      </c>
    </row>
    <row r="19" spans="1:13" s="8" customFormat="1" ht="12.75" customHeight="1">
      <c r="A19" s="26"/>
      <c r="B19" s="70"/>
      <c r="C19" s="71"/>
      <c r="D19" s="72"/>
      <c r="E19" s="73"/>
      <c r="F19" s="73"/>
      <c r="G19" s="73"/>
      <c r="H19" s="74"/>
      <c r="I19" s="72"/>
      <c r="J19" s="73"/>
      <c r="K19" s="73"/>
      <c r="L19" s="73"/>
      <c r="M19" s="74"/>
    </row>
    <row r="20" spans="1:13" s="8" customFormat="1" ht="13.5">
      <c r="A20" s="27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</row>
    <row r="21" spans="1:13" ht="12.75">
      <c r="A21" s="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2.75">
      <c r="A22" s="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2.75">
      <c r="A23" s="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2.75">
      <c r="A24" s="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2.75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2.75">
      <c r="A26" s="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2.75">
      <c r="A27" s="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2.75">
      <c r="A28" s="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2.75">
      <c r="A29" s="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2.75">
      <c r="A30" s="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7">
    <mergeCell ref="B20:M20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495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49</v>
      </c>
      <c r="B9" s="76" t="s">
        <v>496</v>
      </c>
      <c r="C9" s="77" t="s">
        <v>497</v>
      </c>
      <c r="D9" s="78">
        <v>7973372</v>
      </c>
      <c r="E9" s="79">
        <v>9620639</v>
      </c>
      <c r="F9" s="79">
        <v>36385563</v>
      </c>
      <c r="G9" s="79">
        <v>0</v>
      </c>
      <c r="H9" s="80">
        <v>53979574</v>
      </c>
      <c r="I9" s="78">
        <v>11384678</v>
      </c>
      <c r="J9" s="79">
        <v>12266467</v>
      </c>
      <c r="K9" s="79">
        <v>411208770</v>
      </c>
      <c r="L9" s="79">
        <v>0</v>
      </c>
      <c r="M9" s="81">
        <v>434859915</v>
      </c>
    </row>
    <row r="10" spans="1:13" ht="13.5">
      <c r="A10" s="51" t="s">
        <v>49</v>
      </c>
      <c r="B10" s="76" t="s">
        <v>498</v>
      </c>
      <c r="C10" s="77" t="s">
        <v>499</v>
      </c>
      <c r="D10" s="78">
        <v>89412847</v>
      </c>
      <c r="E10" s="79">
        <v>167749780</v>
      </c>
      <c r="F10" s="79">
        <v>40923983</v>
      </c>
      <c r="G10" s="79">
        <v>0</v>
      </c>
      <c r="H10" s="80">
        <v>298086610</v>
      </c>
      <c r="I10" s="78">
        <v>71154713</v>
      </c>
      <c r="J10" s="79">
        <v>186054227</v>
      </c>
      <c r="K10" s="79">
        <v>30809975</v>
      </c>
      <c r="L10" s="79">
        <v>0</v>
      </c>
      <c r="M10" s="81">
        <v>288018915</v>
      </c>
    </row>
    <row r="11" spans="1:13" ht="13.5">
      <c r="A11" s="51" t="s">
        <v>49</v>
      </c>
      <c r="B11" s="76" t="s">
        <v>500</v>
      </c>
      <c r="C11" s="77" t="s">
        <v>501</v>
      </c>
      <c r="D11" s="78">
        <v>95335802</v>
      </c>
      <c r="E11" s="79">
        <v>630351419</v>
      </c>
      <c r="F11" s="79">
        <v>117665711</v>
      </c>
      <c r="G11" s="79">
        <v>0</v>
      </c>
      <c r="H11" s="80">
        <v>843352932</v>
      </c>
      <c r="I11" s="78">
        <v>56830598</v>
      </c>
      <c r="J11" s="79">
        <v>533773330</v>
      </c>
      <c r="K11" s="79">
        <v>90943866</v>
      </c>
      <c r="L11" s="79">
        <v>0</v>
      </c>
      <c r="M11" s="81">
        <v>681547794</v>
      </c>
    </row>
    <row r="12" spans="1:13" ht="13.5">
      <c r="A12" s="51" t="s">
        <v>49</v>
      </c>
      <c r="B12" s="76" t="s">
        <v>502</v>
      </c>
      <c r="C12" s="77" t="s">
        <v>503</v>
      </c>
      <c r="D12" s="78">
        <v>1310746</v>
      </c>
      <c r="E12" s="79">
        <v>2478829</v>
      </c>
      <c r="F12" s="79">
        <v>1798820</v>
      </c>
      <c r="G12" s="79">
        <v>0</v>
      </c>
      <c r="H12" s="80">
        <v>5588395</v>
      </c>
      <c r="I12" s="78">
        <v>1894461</v>
      </c>
      <c r="J12" s="79">
        <v>17968171</v>
      </c>
      <c r="K12" s="79">
        <v>37774053</v>
      </c>
      <c r="L12" s="79">
        <v>0</v>
      </c>
      <c r="M12" s="81">
        <v>57636685</v>
      </c>
    </row>
    <row r="13" spans="1:13" ht="13.5">
      <c r="A13" s="51" t="s">
        <v>49</v>
      </c>
      <c r="B13" s="76" t="s">
        <v>504</v>
      </c>
      <c r="C13" s="77" t="s">
        <v>505</v>
      </c>
      <c r="D13" s="78">
        <v>35287403</v>
      </c>
      <c r="E13" s="79">
        <v>37805739</v>
      </c>
      <c r="F13" s="79">
        <v>87699383</v>
      </c>
      <c r="G13" s="79">
        <v>0</v>
      </c>
      <c r="H13" s="80">
        <v>160792525</v>
      </c>
      <c r="I13" s="78">
        <v>33810800</v>
      </c>
      <c r="J13" s="79">
        <v>25279053</v>
      </c>
      <c r="K13" s="79">
        <v>25586785</v>
      </c>
      <c r="L13" s="79">
        <v>0</v>
      </c>
      <c r="M13" s="81">
        <v>84676638</v>
      </c>
    </row>
    <row r="14" spans="1:13" ht="13.5">
      <c r="A14" s="51" t="s">
        <v>64</v>
      </c>
      <c r="B14" s="76" t="s">
        <v>506</v>
      </c>
      <c r="C14" s="77" t="s">
        <v>507</v>
      </c>
      <c r="D14" s="78">
        <v>0</v>
      </c>
      <c r="E14" s="79">
        <v>0</v>
      </c>
      <c r="F14" s="79">
        <v>532013</v>
      </c>
      <c r="G14" s="79">
        <v>0</v>
      </c>
      <c r="H14" s="80">
        <v>532013</v>
      </c>
      <c r="I14" s="78">
        <v>0</v>
      </c>
      <c r="J14" s="79">
        <v>0</v>
      </c>
      <c r="K14" s="79">
        <v>753020</v>
      </c>
      <c r="L14" s="79">
        <v>0</v>
      </c>
      <c r="M14" s="81">
        <v>753020</v>
      </c>
    </row>
    <row r="15" spans="1:13" ht="13.5">
      <c r="A15" s="52"/>
      <c r="B15" s="82" t="s">
        <v>508</v>
      </c>
      <c r="C15" s="83"/>
      <c r="D15" s="84">
        <f aca="true" t="shared" si="0" ref="D15:M15">SUM(D9:D14)</f>
        <v>229320170</v>
      </c>
      <c r="E15" s="85">
        <f t="shared" si="0"/>
        <v>848006406</v>
      </c>
      <c r="F15" s="85">
        <f t="shared" si="0"/>
        <v>285005473</v>
      </c>
      <c r="G15" s="85">
        <f t="shared" si="0"/>
        <v>0</v>
      </c>
      <c r="H15" s="86">
        <f t="shared" si="0"/>
        <v>1362332049</v>
      </c>
      <c r="I15" s="84">
        <f t="shared" si="0"/>
        <v>175075250</v>
      </c>
      <c r="J15" s="85">
        <f t="shared" si="0"/>
        <v>775341248</v>
      </c>
      <c r="K15" s="85">
        <f t="shared" si="0"/>
        <v>597076469</v>
      </c>
      <c r="L15" s="85">
        <f t="shared" si="0"/>
        <v>0</v>
      </c>
      <c r="M15" s="87">
        <f t="shared" si="0"/>
        <v>1547492967</v>
      </c>
    </row>
    <row r="16" spans="1:13" ht="13.5">
      <c r="A16" s="51" t="s">
        <v>49</v>
      </c>
      <c r="B16" s="76" t="s">
        <v>509</v>
      </c>
      <c r="C16" s="77" t="s">
        <v>510</v>
      </c>
      <c r="D16" s="78">
        <v>73</v>
      </c>
      <c r="E16" s="79">
        <v>156988</v>
      </c>
      <c r="F16" s="79">
        <v>41012490</v>
      </c>
      <c r="G16" s="79">
        <v>0</v>
      </c>
      <c r="H16" s="80">
        <v>41169551</v>
      </c>
      <c r="I16" s="78">
        <v>0</v>
      </c>
      <c r="J16" s="79">
        <v>384</v>
      </c>
      <c r="K16" s="79">
        <v>225386</v>
      </c>
      <c r="L16" s="79">
        <v>0</v>
      </c>
      <c r="M16" s="81">
        <v>225770</v>
      </c>
    </row>
    <row r="17" spans="1:13" ht="13.5">
      <c r="A17" s="51" t="s">
        <v>49</v>
      </c>
      <c r="B17" s="76" t="s">
        <v>511</v>
      </c>
      <c r="C17" s="77" t="s">
        <v>512</v>
      </c>
      <c r="D17" s="78">
        <v>3580959</v>
      </c>
      <c r="E17" s="79">
        <v>11383997</v>
      </c>
      <c r="F17" s="79">
        <v>2113</v>
      </c>
      <c r="G17" s="79">
        <v>0</v>
      </c>
      <c r="H17" s="80">
        <v>14967069</v>
      </c>
      <c r="I17" s="78">
        <v>4970096</v>
      </c>
      <c r="J17" s="79">
        <v>11688749</v>
      </c>
      <c r="K17" s="79">
        <v>1823260</v>
      </c>
      <c r="L17" s="79">
        <v>0</v>
      </c>
      <c r="M17" s="81">
        <v>18482105</v>
      </c>
    </row>
    <row r="18" spans="1:13" ht="13.5">
      <c r="A18" s="51" t="s">
        <v>49</v>
      </c>
      <c r="B18" s="76" t="s">
        <v>513</v>
      </c>
      <c r="C18" s="77" t="s">
        <v>514</v>
      </c>
      <c r="D18" s="78">
        <v>54868544</v>
      </c>
      <c r="E18" s="79">
        <v>41678568</v>
      </c>
      <c r="F18" s="79">
        <v>231031</v>
      </c>
      <c r="G18" s="79">
        <v>0</v>
      </c>
      <c r="H18" s="80">
        <v>96778143</v>
      </c>
      <c r="I18" s="78">
        <v>81725172</v>
      </c>
      <c r="J18" s="79">
        <v>55315684</v>
      </c>
      <c r="K18" s="79">
        <v>27825695</v>
      </c>
      <c r="L18" s="79">
        <v>0</v>
      </c>
      <c r="M18" s="81">
        <v>164866551</v>
      </c>
    </row>
    <row r="19" spans="1:13" ht="13.5">
      <c r="A19" s="51" t="s">
        <v>49</v>
      </c>
      <c r="B19" s="76" t="s">
        <v>515</v>
      </c>
      <c r="C19" s="77" t="s">
        <v>516</v>
      </c>
      <c r="D19" s="78">
        <v>0</v>
      </c>
      <c r="E19" s="79">
        <v>0</v>
      </c>
      <c r="F19" s="79">
        <v>0</v>
      </c>
      <c r="G19" s="79">
        <v>0</v>
      </c>
      <c r="H19" s="80">
        <v>0</v>
      </c>
      <c r="I19" s="78">
        <v>-255980</v>
      </c>
      <c r="J19" s="79">
        <v>14567959</v>
      </c>
      <c r="K19" s="79">
        <v>-6079989</v>
      </c>
      <c r="L19" s="79">
        <v>0</v>
      </c>
      <c r="M19" s="81">
        <v>8231990</v>
      </c>
    </row>
    <row r="20" spans="1:13" ht="13.5">
      <c r="A20" s="51" t="s">
        <v>49</v>
      </c>
      <c r="B20" s="76" t="s">
        <v>517</v>
      </c>
      <c r="C20" s="77" t="s">
        <v>518</v>
      </c>
      <c r="D20" s="78">
        <v>7054316</v>
      </c>
      <c r="E20" s="79">
        <v>12102836</v>
      </c>
      <c r="F20" s="79">
        <v>482613</v>
      </c>
      <c r="G20" s="79">
        <v>0</v>
      </c>
      <c r="H20" s="80">
        <v>19639765</v>
      </c>
      <c r="I20" s="78">
        <v>5079125</v>
      </c>
      <c r="J20" s="79">
        <v>15114039</v>
      </c>
      <c r="K20" s="79">
        <v>583417</v>
      </c>
      <c r="L20" s="79">
        <v>0</v>
      </c>
      <c r="M20" s="81">
        <v>20776581</v>
      </c>
    </row>
    <row r="21" spans="1:13" ht="13.5">
      <c r="A21" s="51" t="s">
        <v>64</v>
      </c>
      <c r="B21" s="76" t="s">
        <v>519</v>
      </c>
      <c r="C21" s="77" t="s">
        <v>520</v>
      </c>
      <c r="D21" s="78">
        <v>0</v>
      </c>
      <c r="E21" s="79">
        <v>0</v>
      </c>
      <c r="F21" s="79">
        <v>36506</v>
      </c>
      <c r="G21" s="79">
        <v>0</v>
      </c>
      <c r="H21" s="80">
        <v>36506</v>
      </c>
      <c r="I21" s="78">
        <v>0</v>
      </c>
      <c r="J21" s="79">
        <v>95503</v>
      </c>
      <c r="K21" s="79">
        <v>635693</v>
      </c>
      <c r="L21" s="79">
        <v>0</v>
      </c>
      <c r="M21" s="81">
        <v>731196</v>
      </c>
    </row>
    <row r="22" spans="1:13" ht="13.5">
      <c r="A22" s="52"/>
      <c r="B22" s="82" t="s">
        <v>521</v>
      </c>
      <c r="C22" s="83"/>
      <c r="D22" s="84">
        <f aca="true" t="shared" si="1" ref="D22:M22">SUM(D16:D21)</f>
        <v>65503892</v>
      </c>
      <c r="E22" s="85">
        <f t="shared" si="1"/>
        <v>65322389</v>
      </c>
      <c r="F22" s="85">
        <f t="shared" si="1"/>
        <v>41764753</v>
      </c>
      <c r="G22" s="85">
        <f t="shared" si="1"/>
        <v>0</v>
      </c>
      <c r="H22" s="86">
        <f t="shared" si="1"/>
        <v>172591034</v>
      </c>
      <c r="I22" s="84">
        <f t="shared" si="1"/>
        <v>91518413</v>
      </c>
      <c r="J22" s="85">
        <f t="shared" si="1"/>
        <v>96782318</v>
      </c>
      <c r="K22" s="85">
        <f t="shared" si="1"/>
        <v>25013462</v>
      </c>
      <c r="L22" s="85">
        <f t="shared" si="1"/>
        <v>0</v>
      </c>
      <c r="M22" s="87">
        <f t="shared" si="1"/>
        <v>213314193</v>
      </c>
    </row>
    <row r="23" spans="1:13" ht="13.5">
      <c r="A23" s="51" t="s">
        <v>49</v>
      </c>
      <c r="B23" s="76" t="s">
        <v>522</v>
      </c>
      <c r="C23" s="77" t="s">
        <v>523</v>
      </c>
      <c r="D23" s="78">
        <v>6346897</v>
      </c>
      <c r="E23" s="79">
        <v>32465751</v>
      </c>
      <c r="F23" s="79">
        <v>8579584</v>
      </c>
      <c r="G23" s="79">
        <v>0</v>
      </c>
      <c r="H23" s="80">
        <v>47392232</v>
      </c>
      <c r="I23" s="78">
        <v>6996968</v>
      </c>
      <c r="J23" s="79">
        <v>42338407</v>
      </c>
      <c r="K23" s="79">
        <v>38147043</v>
      </c>
      <c r="L23" s="79">
        <v>0</v>
      </c>
      <c r="M23" s="81">
        <v>87482418</v>
      </c>
    </row>
    <row r="24" spans="1:13" ht="13.5">
      <c r="A24" s="51" t="s">
        <v>49</v>
      </c>
      <c r="B24" s="76" t="s">
        <v>524</v>
      </c>
      <c r="C24" s="77" t="s">
        <v>525</v>
      </c>
      <c r="D24" s="78">
        <v>740262</v>
      </c>
      <c r="E24" s="79">
        <v>6340948</v>
      </c>
      <c r="F24" s="79">
        <v>2289848</v>
      </c>
      <c r="G24" s="79">
        <v>0</v>
      </c>
      <c r="H24" s="80">
        <v>9371058</v>
      </c>
      <c r="I24" s="78">
        <v>1407627</v>
      </c>
      <c r="J24" s="79">
        <v>10526693</v>
      </c>
      <c r="K24" s="79">
        <v>1963234</v>
      </c>
      <c r="L24" s="79">
        <v>0</v>
      </c>
      <c r="M24" s="81">
        <v>13897554</v>
      </c>
    </row>
    <row r="25" spans="1:13" ht="13.5">
      <c r="A25" s="51" t="s">
        <v>49</v>
      </c>
      <c r="B25" s="76" t="s">
        <v>526</v>
      </c>
      <c r="C25" s="77" t="s">
        <v>527</v>
      </c>
      <c r="D25" s="78">
        <v>0</v>
      </c>
      <c r="E25" s="79">
        <v>0</v>
      </c>
      <c r="F25" s="79">
        <v>0</v>
      </c>
      <c r="G25" s="79">
        <v>0</v>
      </c>
      <c r="H25" s="80">
        <v>0</v>
      </c>
      <c r="I25" s="78">
        <v>592482</v>
      </c>
      <c r="J25" s="79">
        <v>388510</v>
      </c>
      <c r="K25" s="79">
        <v>15428714</v>
      </c>
      <c r="L25" s="79">
        <v>0</v>
      </c>
      <c r="M25" s="81">
        <v>16409706</v>
      </c>
    </row>
    <row r="26" spans="1:13" ht="13.5">
      <c r="A26" s="51" t="s">
        <v>49</v>
      </c>
      <c r="B26" s="76" t="s">
        <v>528</v>
      </c>
      <c r="C26" s="77" t="s">
        <v>529</v>
      </c>
      <c r="D26" s="78">
        <v>6950574</v>
      </c>
      <c r="E26" s="79">
        <v>33066374</v>
      </c>
      <c r="F26" s="79">
        <v>25327731</v>
      </c>
      <c r="G26" s="79">
        <v>0</v>
      </c>
      <c r="H26" s="80">
        <v>65344679</v>
      </c>
      <c r="I26" s="78">
        <v>6601328</v>
      </c>
      <c r="J26" s="79">
        <v>29125695</v>
      </c>
      <c r="K26" s="79">
        <v>20181402</v>
      </c>
      <c r="L26" s="79">
        <v>0</v>
      </c>
      <c r="M26" s="81">
        <v>55908425</v>
      </c>
    </row>
    <row r="27" spans="1:13" ht="13.5">
      <c r="A27" s="51" t="s">
        <v>49</v>
      </c>
      <c r="B27" s="76" t="s">
        <v>530</v>
      </c>
      <c r="C27" s="77" t="s">
        <v>531</v>
      </c>
      <c r="D27" s="78">
        <v>231897</v>
      </c>
      <c r="E27" s="79">
        <v>0</v>
      </c>
      <c r="F27" s="79">
        <v>42850887</v>
      </c>
      <c r="G27" s="79">
        <v>0</v>
      </c>
      <c r="H27" s="80">
        <v>43082784</v>
      </c>
      <c r="I27" s="78">
        <v>0</v>
      </c>
      <c r="J27" s="79">
        <v>0</v>
      </c>
      <c r="K27" s="79">
        <v>1500596</v>
      </c>
      <c r="L27" s="79">
        <v>0</v>
      </c>
      <c r="M27" s="81">
        <v>1500596</v>
      </c>
    </row>
    <row r="28" spans="1:13" ht="13.5">
      <c r="A28" s="51" t="s">
        <v>64</v>
      </c>
      <c r="B28" s="76" t="s">
        <v>532</v>
      </c>
      <c r="C28" s="77" t="s">
        <v>533</v>
      </c>
      <c r="D28" s="78">
        <v>0</v>
      </c>
      <c r="E28" s="79">
        <v>0</v>
      </c>
      <c r="F28" s="79">
        <v>0</v>
      </c>
      <c r="G28" s="79">
        <v>0</v>
      </c>
      <c r="H28" s="80">
        <v>0</v>
      </c>
      <c r="I28" s="78">
        <v>0</v>
      </c>
      <c r="J28" s="79">
        <v>0</v>
      </c>
      <c r="K28" s="79">
        <v>4761808</v>
      </c>
      <c r="L28" s="79">
        <v>0</v>
      </c>
      <c r="M28" s="81">
        <v>4761808</v>
      </c>
    </row>
    <row r="29" spans="1:13" ht="13.5">
      <c r="A29" s="52"/>
      <c r="B29" s="82" t="s">
        <v>534</v>
      </c>
      <c r="C29" s="83"/>
      <c r="D29" s="84">
        <f aca="true" t="shared" si="2" ref="D29:M29">SUM(D23:D28)</f>
        <v>14269630</v>
      </c>
      <c r="E29" s="85">
        <f t="shared" si="2"/>
        <v>71873073</v>
      </c>
      <c r="F29" s="85">
        <f t="shared" si="2"/>
        <v>79048050</v>
      </c>
      <c r="G29" s="85">
        <f t="shared" si="2"/>
        <v>0</v>
      </c>
      <c r="H29" s="86">
        <f t="shared" si="2"/>
        <v>165190753</v>
      </c>
      <c r="I29" s="84">
        <f t="shared" si="2"/>
        <v>15598405</v>
      </c>
      <c r="J29" s="85">
        <f t="shared" si="2"/>
        <v>82379305</v>
      </c>
      <c r="K29" s="85">
        <f t="shared" si="2"/>
        <v>81982797</v>
      </c>
      <c r="L29" s="85">
        <f t="shared" si="2"/>
        <v>0</v>
      </c>
      <c r="M29" s="87">
        <f t="shared" si="2"/>
        <v>179960507</v>
      </c>
    </row>
    <row r="30" spans="1:13" ht="13.5">
      <c r="A30" s="51" t="s">
        <v>49</v>
      </c>
      <c r="B30" s="76" t="s">
        <v>535</v>
      </c>
      <c r="C30" s="77" t="s">
        <v>536</v>
      </c>
      <c r="D30" s="78">
        <v>50089708</v>
      </c>
      <c r="E30" s="79">
        <v>262946649</v>
      </c>
      <c r="F30" s="79">
        <v>63702872</v>
      </c>
      <c r="G30" s="79">
        <v>0</v>
      </c>
      <c r="H30" s="80">
        <v>376739229</v>
      </c>
      <c r="I30" s="78">
        <v>71488361</v>
      </c>
      <c r="J30" s="79">
        <v>367116524</v>
      </c>
      <c r="K30" s="79">
        <v>98311417</v>
      </c>
      <c r="L30" s="79">
        <v>0</v>
      </c>
      <c r="M30" s="81">
        <v>536916302</v>
      </c>
    </row>
    <row r="31" spans="1:13" ht="13.5">
      <c r="A31" s="51" t="s">
        <v>49</v>
      </c>
      <c r="B31" s="76" t="s">
        <v>537</v>
      </c>
      <c r="C31" s="77" t="s">
        <v>538</v>
      </c>
      <c r="D31" s="78">
        <v>11175007</v>
      </c>
      <c r="E31" s="79">
        <v>46236647</v>
      </c>
      <c r="F31" s="79">
        <v>50932935</v>
      </c>
      <c r="G31" s="79">
        <v>0</v>
      </c>
      <c r="H31" s="80">
        <v>108344589</v>
      </c>
      <c r="I31" s="78">
        <v>9121091</v>
      </c>
      <c r="J31" s="79">
        <v>49771290</v>
      </c>
      <c r="K31" s="79">
        <v>20235322</v>
      </c>
      <c r="L31" s="79">
        <v>0</v>
      </c>
      <c r="M31" s="81">
        <v>79127703</v>
      </c>
    </row>
    <row r="32" spans="1:13" ht="13.5">
      <c r="A32" s="51" t="s">
        <v>49</v>
      </c>
      <c r="B32" s="76" t="s">
        <v>539</v>
      </c>
      <c r="C32" s="77" t="s">
        <v>540</v>
      </c>
      <c r="D32" s="78">
        <v>16191191</v>
      </c>
      <c r="E32" s="79">
        <v>131814814</v>
      </c>
      <c r="F32" s="79">
        <v>33131903</v>
      </c>
      <c r="G32" s="79">
        <v>0</v>
      </c>
      <c r="H32" s="80">
        <v>181137908</v>
      </c>
      <c r="I32" s="78">
        <v>43943522</v>
      </c>
      <c r="J32" s="79">
        <v>17730348</v>
      </c>
      <c r="K32" s="79">
        <v>215251052</v>
      </c>
      <c r="L32" s="79">
        <v>0</v>
      </c>
      <c r="M32" s="81">
        <v>276924922</v>
      </c>
    </row>
    <row r="33" spans="1:13" ht="13.5">
      <c r="A33" s="51" t="s">
        <v>64</v>
      </c>
      <c r="B33" s="76" t="s">
        <v>541</v>
      </c>
      <c r="C33" s="77" t="s">
        <v>542</v>
      </c>
      <c r="D33" s="78">
        <v>0</v>
      </c>
      <c r="E33" s="79">
        <v>0</v>
      </c>
      <c r="F33" s="79">
        <v>8138711</v>
      </c>
      <c r="G33" s="79">
        <v>0</v>
      </c>
      <c r="H33" s="80">
        <v>8138711</v>
      </c>
      <c r="I33" s="78">
        <v>0</v>
      </c>
      <c r="J33" s="79">
        <v>0</v>
      </c>
      <c r="K33" s="79">
        <v>48120054</v>
      </c>
      <c r="L33" s="79">
        <v>0</v>
      </c>
      <c r="M33" s="81">
        <v>48120054</v>
      </c>
    </row>
    <row r="34" spans="1:13" ht="13.5">
      <c r="A34" s="52"/>
      <c r="B34" s="82" t="s">
        <v>543</v>
      </c>
      <c r="C34" s="83"/>
      <c r="D34" s="84">
        <f aca="true" t="shared" si="3" ref="D34:M34">SUM(D30:D33)</f>
        <v>77455906</v>
      </c>
      <c r="E34" s="85">
        <f t="shared" si="3"/>
        <v>440998110</v>
      </c>
      <c r="F34" s="85">
        <f t="shared" si="3"/>
        <v>155906421</v>
      </c>
      <c r="G34" s="85">
        <f t="shared" si="3"/>
        <v>0</v>
      </c>
      <c r="H34" s="86">
        <f t="shared" si="3"/>
        <v>674360437</v>
      </c>
      <c r="I34" s="84">
        <f t="shared" si="3"/>
        <v>124552974</v>
      </c>
      <c r="J34" s="85">
        <f t="shared" si="3"/>
        <v>434618162</v>
      </c>
      <c r="K34" s="85">
        <f t="shared" si="3"/>
        <v>381917845</v>
      </c>
      <c r="L34" s="85">
        <f t="shared" si="3"/>
        <v>0</v>
      </c>
      <c r="M34" s="87">
        <f t="shared" si="3"/>
        <v>941088981</v>
      </c>
    </row>
    <row r="35" spans="1:13" ht="13.5">
      <c r="A35" s="53"/>
      <c r="B35" s="88" t="s">
        <v>544</v>
      </c>
      <c r="C35" s="89"/>
      <c r="D35" s="90">
        <f aca="true" t="shared" si="4" ref="D35:M35">SUM(D9:D14,D16:D21,D23:D28,D30:D33)</f>
        <v>386549598</v>
      </c>
      <c r="E35" s="91">
        <f t="shared" si="4"/>
        <v>1426199978</v>
      </c>
      <c r="F35" s="91">
        <f t="shared" si="4"/>
        <v>561724697</v>
      </c>
      <c r="G35" s="91">
        <f t="shared" si="4"/>
        <v>0</v>
      </c>
      <c r="H35" s="92">
        <f t="shared" si="4"/>
        <v>2374474273</v>
      </c>
      <c r="I35" s="90">
        <f t="shared" si="4"/>
        <v>406745042</v>
      </c>
      <c r="J35" s="91">
        <f t="shared" si="4"/>
        <v>1389121033</v>
      </c>
      <c r="K35" s="91">
        <f t="shared" si="4"/>
        <v>1085990573</v>
      </c>
      <c r="L35" s="91">
        <f t="shared" si="4"/>
        <v>0</v>
      </c>
      <c r="M35" s="93">
        <f t="shared" si="4"/>
        <v>2881856648</v>
      </c>
    </row>
    <row r="36" spans="1:13" ht="12.75">
      <c r="A36" s="5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2.75">
      <c r="A37" s="5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545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47</v>
      </c>
      <c r="B9" s="76" t="s">
        <v>32</v>
      </c>
      <c r="C9" s="77" t="s">
        <v>33</v>
      </c>
      <c r="D9" s="78">
        <v>2507543485</v>
      </c>
      <c r="E9" s="79">
        <v>4723255889</v>
      </c>
      <c r="F9" s="79">
        <v>1370475479</v>
      </c>
      <c r="G9" s="79">
        <v>0</v>
      </c>
      <c r="H9" s="80">
        <v>8601274853</v>
      </c>
      <c r="I9" s="78">
        <v>2395622371</v>
      </c>
      <c r="J9" s="79">
        <v>4031850116</v>
      </c>
      <c r="K9" s="79">
        <v>2234032181</v>
      </c>
      <c r="L9" s="79">
        <v>0</v>
      </c>
      <c r="M9" s="81">
        <v>8661504668</v>
      </c>
    </row>
    <row r="10" spans="1:13" ht="13.5">
      <c r="A10" s="52"/>
      <c r="B10" s="82" t="s">
        <v>48</v>
      </c>
      <c r="C10" s="83"/>
      <c r="D10" s="84">
        <f aca="true" t="shared" si="0" ref="D10:M10">D9</f>
        <v>2507543485</v>
      </c>
      <c r="E10" s="85">
        <f t="shared" si="0"/>
        <v>4723255889</v>
      </c>
      <c r="F10" s="85">
        <f t="shared" si="0"/>
        <v>1370475479</v>
      </c>
      <c r="G10" s="85">
        <f t="shared" si="0"/>
        <v>0</v>
      </c>
      <c r="H10" s="86">
        <f t="shared" si="0"/>
        <v>8601274853</v>
      </c>
      <c r="I10" s="84">
        <f t="shared" si="0"/>
        <v>2395622371</v>
      </c>
      <c r="J10" s="85">
        <f t="shared" si="0"/>
        <v>4031850116</v>
      </c>
      <c r="K10" s="85">
        <f t="shared" si="0"/>
        <v>2234032181</v>
      </c>
      <c r="L10" s="85">
        <f t="shared" si="0"/>
        <v>0</v>
      </c>
      <c r="M10" s="87">
        <f t="shared" si="0"/>
        <v>8661504668</v>
      </c>
    </row>
    <row r="11" spans="1:13" ht="13.5">
      <c r="A11" s="51" t="s">
        <v>49</v>
      </c>
      <c r="B11" s="76" t="s">
        <v>546</v>
      </c>
      <c r="C11" s="77" t="s">
        <v>547</v>
      </c>
      <c r="D11" s="78">
        <v>10617616</v>
      </c>
      <c r="E11" s="79">
        <v>39937625</v>
      </c>
      <c r="F11" s="79">
        <v>2200686</v>
      </c>
      <c r="G11" s="79">
        <v>0</v>
      </c>
      <c r="H11" s="80">
        <v>52755927</v>
      </c>
      <c r="I11" s="78">
        <v>8697427</v>
      </c>
      <c r="J11" s="79">
        <v>40283240</v>
      </c>
      <c r="K11" s="79">
        <v>16228661</v>
      </c>
      <c r="L11" s="79">
        <v>0</v>
      </c>
      <c r="M11" s="81">
        <v>65209328</v>
      </c>
    </row>
    <row r="12" spans="1:13" ht="13.5">
      <c r="A12" s="51" t="s">
        <v>49</v>
      </c>
      <c r="B12" s="76" t="s">
        <v>548</v>
      </c>
      <c r="C12" s="77" t="s">
        <v>549</v>
      </c>
      <c r="D12" s="78">
        <v>10103572</v>
      </c>
      <c r="E12" s="79">
        <v>34593495</v>
      </c>
      <c r="F12" s="79">
        <v>8236197</v>
      </c>
      <c r="G12" s="79">
        <v>0</v>
      </c>
      <c r="H12" s="80">
        <v>52933264</v>
      </c>
      <c r="I12" s="78">
        <v>5593226</v>
      </c>
      <c r="J12" s="79">
        <v>30072915</v>
      </c>
      <c r="K12" s="79">
        <v>9217801</v>
      </c>
      <c r="L12" s="79">
        <v>0</v>
      </c>
      <c r="M12" s="81">
        <v>44883942</v>
      </c>
    </row>
    <row r="13" spans="1:13" ht="13.5">
      <c r="A13" s="51" t="s">
        <v>49</v>
      </c>
      <c r="B13" s="76" t="s">
        <v>550</v>
      </c>
      <c r="C13" s="77" t="s">
        <v>551</v>
      </c>
      <c r="D13" s="78">
        <v>16741064</v>
      </c>
      <c r="E13" s="79">
        <v>54979464</v>
      </c>
      <c r="F13" s="79">
        <v>7331967</v>
      </c>
      <c r="G13" s="79">
        <v>0</v>
      </c>
      <c r="H13" s="80">
        <v>79052495</v>
      </c>
      <c r="I13" s="78">
        <v>14888407</v>
      </c>
      <c r="J13" s="79">
        <v>49498962</v>
      </c>
      <c r="K13" s="79">
        <v>2900558</v>
      </c>
      <c r="L13" s="79">
        <v>0</v>
      </c>
      <c r="M13" s="81">
        <v>67287927</v>
      </c>
    </row>
    <row r="14" spans="1:13" ht="13.5">
      <c r="A14" s="51" t="s">
        <v>49</v>
      </c>
      <c r="B14" s="76" t="s">
        <v>552</v>
      </c>
      <c r="C14" s="77" t="s">
        <v>553</v>
      </c>
      <c r="D14" s="78">
        <v>54844501</v>
      </c>
      <c r="E14" s="79">
        <v>159344977</v>
      </c>
      <c r="F14" s="79">
        <v>55437684</v>
      </c>
      <c r="G14" s="79">
        <v>0</v>
      </c>
      <c r="H14" s="80">
        <v>269627162</v>
      </c>
      <c r="I14" s="78">
        <v>45345463</v>
      </c>
      <c r="J14" s="79">
        <v>156877642</v>
      </c>
      <c r="K14" s="79">
        <v>28667316</v>
      </c>
      <c r="L14" s="79">
        <v>0</v>
      </c>
      <c r="M14" s="81">
        <v>230890421</v>
      </c>
    </row>
    <row r="15" spans="1:13" ht="13.5">
      <c r="A15" s="51" t="s">
        <v>49</v>
      </c>
      <c r="B15" s="76" t="s">
        <v>554</v>
      </c>
      <c r="C15" s="77" t="s">
        <v>555</v>
      </c>
      <c r="D15" s="78">
        <v>29537215</v>
      </c>
      <c r="E15" s="79">
        <v>103079680</v>
      </c>
      <c r="F15" s="79">
        <v>39986523</v>
      </c>
      <c r="G15" s="79">
        <v>0</v>
      </c>
      <c r="H15" s="80">
        <v>172603418</v>
      </c>
      <c r="I15" s="78">
        <v>25911878</v>
      </c>
      <c r="J15" s="79">
        <v>94679407</v>
      </c>
      <c r="K15" s="79">
        <v>40276915</v>
      </c>
      <c r="L15" s="79">
        <v>0</v>
      </c>
      <c r="M15" s="81">
        <v>160868200</v>
      </c>
    </row>
    <row r="16" spans="1:13" ht="13.5">
      <c r="A16" s="51" t="s">
        <v>64</v>
      </c>
      <c r="B16" s="76" t="s">
        <v>556</v>
      </c>
      <c r="C16" s="77" t="s">
        <v>557</v>
      </c>
      <c r="D16" s="78">
        <v>0</v>
      </c>
      <c r="E16" s="79">
        <v>29926586</v>
      </c>
      <c r="F16" s="79">
        <v>41887278</v>
      </c>
      <c r="G16" s="79">
        <v>0</v>
      </c>
      <c r="H16" s="80">
        <v>71813864</v>
      </c>
      <c r="I16" s="78">
        <v>0</v>
      </c>
      <c r="J16" s="79">
        <v>30396679</v>
      </c>
      <c r="K16" s="79">
        <v>51248413</v>
      </c>
      <c r="L16" s="79">
        <v>0</v>
      </c>
      <c r="M16" s="81">
        <v>81645092</v>
      </c>
    </row>
    <row r="17" spans="1:13" ht="13.5">
      <c r="A17" s="52"/>
      <c r="B17" s="82" t="s">
        <v>558</v>
      </c>
      <c r="C17" s="83"/>
      <c r="D17" s="84">
        <f aca="true" t="shared" si="1" ref="D17:M17">SUM(D11:D16)</f>
        <v>121843968</v>
      </c>
      <c r="E17" s="85">
        <f t="shared" si="1"/>
        <v>421861827</v>
      </c>
      <c r="F17" s="85">
        <f t="shared" si="1"/>
        <v>155080335</v>
      </c>
      <c r="G17" s="85">
        <f t="shared" si="1"/>
        <v>0</v>
      </c>
      <c r="H17" s="86">
        <f t="shared" si="1"/>
        <v>698786130</v>
      </c>
      <c r="I17" s="84">
        <f t="shared" si="1"/>
        <v>100436401</v>
      </c>
      <c r="J17" s="85">
        <f t="shared" si="1"/>
        <v>401808845</v>
      </c>
      <c r="K17" s="85">
        <f t="shared" si="1"/>
        <v>148539664</v>
      </c>
      <c r="L17" s="85">
        <f t="shared" si="1"/>
        <v>0</v>
      </c>
      <c r="M17" s="87">
        <f t="shared" si="1"/>
        <v>650784910</v>
      </c>
    </row>
    <row r="18" spans="1:13" ht="13.5">
      <c r="A18" s="51" t="s">
        <v>49</v>
      </c>
      <c r="B18" s="76" t="s">
        <v>559</v>
      </c>
      <c r="C18" s="77" t="s">
        <v>560</v>
      </c>
      <c r="D18" s="78">
        <v>11374600</v>
      </c>
      <c r="E18" s="79">
        <v>96503083</v>
      </c>
      <c r="F18" s="79">
        <v>4395559</v>
      </c>
      <c r="G18" s="79">
        <v>0</v>
      </c>
      <c r="H18" s="80">
        <v>112273242</v>
      </c>
      <c r="I18" s="78">
        <v>10291818</v>
      </c>
      <c r="J18" s="79">
        <v>88161948</v>
      </c>
      <c r="K18" s="79">
        <v>16076901</v>
      </c>
      <c r="L18" s="79">
        <v>0</v>
      </c>
      <c r="M18" s="81">
        <v>114530667</v>
      </c>
    </row>
    <row r="19" spans="1:13" ht="13.5">
      <c r="A19" s="51" t="s">
        <v>49</v>
      </c>
      <c r="B19" s="76" t="s">
        <v>561</v>
      </c>
      <c r="C19" s="77" t="s">
        <v>562</v>
      </c>
      <c r="D19" s="78">
        <v>58201010</v>
      </c>
      <c r="E19" s="79">
        <v>381904802</v>
      </c>
      <c r="F19" s="79">
        <v>63859210</v>
      </c>
      <c r="G19" s="79">
        <v>0</v>
      </c>
      <c r="H19" s="80">
        <v>503965022</v>
      </c>
      <c r="I19" s="78">
        <v>671218</v>
      </c>
      <c r="J19" s="79">
        <v>280415027</v>
      </c>
      <c r="K19" s="79">
        <v>33910761</v>
      </c>
      <c r="L19" s="79">
        <v>0</v>
      </c>
      <c r="M19" s="81">
        <v>314997006</v>
      </c>
    </row>
    <row r="20" spans="1:13" ht="13.5">
      <c r="A20" s="51" t="s">
        <v>49</v>
      </c>
      <c r="B20" s="76" t="s">
        <v>563</v>
      </c>
      <c r="C20" s="77" t="s">
        <v>564</v>
      </c>
      <c r="D20" s="78">
        <v>74095926</v>
      </c>
      <c r="E20" s="79">
        <v>225701191</v>
      </c>
      <c r="F20" s="79">
        <v>65604810</v>
      </c>
      <c r="G20" s="79">
        <v>0</v>
      </c>
      <c r="H20" s="80">
        <v>365401927</v>
      </c>
      <c r="I20" s="78">
        <v>67089039</v>
      </c>
      <c r="J20" s="79">
        <v>229370926</v>
      </c>
      <c r="K20" s="79">
        <v>32410230</v>
      </c>
      <c r="L20" s="79">
        <v>0</v>
      </c>
      <c r="M20" s="81">
        <v>328870195</v>
      </c>
    </row>
    <row r="21" spans="1:13" ht="13.5">
      <c r="A21" s="51" t="s">
        <v>49</v>
      </c>
      <c r="B21" s="76" t="s">
        <v>565</v>
      </c>
      <c r="C21" s="77" t="s">
        <v>566</v>
      </c>
      <c r="D21" s="78">
        <v>29477892</v>
      </c>
      <c r="E21" s="79">
        <v>151594946</v>
      </c>
      <c r="F21" s="79">
        <v>94348488</v>
      </c>
      <c r="G21" s="79">
        <v>0</v>
      </c>
      <c r="H21" s="80">
        <v>275421326</v>
      </c>
      <c r="I21" s="78">
        <v>26297090</v>
      </c>
      <c r="J21" s="79">
        <v>144554278</v>
      </c>
      <c r="K21" s="79">
        <v>44295532</v>
      </c>
      <c r="L21" s="79">
        <v>0</v>
      </c>
      <c r="M21" s="81">
        <v>215146900</v>
      </c>
    </row>
    <row r="22" spans="1:13" ht="13.5">
      <c r="A22" s="51" t="s">
        <v>49</v>
      </c>
      <c r="B22" s="76" t="s">
        <v>567</v>
      </c>
      <c r="C22" s="77" t="s">
        <v>568</v>
      </c>
      <c r="D22" s="78">
        <v>365821</v>
      </c>
      <c r="E22" s="79">
        <v>127690892</v>
      </c>
      <c r="F22" s="79">
        <v>21051185</v>
      </c>
      <c r="G22" s="79">
        <v>0</v>
      </c>
      <c r="H22" s="80">
        <v>149107898</v>
      </c>
      <c r="I22" s="78">
        <v>-11835</v>
      </c>
      <c r="J22" s="79">
        <v>115674290</v>
      </c>
      <c r="K22" s="79">
        <v>15124648</v>
      </c>
      <c r="L22" s="79">
        <v>0</v>
      </c>
      <c r="M22" s="81">
        <v>130787103</v>
      </c>
    </row>
    <row r="23" spans="1:13" ht="13.5">
      <c r="A23" s="51" t="s">
        <v>64</v>
      </c>
      <c r="B23" s="76" t="s">
        <v>569</v>
      </c>
      <c r="C23" s="77" t="s">
        <v>570</v>
      </c>
      <c r="D23" s="78">
        <v>0</v>
      </c>
      <c r="E23" s="79">
        <v>0</v>
      </c>
      <c r="F23" s="79">
        <v>50569987</v>
      </c>
      <c r="G23" s="79">
        <v>0</v>
      </c>
      <c r="H23" s="80">
        <v>50569987</v>
      </c>
      <c r="I23" s="78">
        <v>0</v>
      </c>
      <c r="J23" s="79">
        <v>0</v>
      </c>
      <c r="K23" s="79">
        <v>75400989</v>
      </c>
      <c r="L23" s="79">
        <v>0</v>
      </c>
      <c r="M23" s="81">
        <v>75400989</v>
      </c>
    </row>
    <row r="24" spans="1:13" ht="13.5">
      <c r="A24" s="52"/>
      <c r="B24" s="82" t="s">
        <v>571</v>
      </c>
      <c r="C24" s="83"/>
      <c r="D24" s="84">
        <f aca="true" t="shared" si="2" ref="D24:M24">SUM(D18:D23)</f>
        <v>173515249</v>
      </c>
      <c r="E24" s="85">
        <f t="shared" si="2"/>
        <v>983394914</v>
      </c>
      <c r="F24" s="85">
        <f t="shared" si="2"/>
        <v>299829239</v>
      </c>
      <c r="G24" s="85">
        <f t="shared" si="2"/>
        <v>0</v>
      </c>
      <c r="H24" s="86">
        <f t="shared" si="2"/>
        <v>1456739402</v>
      </c>
      <c r="I24" s="84">
        <f t="shared" si="2"/>
        <v>104337330</v>
      </c>
      <c r="J24" s="85">
        <f t="shared" si="2"/>
        <v>858176469</v>
      </c>
      <c r="K24" s="85">
        <f t="shared" si="2"/>
        <v>217219061</v>
      </c>
      <c r="L24" s="85">
        <f t="shared" si="2"/>
        <v>0</v>
      </c>
      <c r="M24" s="87">
        <f t="shared" si="2"/>
        <v>1179732860</v>
      </c>
    </row>
    <row r="25" spans="1:13" ht="13.5">
      <c r="A25" s="51" t="s">
        <v>49</v>
      </c>
      <c r="B25" s="76" t="s">
        <v>572</v>
      </c>
      <c r="C25" s="77" t="s">
        <v>573</v>
      </c>
      <c r="D25" s="78">
        <v>21316677</v>
      </c>
      <c r="E25" s="79">
        <v>51029546</v>
      </c>
      <c r="F25" s="79">
        <v>16310062</v>
      </c>
      <c r="G25" s="79">
        <v>0</v>
      </c>
      <c r="H25" s="80">
        <v>88656285</v>
      </c>
      <c r="I25" s="78">
        <v>21681989</v>
      </c>
      <c r="J25" s="79">
        <v>45484818</v>
      </c>
      <c r="K25" s="79">
        <v>21948398</v>
      </c>
      <c r="L25" s="79">
        <v>0</v>
      </c>
      <c r="M25" s="81">
        <v>89115205</v>
      </c>
    </row>
    <row r="26" spans="1:13" ht="13.5">
      <c r="A26" s="51" t="s">
        <v>49</v>
      </c>
      <c r="B26" s="76" t="s">
        <v>574</v>
      </c>
      <c r="C26" s="77" t="s">
        <v>575</v>
      </c>
      <c r="D26" s="78">
        <v>58978971</v>
      </c>
      <c r="E26" s="79">
        <v>159011360</v>
      </c>
      <c r="F26" s="79">
        <v>43571421</v>
      </c>
      <c r="G26" s="79">
        <v>0</v>
      </c>
      <c r="H26" s="80">
        <v>261561752</v>
      </c>
      <c r="I26" s="78">
        <v>57437747</v>
      </c>
      <c r="J26" s="79">
        <v>157791942</v>
      </c>
      <c r="K26" s="79">
        <v>42328652</v>
      </c>
      <c r="L26" s="79">
        <v>0</v>
      </c>
      <c r="M26" s="81">
        <v>257558341</v>
      </c>
    </row>
    <row r="27" spans="1:13" ht="13.5">
      <c r="A27" s="51" t="s">
        <v>49</v>
      </c>
      <c r="B27" s="76" t="s">
        <v>576</v>
      </c>
      <c r="C27" s="77" t="s">
        <v>577</v>
      </c>
      <c r="D27" s="78">
        <v>11874394</v>
      </c>
      <c r="E27" s="79">
        <v>44284783</v>
      </c>
      <c r="F27" s="79">
        <v>5675690</v>
      </c>
      <c r="G27" s="79">
        <v>0</v>
      </c>
      <c r="H27" s="80">
        <v>61834867</v>
      </c>
      <c r="I27" s="78">
        <v>9007209</v>
      </c>
      <c r="J27" s="79">
        <v>41906826</v>
      </c>
      <c r="K27" s="79">
        <v>15471668</v>
      </c>
      <c r="L27" s="79">
        <v>0</v>
      </c>
      <c r="M27" s="81">
        <v>66385703</v>
      </c>
    </row>
    <row r="28" spans="1:13" ht="13.5">
      <c r="A28" s="51" t="s">
        <v>49</v>
      </c>
      <c r="B28" s="76" t="s">
        <v>578</v>
      </c>
      <c r="C28" s="77" t="s">
        <v>579</v>
      </c>
      <c r="D28" s="78">
        <v>9067893</v>
      </c>
      <c r="E28" s="79">
        <v>29099983</v>
      </c>
      <c r="F28" s="79">
        <v>5812870</v>
      </c>
      <c r="G28" s="79">
        <v>0</v>
      </c>
      <c r="H28" s="80">
        <v>43980746</v>
      </c>
      <c r="I28" s="78">
        <v>8959308</v>
      </c>
      <c r="J28" s="79">
        <v>27497567</v>
      </c>
      <c r="K28" s="79">
        <v>9187797</v>
      </c>
      <c r="L28" s="79">
        <v>0</v>
      </c>
      <c r="M28" s="81">
        <v>45644672</v>
      </c>
    </row>
    <row r="29" spans="1:13" ht="13.5">
      <c r="A29" s="51" t="s">
        <v>64</v>
      </c>
      <c r="B29" s="76" t="s">
        <v>580</v>
      </c>
      <c r="C29" s="77" t="s">
        <v>581</v>
      </c>
      <c r="D29" s="78">
        <v>0</v>
      </c>
      <c r="E29" s="79">
        <v>3629451</v>
      </c>
      <c r="F29" s="79">
        <v>40401957</v>
      </c>
      <c r="G29" s="79">
        <v>0</v>
      </c>
      <c r="H29" s="80">
        <v>44031408</v>
      </c>
      <c r="I29" s="78">
        <v>0</v>
      </c>
      <c r="J29" s="79">
        <v>1472725</v>
      </c>
      <c r="K29" s="79">
        <v>38008283</v>
      </c>
      <c r="L29" s="79">
        <v>0</v>
      </c>
      <c r="M29" s="81">
        <v>39481008</v>
      </c>
    </row>
    <row r="30" spans="1:13" ht="13.5">
      <c r="A30" s="52"/>
      <c r="B30" s="82" t="s">
        <v>582</v>
      </c>
      <c r="C30" s="83"/>
      <c r="D30" s="84">
        <f aca="true" t="shared" si="3" ref="D30:M30">SUM(D25:D29)</f>
        <v>101237935</v>
      </c>
      <c r="E30" s="85">
        <f t="shared" si="3"/>
        <v>287055123</v>
      </c>
      <c r="F30" s="85">
        <f t="shared" si="3"/>
        <v>111772000</v>
      </c>
      <c r="G30" s="85">
        <f t="shared" si="3"/>
        <v>0</v>
      </c>
      <c r="H30" s="86">
        <f t="shared" si="3"/>
        <v>500065058</v>
      </c>
      <c r="I30" s="84">
        <f t="shared" si="3"/>
        <v>97086253</v>
      </c>
      <c r="J30" s="85">
        <f t="shared" si="3"/>
        <v>274153878</v>
      </c>
      <c r="K30" s="85">
        <f t="shared" si="3"/>
        <v>126944798</v>
      </c>
      <c r="L30" s="85">
        <f t="shared" si="3"/>
        <v>0</v>
      </c>
      <c r="M30" s="87">
        <f t="shared" si="3"/>
        <v>498184929</v>
      </c>
    </row>
    <row r="31" spans="1:13" ht="13.5">
      <c r="A31" s="51" t="s">
        <v>49</v>
      </c>
      <c r="B31" s="76" t="s">
        <v>583</v>
      </c>
      <c r="C31" s="77" t="s">
        <v>584</v>
      </c>
      <c r="D31" s="78">
        <v>3093635</v>
      </c>
      <c r="E31" s="79">
        <v>19055030</v>
      </c>
      <c r="F31" s="79">
        <v>662683</v>
      </c>
      <c r="G31" s="79">
        <v>0</v>
      </c>
      <c r="H31" s="80">
        <v>22811348</v>
      </c>
      <c r="I31" s="78">
        <v>5033033</v>
      </c>
      <c r="J31" s="79">
        <v>18919976</v>
      </c>
      <c r="K31" s="79">
        <v>13585457</v>
      </c>
      <c r="L31" s="79">
        <v>0</v>
      </c>
      <c r="M31" s="81">
        <v>37538466</v>
      </c>
    </row>
    <row r="32" spans="1:13" ht="13.5">
      <c r="A32" s="51" t="s">
        <v>49</v>
      </c>
      <c r="B32" s="76" t="s">
        <v>585</v>
      </c>
      <c r="C32" s="77" t="s">
        <v>586</v>
      </c>
      <c r="D32" s="78">
        <v>-245092</v>
      </c>
      <c r="E32" s="79">
        <v>56702475</v>
      </c>
      <c r="F32" s="79">
        <v>14312037</v>
      </c>
      <c r="G32" s="79">
        <v>0</v>
      </c>
      <c r="H32" s="80">
        <v>70769420</v>
      </c>
      <c r="I32" s="78">
        <v>127472</v>
      </c>
      <c r="J32" s="79">
        <v>51409975</v>
      </c>
      <c r="K32" s="79">
        <v>32414498</v>
      </c>
      <c r="L32" s="79">
        <v>0</v>
      </c>
      <c r="M32" s="81">
        <v>83951945</v>
      </c>
    </row>
    <row r="33" spans="1:13" ht="13.5">
      <c r="A33" s="51" t="s">
        <v>49</v>
      </c>
      <c r="B33" s="76" t="s">
        <v>587</v>
      </c>
      <c r="C33" s="77" t="s">
        <v>588</v>
      </c>
      <c r="D33" s="78">
        <v>35836726</v>
      </c>
      <c r="E33" s="79">
        <v>170417984</v>
      </c>
      <c r="F33" s="79">
        <v>45773462</v>
      </c>
      <c r="G33" s="79">
        <v>0</v>
      </c>
      <c r="H33" s="80">
        <v>252028172</v>
      </c>
      <c r="I33" s="78">
        <v>30575448</v>
      </c>
      <c r="J33" s="79">
        <v>161760472</v>
      </c>
      <c r="K33" s="79">
        <v>34394904</v>
      </c>
      <c r="L33" s="79">
        <v>0</v>
      </c>
      <c r="M33" s="81">
        <v>226730824</v>
      </c>
    </row>
    <row r="34" spans="1:13" ht="13.5">
      <c r="A34" s="51" t="s">
        <v>49</v>
      </c>
      <c r="B34" s="76" t="s">
        <v>589</v>
      </c>
      <c r="C34" s="77" t="s">
        <v>590</v>
      </c>
      <c r="D34" s="78">
        <v>72501272</v>
      </c>
      <c r="E34" s="79">
        <v>244529566</v>
      </c>
      <c r="F34" s="79">
        <v>21967685</v>
      </c>
      <c r="G34" s="79">
        <v>0</v>
      </c>
      <c r="H34" s="80">
        <v>338998523</v>
      </c>
      <c r="I34" s="78">
        <v>62564223</v>
      </c>
      <c r="J34" s="79">
        <v>236290474</v>
      </c>
      <c r="K34" s="79">
        <v>41490954</v>
      </c>
      <c r="L34" s="79">
        <v>0</v>
      </c>
      <c r="M34" s="81">
        <v>340345651</v>
      </c>
    </row>
    <row r="35" spans="1:13" ht="13.5">
      <c r="A35" s="51" t="s">
        <v>49</v>
      </c>
      <c r="B35" s="76" t="s">
        <v>591</v>
      </c>
      <c r="C35" s="77" t="s">
        <v>592</v>
      </c>
      <c r="D35" s="78">
        <v>113809</v>
      </c>
      <c r="E35" s="79">
        <v>66371528</v>
      </c>
      <c r="F35" s="79">
        <v>8157863</v>
      </c>
      <c r="G35" s="79">
        <v>0</v>
      </c>
      <c r="H35" s="80">
        <v>74643200</v>
      </c>
      <c r="I35" s="78">
        <v>-34132</v>
      </c>
      <c r="J35" s="79">
        <v>67463274</v>
      </c>
      <c r="K35" s="79">
        <v>21557335</v>
      </c>
      <c r="L35" s="79">
        <v>0</v>
      </c>
      <c r="M35" s="81">
        <v>88986477</v>
      </c>
    </row>
    <row r="36" spans="1:13" ht="13.5">
      <c r="A36" s="51" t="s">
        <v>49</v>
      </c>
      <c r="B36" s="76" t="s">
        <v>593</v>
      </c>
      <c r="C36" s="77" t="s">
        <v>594</v>
      </c>
      <c r="D36" s="78">
        <v>30888166</v>
      </c>
      <c r="E36" s="79">
        <v>87064642</v>
      </c>
      <c r="F36" s="79">
        <v>23828103</v>
      </c>
      <c r="G36" s="79">
        <v>0</v>
      </c>
      <c r="H36" s="80">
        <v>141780911</v>
      </c>
      <c r="I36" s="78">
        <v>28705656</v>
      </c>
      <c r="J36" s="79">
        <v>88633746</v>
      </c>
      <c r="K36" s="79">
        <v>22804536</v>
      </c>
      <c r="L36" s="79">
        <v>0</v>
      </c>
      <c r="M36" s="81">
        <v>140143938</v>
      </c>
    </row>
    <row r="37" spans="1:13" ht="13.5">
      <c r="A37" s="51" t="s">
        <v>49</v>
      </c>
      <c r="B37" s="76" t="s">
        <v>595</v>
      </c>
      <c r="C37" s="77" t="s">
        <v>596</v>
      </c>
      <c r="D37" s="78">
        <v>630694</v>
      </c>
      <c r="E37" s="79">
        <v>70230327</v>
      </c>
      <c r="F37" s="79">
        <v>34691721</v>
      </c>
      <c r="G37" s="79">
        <v>0</v>
      </c>
      <c r="H37" s="80">
        <v>105552742</v>
      </c>
      <c r="I37" s="78">
        <v>3136210</v>
      </c>
      <c r="J37" s="79">
        <v>69305314</v>
      </c>
      <c r="K37" s="79">
        <v>42848121</v>
      </c>
      <c r="L37" s="79">
        <v>0</v>
      </c>
      <c r="M37" s="81">
        <v>115289645</v>
      </c>
    </row>
    <row r="38" spans="1:13" ht="13.5">
      <c r="A38" s="51" t="s">
        <v>64</v>
      </c>
      <c r="B38" s="76" t="s">
        <v>597</v>
      </c>
      <c r="C38" s="77" t="s">
        <v>598</v>
      </c>
      <c r="D38" s="78">
        <v>0</v>
      </c>
      <c r="E38" s="79">
        <v>0</v>
      </c>
      <c r="F38" s="79">
        <v>47724824</v>
      </c>
      <c r="G38" s="79">
        <v>0</v>
      </c>
      <c r="H38" s="80">
        <v>47724824</v>
      </c>
      <c r="I38" s="78">
        <v>0</v>
      </c>
      <c r="J38" s="79">
        <v>0</v>
      </c>
      <c r="K38" s="79">
        <v>10376968</v>
      </c>
      <c r="L38" s="79">
        <v>0</v>
      </c>
      <c r="M38" s="81">
        <v>10376968</v>
      </c>
    </row>
    <row r="39" spans="1:13" ht="13.5">
      <c r="A39" s="52"/>
      <c r="B39" s="82" t="s">
        <v>599</v>
      </c>
      <c r="C39" s="83"/>
      <c r="D39" s="84">
        <f aca="true" t="shared" si="4" ref="D39:M39">SUM(D31:D38)</f>
        <v>142819210</v>
      </c>
      <c r="E39" s="85">
        <f t="shared" si="4"/>
        <v>714371552</v>
      </c>
      <c r="F39" s="85">
        <f t="shared" si="4"/>
        <v>197118378</v>
      </c>
      <c r="G39" s="85">
        <f t="shared" si="4"/>
        <v>0</v>
      </c>
      <c r="H39" s="86">
        <f t="shared" si="4"/>
        <v>1054309140</v>
      </c>
      <c r="I39" s="84">
        <f t="shared" si="4"/>
        <v>130107910</v>
      </c>
      <c r="J39" s="85">
        <f t="shared" si="4"/>
        <v>693783231</v>
      </c>
      <c r="K39" s="85">
        <f t="shared" si="4"/>
        <v>219472773</v>
      </c>
      <c r="L39" s="85">
        <f t="shared" si="4"/>
        <v>0</v>
      </c>
      <c r="M39" s="87">
        <f t="shared" si="4"/>
        <v>1043363914</v>
      </c>
    </row>
    <row r="40" spans="1:13" ht="13.5">
      <c r="A40" s="51" t="s">
        <v>49</v>
      </c>
      <c r="B40" s="76" t="s">
        <v>600</v>
      </c>
      <c r="C40" s="77" t="s">
        <v>601</v>
      </c>
      <c r="D40" s="78">
        <v>19787</v>
      </c>
      <c r="E40" s="79">
        <v>5523717</v>
      </c>
      <c r="F40" s="79">
        <v>12134195</v>
      </c>
      <c r="G40" s="79">
        <v>0</v>
      </c>
      <c r="H40" s="80">
        <v>17677699</v>
      </c>
      <c r="I40" s="78">
        <v>55499</v>
      </c>
      <c r="J40" s="79">
        <v>4461387</v>
      </c>
      <c r="K40" s="79">
        <v>9618095</v>
      </c>
      <c r="L40" s="79">
        <v>0</v>
      </c>
      <c r="M40" s="81">
        <v>14134981</v>
      </c>
    </row>
    <row r="41" spans="1:13" ht="13.5">
      <c r="A41" s="51" t="s">
        <v>49</v>
      </c>
      <c r="B41" s="76" t="s">
        <v>602</v>
      </c>
      <c r="C41" s="77" t="s">
        <v>603</v>
      </c>
      <c r="D41" s="78">
        <v>558826</v>
      </c>
      <c r="E41" s="79">
        <v>5625936</v>
      </c>
      <c r="F41" s="79">
        <v>2751823</v>
      </c>
      <c r="G41" s="79">
        <v>0</v>
      </c>
      <c r="H41" s="80">
        <v>8936585</v>
      </c>
      <c r="I41" s="78">
        <v>0</v>
      </c>
      <c r="J41" s="79">
        <v>4982113</v>
      </c>
      <c r="K41" s="79">
        <v>8256127</v>
      </c>
      <c r="L41" s="79">
        <v>0</v>
      </c>
      <c r="M41" s="81">
        <v>13238240</v>
      </c>
    </row>
    <row r="42" spans="1:13" ht="13.5">
      <c r="A42" s="51" t="s">
        <v>49</v>
      </c>
      <c r="B42" s="76" t="s">
        <v>604</v>
      </c>
      <c r="C42" s="77" t="s">
        <v>605</v>
      </c>
      <c r="D42" s="78">
        <v>10476381</v>
      </c>
      <c r="E42" s="79">
        <v>-2083865</v>
      </c>
      <c r="F42" s="79">
        <v>4338024</v>
      </c>
      <c r="G42" s="79">
        <v>0</v>
      </c>
      <c r="H42" s="80">
        <v>12730540</v>
      </c>
      <c r="I42" s="78">
        <v>382</v>
      </c>
      <c r="J42" s="79">
        <v>9647614</v>
      </c>
      <c r="K42" s="79">
        <v>16672244</v>
      </c>
      <c r="L42" s="79">
        <v>0</v>
      </c>
      <c r="M42" s="81">
        <v>26320240</v>
      </c>
    </row>
    <row r="43" spans="1:13" ht="13.5">
      <c r="A43" s="51" t="s">
        <v>64</v>
      </c>
      <c r="B43" s="76" t="s">
        <v>606</v>
      </c>
      <c r="C43" s="77" t="s">
        <v>607</v>
      </c>
      <c r="D43" s="78">
        <v>0</v>
      </c>
      <c r="E43" s="79">
        <v>0</v>
      </c>
      <c r="F43" s="79">
        <v>18558337</v>
      </c>
      <c r="G43" s="79">
        <v>0</v>
      </c>
      <c r="H43" s="80">
        <v>18558337</v>
      </c>
      <c r="I43" s="78">
        <v>0</v>
      </c>
      <c r="J43" s="79">
        <v>0</v>
      </c>
      <c r="K43" s="79">
        <v>20613635</v>
      </c>
      <c r="L43" s="79">
        <v>0</v>
      </c>
      <c r="M43" s="81">
        <v>20613635</v>
      </c>
    </row>
    <row r="44" spans="1:13" ht="13.5">
      <c r="A44" s="52"/>
      <c r="B44" s="82" t="s">
        <v>608</v>
      </c>
      <c r="C44" s="83"/>
      <c r="D44" s="84">
        <f aca="true" t="shared" si="5" ref="D44:M44">SUM(D40:D43)</f>
        <v>11054994</v>
      </c>
      <c r="E44" s="85">
        <f t="shared" si="5"/>
        <v>9065788</v>
      </c>
      <c r="F44" s="85">
        <f t="shared" si="5"/>
        <v>37782379</v>
      </c>
      <c r="G44" s="85">
        <f t="shared" si="5"/>
        <v>0</v>
      </c>
      <c r="H44" s="86">
        <f t="shared" si="5"/>
        <v>57903161</v>
      </c>
      <c r="I44" s="84">
        <f t="shared" si="5"/>
        <v>55881</v>
      </c>
      <c r="J44" s="85">
        <f t="shared" si="5"/>
        <v>19091114</v>
      </c>
      <c r="K44" s="85">
        <f t="shared" si="5"/>
        <v>55160101</v>
      </c>
      <c r="L44" s="85">
        <f t="shared" si="5"/>
        <v>0</v>
      </c>
      <c r="M44" s="87">
        <f t="shared" si="5"/>
        <v>74307096</v>
      </c>
    </row>
    <row r="45" spans="1:13" ht="13.5">
      <c r="A45" s="53"/>
      <c r="B45" s="88" t="s">
        <v>609</v>
      </c>
      <c r="C45" s="89"/>
      <c r="D45" s="90">
        <f aca="true" t="shared" si="6" ref="D45:M45">SUM(D9,D11:D16,D18:D23,D25:D29,D31:D38,D40:D43)</f>
        <v>3058014841</v>
      </c>
      <c r="E45" s="91">
        <f t="shared" si="6"/>
        <v>7139005093</v>
      </c>
      <c r="F45" s="91">
        <f t="shared" si="6"/>
        <v>2172057810</v>
      </c>
      <c r="G45" s="91">
        <f t="shared" si="6"/>
        <v>0</v>
      </c>
      <c r="H45" s="92">
        <f t="shared" si="6"/>
        <v>12369077744</v>
      </c>
      <c r="I45" s="90">
        <f t="shared" si="6"/>
        <v>2827646146</v>
      </c>
      <c r="J45" s="91">
        <f t="shared" si="6"/>
        <v>6278863653</v>
      </c>
      <c r="K45" s="91">
        <f t="shared" si="6"/>
        <v>3001368578</v>
      </c>
      <c r="L45" s="91">
        <f t="shared" si="6"/>
        <v>0</v>
      </c>
      <c r="M45" s="93">
        <f t="shared" si="6"/>
        <v>12107878377</v>
      </c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0" width="10.7109375" style="3" customWidth="1"/>
    <col min="11" max="11" width="11.7109375" style="3" customWidth="1"/>
    <col min="12" max="12" width="10.7109375" style="3" customWidth="1"/>
    <col min="13" max="13" width="11.7109375" style="3" customWidth="1"/>
    <col min="14" max="16384" width="9.140625" style="3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7" ht="15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2"/>
      <c r="O2" s="2"/>
      <c r="P2" s="2"/>
      <c r="Q2" s="2"/>
    </row>
    <row r="3" spans="1:13" ht="16.5" customHeight="1">
      <c r="A3" s="5"/>
      <c r="B3" s="6"/>
      <c r="C3" s="7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s="8" customFormat="1" ht="16.5" customHeight="1">
      <c r="A4" s="9"/>
      <c r="B4" s="10"/>
      <c r="C4" s="11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s="8" customFormat="1" ht="81.75" customHeight="1">
      <c r="A5" s="12"/>
      <c r="B5" s="13" t="s">
        <v>3</v>
      </c>
      <c r="C5" s="14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s="8" customFormat="1" ht="13.5">
      <c r="A6" s="5"/>
      <c r="B6" s="15"/>
      <c r="C6" s="16"/>
      <c r="D6" s="17"/>
      <c r="E6" s="18"/>
      <c r="F6" s="18"/>
      <c r="G6" s="18"/>
      <c r="H6" s="19"/>
      <c r="I6" s="17"/>
      <c r="J6" s="18"/>
      <c r="K6" s="18"/>
      <c r="L6" s="18"/>
      <c r="M6" s="19"/>
    </row>
    <row r="7" spans="1:13" s="8" customFormat="1" ht="13.5">
      <c r="A7" s="9"/>
      <c r="B7" s="10" t="s">
        <v>29</v>
      </c>
      <c r="C7" s="16"/>
      <c r="D7" s="20"/>
      <c r="E7" s="21"/>
      <c r="F7" s="21"/>
      <c r="G7" s="21"/>
      <c r="H7" s="22"/>
      <c r="I7" s="20"/>
      <c r="J7" s="21"/>
      <c r="K7" s="21"/>
      <c r="L7" s="21"/>
      <c r="M7" s="22"/>
    </row>
    <row r="8" spans="1:13" s="8" customFormat="1" ht="13.5">
      <c r="A8" s="9"/>
      <c r="B8" s="23"/>
      <c r="C8" s="16"/>
      <c r="D8" s="20"/>
      <c r="E8" s="21"/>
      <c r="F8" s="21"/>
      <c r="G8" s="21"/>
      <c r="H8" s="22"/>
      <c r="I8" s="20"/>
      <c r="J8" s="21"/>
      <c r="K8" s="21"/>
      <c r="L8" s="21"/>
      <c r="M8" s="22"/>
    </row>
    <row r="9" spans="1:13" s="8" customFormat="1" ht="13.5">
      <c r="A9" s="24"/>
      <c r="B9" s="55" t="s">
        <v>30</v>
      </c>
      <c r="C9" s="56" t="s">
        <v>31</v>
      </c>
      <c r="D9" s="57">
        <v>470002218</v>
      </c>
      <c r="E9" s="58">
        <v>1030681591</v>
      </c>
      <c r="F9" s="58">
        <v>147372417</v>
      </c>
      <c r="G9" s="58">
        <v>0</v>
      </c>
      <c r="H9" s="59">
        <v>1648056226</v>
      </c>
      <c r="I9" s="60">
        <v>293269214</v>
      </c>
      <c r="J9" s="61">
        <v>645968332</v>
      </c>
      <c r="K9" s="58">
        <v>266148812</v>
      </c>
      <c r="L9" s="61">
        <v>0</v>
      </c>
      <c r="M9" s="95">
        <v>1205386358</v>
      </c>
    </row>
    <row r="10" spans="1:13" s="8" customFormat="1" ht="13.5">
      <c r="A10" s="24"/>
      <c r="B10" s="55" t="s">
        <v>32</v>
      </c>
      <c r="C10" s="56" t="s">
        <v>33</v>
      </c>
      <c r="D10" s="57">
        <v>2507543485</v>
      </c>
      <c r="E10" s="58">
        <v>4723255889</v>
      </c>
      <c r="F10" s="58">
        <v>1370475479</v>
      </c>
      <c r="G10" s="58">
        <v>0</v>
      </c>
      <c r="H10" s="59">
        <v>8601274853</v>
      </c>
      <c r="I10" s="60">
        <v>2395622371</v>
      </c>
      <c r="J10" s="61">
        <v>4031850116</v>
      </c>
      <c r="K10" s="58">
        <v>2234032181</v>
      </c>
      <c r="L10" s="61">
        <v>0</v>
      </c>
      <c r="M10" s="95">
        <v>8661504668</v>
      </c>
    </row>
    <row r="11" spans="1:13" s="8" customFormat="1" ht="13.5">
      <c r="A11" s="24"/>
      <c r="B11" s="55" t="s">
        <v>34</v>
      </c>
      <c r="C11" s="56" t="s">
        <v>35</v>
      </c>
      <c r="D11" s="57">
        <v>1484159997</v>
      </c>
      <c r="E11" s="58">
        <v>5173251948</v>
      </c>
      <c r="F11" s="58">
        <v>2137931473</v>
      </c>
      <c r="G11" s="58">
        <v>0</v>
      </c>
      <c r="H11" s="59">
        <v>8795343418</v>
      </c>
      <c r="I11" s="60">
        <v>1348814306</v>
      </c>
      <c r="J11" s="61">
        <v>5046903644</v>
      </c>
      <c r="K11" s="58">
        <v>815875535</v>
      </c>
      <c r="L11" s="61">
        <v>0</v>
      </c>
      <c r="M11" s="95">
        <v>7211593485</v>
      </c>
    </row>
    <row r="12" spans="1:13" s="8" customFormat="1" ht="13.5">
      <c r="A12" s="24"/>
      <c r="B12" s="55" t="s">
        <v>36</v>
      </c>
      <c r="C12" s="56" t="s">
        <v>37</v>
      </c>
      <c r="D12" s="57">
        <v>2010408635</v>
      </c>
      <c r="E12" s="58">
        <v>4856600225</v>
      </c>
      <c r="F12" s="58">
        <v>624378170</v>
      </c>
      <c r="G12" s="58">
        <v>0</v>
      </c>
      <c r="H12" s="59">
        <v>7491387030</v>
      </c>
      <c r="I12" s="60">
        <v>0</v>
      </c>
      <c r="J12" s="61">
        <v>0</v>
      </c>
      <c r="K12" s="58">
        <v>0</v>
      </c>
      <c r="L12" s="61">
        <v>0</v>
      </c>
      <c r="M12" s="95">
        <v>0</v>
      </c>
    </row>
    <row r="13" spans="1:13" s="8" customFormat="1" ht="13.5">
      <c r="A13" s="24"/>
      <c r="B13" s="55" t="s">
        <v>38</v>
      </c>
      <c r="C13" s="56" t="s">
        <v>39</v>
      </c>
      <c r="D13" s="57">
        <v>3276131639</v>
      </c>
      <c r="E13" s="58">
        <v>7663348642</v>
      </c>
      <c r="F13" s="58">
        <v>3400862951</v>
      </c>
      <c r="G13" s="58">
        <v>0</v>
      </c>
      <c r="H13" s="59">
        <v>14340343232</v>
      </c>
      <c r="I13" s="60">
        <v>2904655084</v>
      </c>
      <c r="J13" s="61">
        <v>6891961929</v>
      </c>
      <c r="K13" s="58">
        <v>4304836708</v>
      </c>
      <c r="L13" s="61">
        <v>0</v>
      </c>
      <c r="M13" s="95">
        <v>14101453721</v>
      </c>
    </row>
    <row r="14" spans="1:13" s="8" customFormat="1" ht="13.5">
      <c r="A14" s="24"/>
      <c r="B14" s="55" t="s">
        <v>40</v>
      </c>
      <c r="C14" s="56" t="s">
        <v>41</v>
      </c>
      <c r="D14" s="57">
        <v>337794507</v>
      </c>
      <c r="E14" s="58">
        <v>574309654</v>
      </c>
      <c r="F14" s="58">
        <v>323671678</v>
      </c>
      <c r="G14" s="58">
        <v>0</v>
      </c>
      <c r="H14" s="59">
        <v>1235775839</v>
      </c>
      <c r="I14" s="60">
        <v>291687285</v>
      </c>
      <c r="J14" s="61">
        <v>860475384</v>
      </c>
      <c r="K14" s="58">
        <v>509975635</v>
      </c>
      <c r="L14" s="61">
        <v>0</v>
      </c>
      <c r="M14" s="95">
        <v>1662138304</v>
      </c>
    </row>
    <row r="15" spans="1:13" s="8" customFormat="1" ht="13.5">
      <c r="A15" s="24"/>
      <c r="B15" s="55" t="s">
        <v>42</v>
      </c>
      <c r="C15" s="56" t="s">
        <v>43</v>
      </c>
      <c r="D15" s="57">
        <v>-11553336</v>
      </c>
      <c r="E15" s="58">
        <v>1011668275</v>
      </c>
      <c r="F15" s="58">
        <v>35445747</v>
      </c>
      <c r="G15" s="58">
        <v>0</v>
      </c>
      <c r="H15" s="59">
        <v>1035560686</v>
      </c>
      <c r="I15" s="60">
        <v>-38983080</v>
      </c>
      <c r="J15" s="61">
        <v>1212441860</v>
      </c>
      <c r="K15" s="58">
        <v>124644576</v>
      </c>
      <c r="L15" s="61">
        <v>0</v>
      </c>
      <c r="M15" s="95">
        <v>1298103356</v>
      </c>
    </row>
    <row r="16" spans="1:13" s="8" customFormat="1" ht="13.5">
      <c r="A16" s="24"/>
      <c r="B16" s="55" t="s">
        <v>44</v>
      </c>
      <c r="C16" s="56" t="s">
        <v>45</v>
      </c>
      <c r="D16" s="57">
        <v>1888923313</v>
      </c>
      <c r="E16" s="58">
        <v>5030851271</v>
      </c>
      <c r="F16" s="58">
        <v>892387987</v>
      </c>
      <c r="G16" s="58">
        <v>0</v>
      </c>
      <c r="H16" s="59">
        <v>7812162571</v>
      </c>
      <c r="I16" s="60">
        <v>1783869120</v>
      </c>
      <c r="J16" s="61">
        <v>3832536451</v>
      </c>
      <c r="K16" s="58">
        <v>471846337</v>
      </c>
      <c r="L16" s="61">
        <v>0</v>
      </c>
      <c r="M16" s="95">
        <v>6088251908</v>
      </c>
    </row>
    <row r="17" spans="1:13" s="8" customFormat="1" ht="13.5">
      <c r="A17" s="24"/>
      <c r="B17" s="96" t="s">
        <v>48</v>
      </c>
      <c r="C17" s="56"/>
      <c r="D17" s="65">
        <f aca="true" t="shared" si="0" ref="D17:M17">SUM(D9:D16)</f>
        <v>11963410458</v>
      </c>
      <c r="E17" s="66">
        <f t="shared" si="0"/>
        <v>30063967495</v>
      </c>
      <c r="F17" s="66">
        <f t="shared" si="0"/>
        <v>8932525902</v>
      </c>
      <c r="G17" s="66">
        <f t="shared" si="0"/>
        <v>0</v>
      </c>
      <c r="H17" s="97">
        <f t="shared" si="0"/>
        <v>50959903855</v>
      </c>
      <c r="I17" s="98">
        <f t="shared" si="0"/>
        <v>8978934300</v>
      </c>
      <c r="J17" s="99">
        <f t="shared" si="0"/>
        <v>22522137716</v>
      </c>
      <c r="K17" s="66">
        <f t="shared" si="0"/>
        <v>8727359784</v>
      </c>
      <c r="L17" s="99">
        <f t="shared" si="0"/>
        <v>0</v>
      </c>
      <c r="M17" s="100">
        <f t="shared" si="0"/>
        <v>40228431800</v>
      </c>
    </row>
    <row r="18" spans="1:13" s="8" customFormat="1" ht="13.5">
      <c r="A18" s="26"/>
      <c r="B18" s="101"/>
      <c r="C18" s="102"/>
      <c r="D18" s="103"/>
      <c r="E18" s="104"/>
      <c r="F18" s="104"/>
      <c r="G18" s="104"/>
      <c r="H18" s="105"/>
      <c r="I18" s="106"/>
      <c r="J18" s="107"/>
      <c r="K18" s="104"/>
      <c r="L18" s="107"/>
      <c r="M18" s="108"/>
    </row>
    <row r="19" spans="1:13" ht="12.75">
      <c r="A19" s="2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ht="12.75">
      <c r="A20" s="2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ht="12.75">
      <c r="A21" s="2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1:13" ht="12.75">
      <c r="A22" s="2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2.75">
      <c r="A23" s="2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2.75">
      <c r="A24" s="2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1:13" ht="12.75">
      <c r="A25" s="2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2.75">
      <c r="A26" s="2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2.75">
      <c r="A27" s="2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2.75">
      <c r="A28" s="2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ht="12.75">
      <c r="A29" s="2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2.75">
      <c r="A30" s="2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</row>
    <row r="31" spans="1:13" ht="12.75">
      <c r="A31" s="2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12.75">
      <c r="A32" s="2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2.75">
      <c r="A33" s="2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</row>
    <row r="34" spans="1:13" ht="12.75">
      <c r="A34" s="2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1:13" ht="12.75">
      <c r="A35" s="2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</row>
    <row r="36" spans="1:13" ht="12.75">
      <c r="A36" s="2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12.75">
      <c r="A37" s="2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</row>
    <row r="38" spans="1:13" ht="12.75">
      <c r="A38" s="2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2.75">
      <c r="A39" s="2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0" spans="1:13" ht="12.75">
      <c r="A40" s="2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</row>
    <row r="41" spans="1:13" ht="12.75">
      <c r="A41" s="2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</row>
    <row r="42" spans="1:13" ht="12.75">
      <c r="A42" s="2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</row>
    <row r="43" spans="1:13" ht="12.75">
      <c r="A43" s="2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</row>
    <row r="44" spans="1:13" ht="12.75">
      <c r="A44" s="2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</row>
    <row r="45" spans="1:13" ht="12.75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</row>
    <row r="46" spans="1:13" ht="12.75">
      <c r="A46" s="2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</row>
    <row r="47" spans="1:13" ht="12.75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ht="12.75">
      <c r="A48" s="2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2.75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2.75">
      <c r="A50" s="2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2.75">
      <c r="A51" s="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ht="12.75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ht="12.75">
      <c r="A53" s="2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ht="12.75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12.75">
      <c r="A55" s="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</row>
    <row r="56" spans="1:13" ht="12.75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</row>
    <row r="57" spans="1:13" ht="12.75">
      <c r="A57" s="2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</row>
    <row r="58" spans="1:13" ht="12.75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</row>
    <row r="59" spans="1:13" ht="12.75">
      <c r="A59" s="2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2.75">
      <c r="A60" s="2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</row>
    <row r="61" spans="1:13" ht="12.75">
      <c r="A61" s="2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</row>
    <row r="62" spans="1:13" ht="12.75">
      <c r="A62" s="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2.75">
      <c r="A63" s="2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</row>
    <row r="64" spans="1:13" ht="12.75">
      <c r="A64" s="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1:13" ht="12.75">
      <c r="A65" s="2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2.75">
      <c r="A66" s="2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  <row r="67" spans="1:13" ht="12.75">
      <c r="A67" s="2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</row>
    <row r="68" spans="1:13" ht="12.75">
      <c r="A68" s="2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2.75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spans="1:13" ht="12.75">
      <c r="A70" s="2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</row>
    <row r="71" spans="1:13" ht="12.75">
      <c r="A71" s="2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</row>
    <row r="72" spans="1:13" ht="12.75">
      <c r="A72" s="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1:13" ht="12.75">
      <c r="A73" s="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</row>
    <row r="74" spans="1:13" ht="12.75">
      <c r="A74" s="2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</row>
    <row r="75" spans="1:13" ht="12.75">
      <c r="A75" s="2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</row>
    <row r="76" spans="1:13" ht="12.75">
      <c r="A76" s="2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2.75">
      <c r="A77" s="2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</row>
    <row r="78" spans="1:13" ht="12.75">
      <c r="A78" s="2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2.75">
      <c r="A79" s="2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</row>
    <row r="80" spans="1:13" ht="12.75">
      <c r="A80" s="2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</row>
    <row r="81" spans="1:13" ht="12.75">
      <c r="A81" s="2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</row>
    <row r="82" spans="1:13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</sheetData>
  <sheetProtection/>
  <mergeCells count="7">
    <mergeCell ref="B19:M19"/>
    <mergeCell ref="B1:M1"/>
    <mergeCell ref="D3:H3"/>
    <mergeCell ref="I3:M3"/>
    <mergeCell ref="D4:F4"/>
    <mergeCell ref="I4:K4"/>
    <mergeCell ref="B2:M2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F30" sqref="F30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46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47</v>
      </c>
      <c r="B9" s="76" t="s">
        <v>30</v>
      </c>
      <c r="C9" s="77" t="s">
        <v>31</v>
      </c>
      <c r="D9" s="78">
        <v>470002218</v>
      </c>
      <c r="E9" s="79">
        <v>1030681591</v>
      </c>
      <c r="F9" s="79">
        <v>147372417</v>
      </c>
      <c r="G9" s="79">
        <v>0</v>
      </c>
      <c r="H9" s="80">
        <v>1648056226</v>
      </c>
      <c r="I9" s="78">
        <v>293269214</v>
      </c>
      <c r="J9" s="79">
        <v>645968332</v>
      </c>
      <c r="K9" s="79">
        <v>266148812</v>
      </c>
      <c r="L9" s="79">
        <v>0</v>
      </c>
      <c r="M9" s="81">
        <v>1205386358</v>
      </c>
    </row>
    <row r="10" spans="1:13" ht="13.5">
      <c r="A10" s="51" t="s">
        <v>47</v>
      </c>
      <c r="B10" s="76" t="s">
        <v>42</v>
      </c>
      <c r="C10" s="77" t="s">
        <v>43</v>
      </c>
      <c r="D10" s="78">
        <v>-11553336</v>
      </c>
      <c r="E10" s="79">
        <v>1011668275</v>
      </c>
      <c r="F10" s="79">
        <v>35445747</v>
      </c>
      <c r="G10" s="79">
        <v>0</v>
      </c>
      <c r="H10" s="80">
        <v>1035560686</v>
      </c>
      <c r="I10" s="78">
        <v>-38983080</v>
      </c>
      <c r="J10" s="79">
        <v>1212441860</v>
      </c>
      <c r="K10" s="79">
        <v>124644576</v>
      </c>
      <c r="L10" s="79">
        <v>0</v>
      </c>
      <c r="M10" s="81">
        <v>1298103356</v>
      </c>
    </row>
    <row r="11" spans="1:13" ht="13.5">
      <c r="A11" s="52"/>
      <c r="B11" s="82" t="s">
        <v>48</v>
      </c>
      <c r="C11" s="83"/>
      <c r="D11" s="84">
        <f aca="true" t="shared" si="0" ref="D11:M11">SUM(D9:D10)</f>
        <v>458448882</v>
      </c>
      <c r="E11" s="85">
        <f t="shared" si="0"/>
        <v>2042349866</v>
      </c>
      <c r="F11" s="85">
        <f t="shared" si="0"/>
        <v>182818164</v>
      </c>
      <c r="G11" s="85">
        <f t="shared" si="0"/>
        <v>0</v>
      </c>
      <c r="H11" s="86">
        <f t="shared" si="0"/>
        <v>2683616912</v>
      </c>
      <c r="I11" s="84">
        <f t="shared" si="0"/>
        <v>254286134</v>
      </c>
      <c r="J11" s="85">
        <f t="shared" si="0"/>
        <v>1858410192</v>
      </c>
      <c r="K11" s="85">
        <f t="shared" si="0"/>
        <v>390793388</v>
      </c>
      <c r="L11" s="85">
        <f t="shared" si="0"/>
        <v>0</v>
      </c>
      <c r="M11" s="87">
        <f t="shared" si="0"/>
        <v>2503489714</v>
      </c>
    </row>
    <row r="12" spans="1:13" ht="13.5">
      <c r="A12" s="51" t="s">
        <v>49</v>
      </c>
      <c r="B12" s="76" t="s">
        <v>50</v>
      </c>
      <c r="C12" s="77" t="s">
        <v>51</v>
      </c>
      <c r="D12" s="78">
        <v>-1183</v>
      </c>
      <c r="E12" s="79">
        <v>26875690</v>
      </c>
      <c r="F12" s="79">
        <v>197341</v>
      </c>
      <c r="G12" s="79">
        <v>0</v>
      </c>
      <c r="H12" s="80">
        <v>27071848</v>
      </c>
      <c r="I12" s="78">
        <v>162154</v>
      </c>
      <c r="J12" s="79">
        <v>39526068</v>
      </c>
      <c r="K12" s="79">
        <v>3258291</v>
      </c>
      <c r="L12" s="79">
        <v>0</v>
      </c>
      <c r="M12" s="81">
        <v>42946513</v>
      </c>
    </row>
    <row r="13" spans="1:13" ht="13.5">
      <c r="A13" s="51" t="s">
        <v>49</v>
      </c>
      <c r="B13" s="76" t="s">
        <v>52</v>
      </c>
      <c r="C13" s="77" t="s">
        <v>53</v>
      </c>
      <c r="D13" s="78">
        <v>1027024</v>
      </c>
      <c r="E13" s="79">
        <v>31045788</v>
      </c>
      <c r="F13" s="79">
        <v>2554624</v>
      </c>
      <c r="G13" s="79">
        <v>0</v>
      </c>
      <c r="H13" s="80">
        <v>34627436</v>
      </c>
      <c r="I13" s="78">
        <v>1044319</v>
      </c>
      <c r="J13" s="79">
        <v>29977877</v>
      </c>
      <c r="K13" s="79">
        <v>3525983</v>
      </c>
      <c r="L13" s="79">
        <v>0</v>
      </c>
      <c r="M13" s="81">
        <v>34548179</v>
      </c>
    </row>
    <row r="14" spans="1:13" ht="13.5">
      <c r="A14" s="51" t="s">
        <v>49</v>
      </c>
      <c r="B14" s="76" t="s">
        <v>54</v>
      </c>
      <c r="C14" s="77" t="s">
        <v>55</v>
      </c>
      <c r="D14" s="78">
        <v>14653802</v>
      </c>
      <c r="E14" s="79">
        <v>62007941</v>
      </c>
      <c r="F14" s="79">
        <v>13140674</v>
      </c>
      <c r="G14" s="79">
        <v>0</v>
      </c>
      <c r="H14" s="80">
        <v>89802417</v>
      </c>
      <c r="I14" s="78">
        <v>12331067</v>
      </c>
      <c r="J14" s="79">
        <v>53520435</v>
      </c>
      <c r="K14" s="79">
        <v>11464052</v>
      </c>
      <c r="L14" s="79">
        <v>0</v>
      </c>
      <c r="M14" s="81">
        <v>77315554</v>
      </c>
    </row>
    <row r="15" spans="1:13" ht="13.5">
      <c r="A15" s="51" t="s">
        <v>49</v>
      </c>
      <c r="B15" s="76" t="s">
        <v>56</v>
      </c>
      <c r="C15" s="77" t="s">
        <v>57</v>
      </c>
      <c r="D15" s="78">
        <v>28710321</v>
      </c>
      <c r="E15" s="79">
        <v>30003855</v>
      </c>
      <c r="F15" s="79">
        <v>8066611</v>
      </c>
      <c r="G15" s="79">
        <v>0</v>
      </c>
      <c r="H15" s="80">
        <v>66780787</v>
      </c>
      <c r="I15" s="78">
        <v>24811591</v>
      </c>
      <c r="J15" s="79">
        <v>28374705</v>
      </c>
      <c r="K15" s="79">
        <v>13974139</v>
      </c>
      <c r="L15" s="79">
        <v>0</v>
      </c>
      <c r="M15" s="81">
        <v>67160435</v>
      </c>
    </row>
    <row r="16" spans="1:13" ht="13.5">
      <c r="A16" s="51" t="s">
        <v>49</v>
      </c>
      <c r="B16" s="76" t="s">
        <v>58</v>
      </c>
      <c r="C16" s="77" t="s">
        <v>59</v>
      </c>
      <c r="D16" s="78">
        <v>5899714</v>
      </c>
      <c r="E16" s="79">
        <v>11355683</v>
      </c>
      <c r="F16" s="79">
        <v>2586410</v>
      </c>
      <c r="G16" s="79">
        <v>0</v>
      </c>
      <c r="H16" s="80">
        <v>19841807</v>
      </c>
      <c r="I16" s="78">
        <v>5607671</v>
      </c>
      <c r="J16" s="79">
        <v>10284327</v>
      </c>
      <c r="K16" s="79">
        <v>11160953</v>
      </c>
      <c r="L16" s="79">
        <v>0</v>
      </c>
      <c r="M16" s="81">
        <v>27052951</v>
      </c>
    </row>
    <row r="17" spans="1:13" ht="13.5">
      <c r="A17" s="51" t="s">
        <v>49</v>
      </c>
      <c r="B17" s="76" t="s">
        <v>60</v>
      </c>
      <c r="C17" s="77" t="s">
        <v>61</v>
      </c>
      <c r="D17" s="78">
        <v>34422192</v>
      </c>
      <c r="E17" s="79">
        <v>103034846</v>
      </c>
      <c r="F17" s="79">
        <v>6385298</v>
      </c>
      <c r="G17" s="79">
        <v>0</v>
      </c>
      <c r="H17" s="80">
        <v>143842336</v>
      </c>
      <c r="I17" s="78">
        <v>31125770</v>
      </c>
      <c r="J17" s="79">
        <v>94887577</v>
      </c>
      <c r="K17" s="79">
        <v>17561853</v>
      </c>
      <c r="L17" s="79">
        <v>0</v>
      </c>
      <c r="M17" s="81">
        <v>143575200</v>
      </c>
    </row>
    <row r="18" spans="1:13" ht="13.5">
      <c r="A18" s="51" t="s">
        <v>49</v>
      </c>
      <c r="B18" s="76" t="s">
        <v>62</v>
      </c>
      <c r="C18" s="77" t="s">
        <v>63</v>
      </c>
      <c r="D18" s="78">
        <v>57</v>
      </c>
      <c r="E18" s="79">
        <v>6321639</v>
      </c>
      <c r="F18" s="79">
        <v>10300890</v>
      </c>
      <c r="G18" s="79">
        <v>0</v>
      </c>
      <c r="H18" s="80">
        <v>16622586</v>
      </c>
      <c r="I18" s="78">
        <v>-4627</v>
      </c>
      <c r="J18" s="79">
        <v>5151861</v>
      </c>
      <c r="K18" s="79">
        <v>7178473</v>
      </c>
      <c r="L18" s="79">
        <v>0</v>
      </c>
      <c r="M18" s="81">
        <v>12325707</v>
      </c>
    </row>
    <row r="19" spans="1:13" ht="13.5">
      <c r="A19" s="51" t="s">
        <v>64</v>
      </c>
      <c r="B19" s="76" t="s">
        <v>65</v>
      </c>
      <c r="C19" s="77" t="s">
        <v>66</v>
      </c>
      <c r="D19" s="78">
        <v>0</v>
      </c>
      <c r="E19" s="79">
        <v>0</v>
      </c>
      <c r="F19" s="79">
        <v>4798872</v>
      </c>
      <c r="G19" s="79">
        <v>0</v>
      </c>
      <c r="H19" s="80">
        <v>4798872</v>
      </c>
      <c r="I19" s="78">
        <v>0</v>
      </c>
      <c r="J19" s="79">
        <v>0</v>
      </c>
      <c r="K19" s="79">
        <v>13068266</v>
      </c>
      <c r="L19" s="79">
        <v>0</v>
      </c>
      <c r="M19" s="81">
        <v>13068266</v>
      </c>
    </row>
    <row r="20" spans="1:13" ht="13.5">
      <c r="A20" s="52"/>
      <c r="B20" s="82" t="s">
        <v>67</v>
      </c>
      <c r="C20" s="83"/>
      <c r="D20" s="84">
        <f aca="true" t="shared" si="1" ref="D20:M20">SUM(D12:D19)</f>
        <v>84711927</v>
      </c>
      <c r="E20" s="85">
        <f t="shared" si="1"/>
        <v>270645442</v>
      </c>
      <c r="F20" s="85">
        <f t="shared" si="1"/>
        <v>48030720</v>
      </c>
      <c r="G20" s="85">
        <f t="shared" si="1"/>
        <v>0</v>
      </c>
      <c r="H20" s="86">
        <f t="shared" si="1"/>
        <v>403388089</v>
      </c>
      <c r="I20" s="84">
        <f t="shared" si="1"/>
        <v>75077945</v>
      </c>
      <c r="J20" s="85">
        <f t="shared" si="1"/>
        <v>261722850</v>
      </c>
      <c r="K20" s="85">
        <f t="shared" si="1"/>
        <v>81192010</v>
      </c>
      <c r="L20" s="85">
        <f t="shared" si="1"/>
        <v>0</v>
      </c>
      <c r="M20" s="87">
        <f t="shared" si="1"/>
        <v>417992805</v>
      </c>
    </row>
    <row r="21" spans="1:13" ht="13.5">
      <c r="A21" s="51" t="s">
        <v>49</v>
      </c>
      <c r="B21" s="76" t="s">
        <v>68</v>
      </c>
      <c r="C21" s="77" t="s">
        <v>69</v>
      </c>
      <c r="D21" s="78">
        <v>12760145</v>
      </c>
      <c r="E21" s="79">
        <v>309217</v>
      </c>
      <c r="F21" s="79">
        <v>280175210</v>
      </c>
      <c r="G21" s="79">
        <v>0</v>
      </c>
      <c r="H21" s="80">
        <v>293244572</v>
      </c>
      <c r="I21" s="78">
        <v>2739781</v>
      </c>
      <c r="J21" s="79">
        <v>171825</v>
      </c>
      <c r="K21" s="79">
        <v>7757056</v>
      </c>
      <c r="L21" s="79">
        <v>0</v>
      </c>
      <c r="M21" s="81">
        <v>10668662</v>
      </c>
    </row>
    <row r="22" spans="1:13" ht="13.5">
      <c r="A22" s="51" t="s">
        <v>49</v>
      </c>
      <c r="B22" s="76" t="s">
        <v>70</v>
      </c>
      <c r="C22" s="77" t="s">
        <v>71</v>
      </c>
      <c r="D22" s="78">
        <v>0</v>
      </c>
      <c r="E22" s="79">
        <v>0</v>
      </c>
      <c r="F22" s="79">
        <v>0</v>
      </c>
      <c r="G22" s="79">
        <v>0</v>
      </c>
      <c r="H22" s="80">
        <v>0</v>
      </c>
      <c r="I22" s="78">
        <v>2660168</v>
      </c>
      <c r="J22" s="79">
        <v>2572335</v>
      </c>
      <c r="K22" s="79">
        <v>24884528</v>
      </c>
      <c r="L22" s="79">
        <v>0</v>
      </c>
      <c r="M22" s="81">
        <v>30117031</v>
      </c>
    </row>
    <row r="23" spans="1:13" ht="13.5">
      <c r="A23" s="51" t="s">
        <v>49</v>
      </c>
      <c r="B23" s="76" t="s">
        <v>72</v>
      </c>
      <c r="C23" s="77" t="s">
        <v>73</v>
      </c>
      <c r="D23" s="78">
        <v>4415536</v>
      </c>
      <c r="E23" s="79">
        <v>2379471</v>
      </c>
      <c r="F23" s="79">
        <v>2971773</v>
      </c>
      <c r="G23" s="79">
        <v>0</v>
      </c>
      <c r="H23" s="80">
        <v>9766780</v>
      </c>
      <c r="I23" s="78">
        <v>3864661</v>
      </c>
      <c r="J23" s="79">
        <v>1754370</v>
      </c>
      <c r="K23" s="79">
        <v>-64055</v>
      </c>
      <c r="L23" s="79">
        <v>0</v>
      </c>
      <c r="M23" s="81">
        <v>5554976</v>
      </c>
    </row>
    <row r="24" spans="1:13" ht="13.5">
      <c r="A24" s="51" t="s">
        <v>49</v>
      </c>
      <c r="B24" s="76" t="s">
        <v>74</v>
      </c>
      <c r="C24" s="77" t="s">
        <v>75</v>
      </c>
      <c r="D24" s="78">
        <v>18993140</v>
      </c>
      <c r="E24" s="79">
        <v>35043956</v>
      </c>
      <c r="F24" s="79">
        <v>119734042</v>
      </c>
      <c r="G24" s="79">
        <v>0</v>
      </c>
      <c r="H24" s="80">
        <v>173771138</v>
      </c>
      <c r="I24" s="78">
        <v>2644649</v>
      </c>
      <c r="J24" s="79">
        <v>4355814</v>
      </c>
      <c r="K24" s="79">
        <v>1074648</v>
      </c>
      <c r="L24" s="79">
        <v>0</v>
      </c>
      <c r="M24" s="81">
        <v>8075111</v>
      </c>
    </row>
    <row r="25" spans="1:13" ht="13.5">
      <c r="A25" s="51" t="s">
        <v>49</v>
      </c>
      <c r="B25" s="76" t="s">
        <v>76</v>
      </c>
      <c r="C25" s="77" t="s">
        <v>77</v>
      </c>
      <c r="D25" s="78">
        <v>32283598</v>
      </c>
      <c r="E25" s="79">
        <v>1600720</v>
      </c>
      <c r="F25" s="79">
        <v>96657226</v>
      </c>
      <c r="G25" s="79">
        <v>0</v>
      </c>
      <c r="H25" s="80">
        <v>130541544</v>
      </c>
      <c r="I25" s="78">
        <v>1271223</v>
      </c>
      <c r="J25" s="79">
        <v>201867</v>
      </c>
      <c r="K25" s="79">
        <v>3595490</v>
      </c>
      <c r="L25" s="79">
        <v>0</v>
      </c>
      <c r="M25" s="81">
        <v>5068580</v>
      </c>
    </row>
    <row r="26" spans="1:13" ht="13.5">
      <c r="A26" s="51" t="s">
        <v>49</v>
      </c>
      <c r="B26" s="76" t="s">
        <v>78</v>
      </c>
      <c r="C26" s="77" t="s">
        <v>79</v>
      </c>
      <c r="D26" s="78">
        <v>-165398</v>
      </c>
      <c r="E26" s="79">
        <v>15196084</v>
      </c>
      <c r="F26" s="79">
        <v>5639722</v>
      </c>
      <c r="G26" s="79">
        <v>0</v>
      </c>
      <c r="H26" s="80">
        <v>20670408</v>
      </c>
      <c r="I26" s="78">
        <v>-100097</v>
      </c>
      <c r="J26" s="79">
        <v>30072987</v>
      </c>
      <c r="K26" s="79">
        <v>11193974</v>
      </c>
      <c r="L26" s="79">
        <v>0</v>
      </c>
      <c r="M26" s="81">
        <v>41166864</v>
      </c>
    </row>
    <row r="27" spans="1:13" ht="13.5">
      <c r="A27" s="51" t="s">
        <v>64</v>
      </c>
      <c r="B27" s="76" t="s">
        <v>80</v>
      </c>
      <c r="C27" s="77" t="s">
        <v>81</v>
      </c>
      <c r="D27" s="78">
        <v>0</v>
      </c>
      <c r="E27" s="79">
        <v>104600786</v>
      </c>
      <c r="F27" s="79">
        <v>36631896</v>
      </c>
      <c r="G27" s="79">
        <v>0</v>
      </c>
      <c r="H27" s="80">
        <v>141232682</v>
      </c>
      <c r="I27" s="78">
        <v>0</v>
      </c>
      <c r="J27" s="79">
        <v>0</v>
      </c>
      <c r="K27" s="79">
        <v>0</v>
      </c>
      <c r="L27" s="79">
        <v>0</v>
      </c>
      <c r="M27" s="81">
        <v>0</v>
      </c>
    </row>
    <row r="28" spans="1:13" ht="13.5">
      <c r="A28" s="52"/>
      <c r="B28" s="82" t="s">
        <v>82</v>
      </c>
      <c r="C28" s="83"/>
      <c r="D28" s="84">
        <f aca="true" t="shared" si="2" ref="D28:M28">SUM(D21:D27)</f>
        <v>68287021</v>
      </c>
      <c r="E28" s="85">
        <f t="shared" si="2"/>
        <v>159130234</v>
      </c>
      <c r="F28" s="85">
        <f t="shared" si="2"/>
        <v>541809869</v>
      </c>
      <c r="G28" s="85">
        <f t="shared" si="2"/>
        <v>0</v>
      </c>
      <c r="H28" s="86">
        <f t="shared" si="2"/>
        <v>769227124</v>
      </c>
      <c r="I28" s="84">
        <f t="shared" si="2"/>
        <v>13080385</v>
      </c>
      <c r="J28" s="85">
        <f t="shared" si="2"/>
        <v>39129198</v>
      </c>
      <c r="K28" s="85">
        <f t="shared" si="2"/>
        <v>48441641</v>
      </c>
      <c r="L28" s="85">
        <f t="shared" si="2"/>
        <v>0</v>
      </c>
      <c r="M28" s="87">
        <f t="shared" si="2"/>
        <v>100651224</v>
      </c>
    </row>
    <row r="29" spans="1:13" ht="13.5">
      <c r="A29" s="51" t="s">
        <v>49</v>
      </c>
      <c r="B29" s="76" t="s">
        <v>83</v>
      </c>
      <c r="C29" s="77" t="s">
        <v>84</v>
      </c>
      <c r="D29" s="78">
        <v>-242265</v>
      </c>
      <c r="E29" s="79">
        <v>28366222</v>
      </c>
      <c r="F29" s="79">
        <v>2337833</v>
      </c>
      <c r="G29" s="79">
        <v>0</v>
      </c>
      <c r="H29" s="80">
        <v>30461790</v>
      </c>
      <c r="I29" s="78">
        <v>1868415</v>
      </c>
      <c r="J29" s="79">
        <v>14737721</v>
      </c>
      <c r="K29" s="79">
        <v>8199795</v>
      </c>
      <c r="L29" s="79">
        <v>0</v>
      </c>
      <c r="M29" s="81">
        <v>24805931</v>
      </c>
    </row>
    <row r="30" spans="1:13" ht="13.5">
      <c r="A30" s="51" t="s">
        <v>49</v>
      </c>
      <c r="B30" s="76" t="s">
        <v>85</v>
      </c>
      <c r="C30" s="77" t="s">
        <v>86</v>
      </c>
      <c r="D30" s="78">
        <v>28886291</v>
      </c>
      <c r="E30" s="79">
        <v>3706055</v>
      </c>
      <c r="F30" s="79">
        <v>548348202</v>
      </c>
      <c r="G30" s="79">
        <v>0</v>
      </c>
      <c r="H30" s="80">
        <v>580940548</v>
      </c>
      <c r="I30" s="78">
        <v>958431</v>
      </c>
      <c r="J30" s="79">
        <v>353801</v>
      </c>
      <c r="K30" s="79">
        <v>2393566</v>
      </c>
      <c r="L30" s="79">
        <v>0</v>
      </c>
      <c r="M30" s="81">
        <v>3705798</v>
      </c>
    </row>
    <row r="31" spans="1:13" ht="13.5">
      <c r="A31" s="51" t="s">
        <v>49</v>
      </c>
      <c r="B31" s="76" t="s">
        <v>87</v>
      </c>
      <c r="C31" s="77" t="s">
        <v>88</v>
      </c>
      <c r="D31" s="78">
        <v>1013368</v>
      </c>
      <c r="E31" s="79">
        <v>7483493</v>
      </c>
      <c r="F31" s="79">
        <v>3722524</v>
      </c>
      <c r="G31" s="79">
        <v>0</v>
      </c>
      <c r="H31" s="80">
        <v>12219385</v>
      </c>
      <c r="I31" s="78">
        <v>362639</v>
      </c>
      <c r="J31" s="79">
        <v>6981085</v>
      </c>
      <c r="K31" s="79">
        <v>10145669</v>
      </c>
      <c r="L31" s="79">
        <v>0</v>
      </c>
      <c r="M31" s="81">
        <v>17489393</v>
      </c>
    </row>
    <row r="32" spans="1:13" ht="13.5">
      <c r="A32" s="51" t="s">
        <v>49</v>
      </c>
      <c r="B32" s="76" t="s">
        <v>89</v>
      </c>
      <c r="C32" s="77" t="s">
        <v>90</v>
      </c>
      <c r="D32" s="78">
        <v>66</v>
      </c>
      <c r="E32" s="79">
        <v>88245</v>
      </c>
      <c r="F32" s="79">
        <v>1945652</v>
      </c>
      <c r="G32" s="79">
        <v>0</v>
      </c>
      <c r="H32" s="80">
        <v>2033963</v>
      </c>
      <c r="I32" s="78">
        <v>-81</v>
      </c>
      <c r="J32" s="79">
        <v>259853</v>
      </c>
      <c r="K32" s="79">
        <v>2870280</v>
      </c>
      <c r="L32" s="79">
        <v>0</v>
      </c>
      <c r="M32" s="81">
        <v>3130052</v>
      </c>
    </row>
    <row r="33" spans="1:13" ht="13.5">
      <c r="A33" s="51" t="s">
        <v>49</v>
      </c>
      <c r="B33" s="76" t="s">
        <v>91</v>
      </c>
      <c r="C33" s="77" t="s">
        <v>92</v>
      </c>
      <c r="D33" s="78">
        <v>1171485</v>
      </c>
      <c r="E33" s="79">
        <v>4129304</v>
      </c>
      <c r="F33" s="79">
        <v>15671471</v>
      </c>
      <c r="G33" s="79">
        <v>0</v>
      </c>
      <c r="H33" s="80">
        <v>20972260</v>
      </c>
      <c r="I33" s="78">
        <v>-1197</v>
      </c>
      <c r="J33" s="79">
        <v>2194037</v>
      </c>
      <c r="K33" s="79">
        <v>1439069</v>
      </c>
      <c r="L33" s="79">
        <v>0</v>
      </c>
      <c r="M33" s="81">
        <v>3631909</v>
      </c>
    </row>
    <row r="34" spans="1:13" ht="13.5">
      <c r="A34" s="51" t="s">
        <v>49</v>
      </c>
      <c r="B34" s="76" t="s">
        <v>93</v>
      </c>
      <c r="C34" s="77" t="s">
        <v>94</v>
      </c>
      <c r="D34" s="78">
        <v>0</v>
      </c>
      <c r="E34" s="79">
        <v>48517141</v>
      </c>
      <c r="F34" s="79">
        <v>13465509</v>
      </c>
      <c r="G34" s="79">
        <v>0</v>
      </c>
      <c r="H34" s="80">
        <v>61982650</v>
      </c>
      <c r="I34" s="78">
        <v>-731351</v>
      </c>
      <c r="J34" s="79">
        <v>-669695373</v>
      </c>
      <c r="K34" s="79">
        <v>11889171</v>
      </c>
      <c r="L34" s="79">
        <v>0</v>
      </c>
      <c r="M34" s="81">
        <v>-658537553</v>
      </c>
    </row>
    <row r="35" spans="1:13" ht="13.5">
      <c r="A35" s="51" t="s">
        <v>64</v>
      </c>
      <c r="B35" s="76" t="s">
        <v>95</v>
      </c>
      <c r="C35" s="77" t="s">
        <v>96</v>
      </c>
      <c r="D35" s="78">
        <v>0</v>
      </c>
      <c r="E35" s="79">
        <v>75086432</v>
      </c>
      <c r="F35" s="79">
        <v>119516006</v>
      </c>
      <c r="G35" s="79">
        <v>0</v>
      </c>
      <c r="H35" s="80">
        <v>194602438</v>
      </c>
      <c r="I35" s="78">
        <v>0</v>
      </c>
      <c r="J35" s="79">
        <v>89245020</v>
      </c>
      <c r="K35" s="79">
        <v>40923164</v>
      </c>
      <c r="L35" s="79">
        <v>0</v>
      </c>
      <c r="M35" s="81">
        <v>130168184</v>
      </c>
    </row>
    <row r="36" spans="1:13" ht="13.5">
      <c r="A36" s="52"/>
      <c r="B36" s="82" t="s">
        <v>97</v>
      </c>
      <c r="C36" s="83"/>
      <c r="D36" s="84">
        <f aca="true" t="shared" si="3" ref="D36:M36">SUM(D29:D35)</f>
        <v>30828945</v>
      </c>
      <c r="E36" s="85">
        <f t="shared" si="3"/>
        <v>167376892</v>
      </c>
      <c r="F36" s="85">
        <f t="shared" si="3"/>
        <v>705007197</v>
      </c>
      <c r="G36" s="85">
        <f t="shared" si="3"/>
        <v>0</v>
      </c>
      <c r="H36" s="86">
        <f t="shared" si="3"/>
        <v>903213034</v>
      </c>
      <c r="I36" s="84">
        <f t="shared" si="3"/>
        <v>2456856</v>
      </c>
      <c r="J36" s="85">
        <f t="shared" si="3"/>
        <v>-555923856</v>
      </c>
      <c r="K36" s="85">
        <f t="shared" si="3"/>
        <v>77860714</v>
      </c>
      <c r="L36" s="85">
        <f t="shared" si="3"/>
        <v>0</v>
      </c>
      <c r="M36" s="87">
        <f t="shared" si="3"/>
        <v>-475606286</v>
      </c>
    </row>
    <row r="37" spans="1:13" ht="13.5">
      <c r="A37" s="51" t="s">
        <v>49</v>
      </c>
      <c r="B37" s="76" t="s">
        <v>98</v>
      </c>
      <c r="C37" s="77" t="s">
        <v>99</v>
      </c>
      <c r="D37" s="78">
        <v>4995895</v>
      </c>
      <c r="E37" s="79">
        <v>9366555</v>
      </c>
      <c r="F37" s="79">
        <v>48065133</v>
      </c>
      <c r="G37" s="79">
        <v>0</v>
      </c>
      <c r="H37" s="80">
        <v>62427583</v>
      </c>
      <c r="I37" s="78">
        <v>2179313</v>
      </c>
      <c r="J37" s="79">
        <v>8746717</v>
      </c>
      <c r="K37" s="79">
        <v>15330480</v>
      </c>
      <c r="L37" s="79">
        <v>0</v>
      </c>
      <c r="M37" s="81">
        <v>26256510</v>
      </c>
    </row>
    <row r="38" spans="1:13" ht="13.5">
      <c r="A38" s="51" t="s">
        <v>49</v>
      </c>
      <c r="B38" s="76" t="s">
        <v>100</v>
      </c>
      <c r="C38" s="77" t="s">
        <v>101</v>
      </c>
      <c r="D38" s="78">
        <v>995994</v>
      </c>
      <c r="E38" s="79">
        <v>13123013</v>
      </c>
      <c r="F38" s="79">
        <v>7274609</v>
      </c>
      <c r="G38" s="79">
        <v>0</v>
      </c>
      <c r="H38" s="80">
        <v>21393616</v>
      </c>
      <c r="I38" s="78">
        <v>-7608265</v>
      </c>
      <c r="J38" s="79">
        <v>14217373</v>
      </c>
      <c r="K38" s="79">
        <v>24027231</v>
      </c>
      <c r="L38" s="79">
        <v>0</v>
      </c>
      <c r="M38" s="81">
        <v>30636339</v>
      </c>
    </row>
    <row r="39" spans="1:13" ht="13.5">
      <c r="A39" s="51" t="s">
        <v>49</v>
      </c>
      <c r="B39" s="76" t="s">
        <v>102</v>
      </c>
      <c r="C39" s="77" t="s">
        <v>103</v>
      </c>
      <c r="D39" s="78">
        <v>0</v>
      </c>
      <c r="E39" s="79">
        <v>3270074</v>
      </c>
      <c r="F39" s="79">
        <v>618358</v>
      </c>
      <c r="G39" s="79">
        <v>0</v>
      </c>
      <c r="H39" s="80">
        <v>3888432</v>
      </c>
      <c r="I39" s="78">
        <v>439271</v>
      </c>
      <c r="J39" s="79">
        <v>-13747680</v>
      </c>
      <c r="K39" s="79">
        <v>6575937</v>
      </c>
      <c r="L39" s="79">
        <v>0</v>
      </c>
      <c r="M39" s="81">
        <v>-6732472</v>
      </c>
    </row>
    <row r="40" spans="1:13" ht="13.5">
      <c r="A40" s="51" t="s">
        <v>64</v>
      </c>
      <c r="B40" s="76" t="s">
        <v>104</v>
      </c>
      <c r="C40" s="77" t="s">
        <v>105</v>
      </c>
      <c r="D40" s="78">
        <v>0</v>
      </c>
      <c r="E40" s="79">
        <v>16139422</v>
      </c>
      <c r="F40" s="79">
        <v>226277510</v>
      </c>
      <c r="G40" s="79">
        <v>0</v>
      </c>
      <c r="H40" s="80">
        <v>242416932</v>
      </c>
      <c r="I40" s="78">
        <v>0</v>
      </c>
      <c r="J40" s="79">
        <v>0</v>
      </c>
      <c r="K40" s="79">
        <v>0</v>
      </c>
      <c r="L40" s="79">
        <v>0</v>
      </c>
      <c r="M40" s="81">
        <v>0</v>
      </c>
    </row>
    <row r="41" spans="1:13" ht="13.5">
      <c r="A41" s="52"/>
      <c r="B41" s="82" t="s">
        <v>106</v>
      </c>
      <c r="C41" s="83"/>
      <c r="D41" s="84">
        <f aca="true" t="shared" si="4" ref="D41:M41">SUM(D37:D40)</f>
        <v>5991889</v>
      </c>
      <c r="E41" s="85">
        <f t="shared" si="4"/>
        <v>41899064</v>
      </c>
      <c r="F41" s="85">
        <f t="shared" si="4"/>
        <v>282235610</v>
      </c>
      <c r="G41" s="85">
        <f t="shared" si="4"/>
        <v>0</v>
      </c>
      <c r="H41" s="86">
        <f t="shared" si="4"/>
        <v>330126563</v>
      </c>
      <c r="I41" s="84">
        <f t="shared" si="4"/>
        <v>-4989681</v>
      </c>
      <c r="J41" s="85">
        <f t="shared" si="4"/>
        <v>9216410</v>
      </c>
      <c r="K41" s="85">
        <f t="shared" si="4"/>
        <v>45933648</v>
      </c>
      <c r="L41" s="85">
        <f t="shared" si="4"/>
        <v>0</v>
      </c>
      <c r="M41" s="87">
        <f t="shared" si="4"/>
        <v>50160377</v>
      </c>
    </row>
    <row r="42" spans="1:13" ht="13.5">
      <c r="A42" s="51" t="s">
        <v>49</v>
      </c>
      <c r="B42" s="76" t="s">
        <v>107</v>
      </c>
      <c r="C42" s="77" t="s">
        <v>108</v>
      </c>
      <c r="D42" s="78">
        <v>110351</v>
      </c>
      <c r="E42" s="79">
        <v>318423</v>
      </c>
      <c r="F42" s="79">
        <v>11345632</v>
      </c>
      <c r="G42" s="79">
        <v>0</v>
      </c>
      <c r="H42" s="80">
        <v>11774406</v>
      </c>
      <c r="I42" s="78">
        <v>3068382</v>
      </c>
      <c r="J42" s="79">
        <v>352112</v>
      </c>
      <c r="K42" s="79">
        <v>3769857</v>
      </c>
      <c r="L42" s="79">
        <v>0</v>
      </c>
      <c r="M42" s="81">
        <v>7190351</v>
      </c>
    </row>
    <row r="43" spans="1:13" ht="13.5">
      <c r="A43" s="51" t="s">
        <v>49</v>
      </c>
      <c r="B43" s="76" t="s">
        <v>109</v>
      </c>
      <c r="C43" s="77" t="s">
        <v>110</v>
      </c>
      <c r="D43" s="78">
        <v>0</v>
      </c>
      <c r="E43" s="79">
        <v>79920</v>
      </c>
      <c r="F43" s="79">
        <v>427707</v>
      </c>
      <c r="G43" s="79">
        <v>0</v>
      </c>
      <c r="H43" s="80">
        <v>507627</v>
      </c>
      <c r="I43" s="78">
        <v>-60323</v>
      </c>
      <c r="J43" s="79">
        <v>1318</v>
      </c>
      <c r="K43" s="79">
        <v>1548423</v>
      </c>
      <c r="L43" s="79">
        <v>0</v>
      </c>
      <c r="M43" s="81">
        <v>1489418</v>
      </c>
    </row>
    <row r="44" spans="1:13" ht="13.5">
      <c r="A44" s="51" t="s">
        <v>49</v>
      </c>
      <c r="B44" s="76" t="s">
        <v>111</v>
      </c>
      <c r="C44" s="77" t="s">
        <v>112</v>
      </c>
      <c r="D44" s="78">
        <v>0</v>
      </c>
      <c r="E44" s="79">
        <v>26720</v>
      </c>
      <c r="F44" s="79">
        <v>1714429</v>
      </c>
      <c r="G44" s="79">
        <v>0</v>
      </c>
      <c r="H44" s="80">
        <v>1741149</v>
      </c>
      <c r="I44" s="78">
        <v>0</v>
      </c>
      <c r="J44" s="79">
        <v>41260</v>
      </c>
      <c r="K44" s="79">
        <v>4803682</v>
      </c>
      <c r="L44" s="79">
        <v>0</v>
      </c>
      <c r="M44" s="81">
        <v>4844942</v>
      </c>
    </row>
    <row r="45" spans="1:13" ht="13.5">
      <c r="A45" s="51" t="s">
        <v>49</v>
      </c>
      <c r="B45" s="76" t="s">
        <v>113</v>
      </c>
      <c r="C45" s="77" t="s">
        <v>114</v>
      </c>
      <c r="D45" s="78">
        <v>0</v>
      </c>
      <c r="E45" s="79">
        <v>290492</v>
      </c>
      <c r="F45" s="79">
        <v>1010823</v>
      </c>
      <c r="G45" s="79">
        <v>0</v>
      </c>
      <c r="H45" s="80">
        <v>1301315</v>
      </c>
      <c r="I45" s="78">
        <v>-1527431</v>
      </c>
      <c r="J45" s="79">
        <v>359805</v>
      </c>
      <c r="K45" s="79">
        <v>5821907</v>
      </c>
      <c r="L45" s="79">
        <v>0</v>
      </c>
      <c r="M45" s="81">
        <v>4654281</v>
      </c>
    </row>
    <row r="46" spans="1:13" ht="13.5">
      <c r="A46" s="51" t="s">
        <v>49</v>
      </c>
      <c r="B46" s="76" t="s">
        <v>115</v>
      </c>
      <c r="C46" s="77" t="s">
        <v>116</v>
      </c>
      <c r="D46" s="78">
        <v>-133130</v>
      </c>
      <c r="E46" s="79">
        <v>96880065</v>
      </c>
      <c r="F46" s="79">
        <v>27493716</v>
      </c>
      <c r="G46" s="79">
        <v>0</v>
      </c>
      <c r="H46" s="80">
        <v>124240651</v>
      </c>
      <c r="I46" s="78">
        <v>-3380924</v>
      </c>
      <c r="J46" s="79">
        <v>116777317</v>
      </c>
      <c r="K46" s="79">
        <v>38282677</v>
      </c>
      <c r="L46" s="79">
        <v>0</v>
      </c>
      <c r="M46" s="81">
        <v>151679070</v>
      </c>
    </row>
    <row r="47" spans="1:13" ht="13.5">
      <c r="A47" s="51" t="s">
        <v>64</v>
      </c>
      <c r="B47" s="76" t="s">
        <v>117</v>
      </c>
      <c r="C47" s="77" t="s">
        <v>118</v>
      </c>
      <c r="D47" s="78">
        <v>0</v>
      </c>
      <c r="E47" s="79">
        <v>79129540</v>
      </c>
      <c r="F47" s="79">
        <v>13791808</v>
      </c>
      <c r="G47" s="79">
        <v>0</v>
      </c>
      <c r="H47" s="80">
        <v>92921348</v>
      </c>
      <c r="I47" s="78">
        <v>0</v>
      </c>
      <c r="J47" s="79">
        <v>58781489</v>
      </c>
      <c r="K47" s="79">
        <v>21258090</v>
      </c>
      <c r="L47" s="79">
        <v>0</v>
      </c>
      <c r="M47" s="81">
        <v>80039579</v>
      </c>
    </row>
    <row r="48" spans="1:13" ht="13.5">
      <c r="A48" s="52"/>
      <c r="B48" s="82" t="s">
        <v>119</v>
      </c>
      <c r="C48" s="83"/>
      <c r="D48" s="84">
        <f aca="true" t="shared" si="5" ref="D48:M48">SUM(D42:D47)</f>
        <v>-22779</v>
      </c>
      <c r="E48" s="85">
        <f t="shared" si="5"/>
        <v>176725160</v>
      </c>
      <c r="F48" s="85">
        <f t="shared" si="5"/>
        <v>55784115</v>
      </c>
      <c r="G48" s="85">
        <f t="shared" si="5"/>
        <v>0</v>
      </c>
      <c r="H48" s="86">
        <f t="shared" si="5"/>
        <v>232486496</v>
      </c>
      <c r="I48" s="84">
        <f t="shared" si="5"/>
        <v>-1900296</v>
      </c>
      <c r="J48" s="85">
        <f t="shared" si="5"/>
        <v>176313301</v>
      </c>
      <c r="K48" s="85">
        <f t="shared" si="5"/>
        <v>75484636</v>
      </c>
      <c r="L48" s="85">
        <f t="shared" si="5"/>
        <v>0</v>
      </c>
      <c r="M48" s="87">
        <f t="shared" si="5"/>
        <v>249897641</v>
      </c>
    </row>
    <row r="49" spans="1:13" ht="13.5">
      <c r="A49" s="51" t="s">
        <v>49</v>
      </c>
      <c r="B49" s="76" t="s">
        <v>120</v>
      </c>
      <c r="C49" s="77" t="s">
        <v>121</v>
      </c>
      <c r="D49" s="78">
        <v>1545157</v>
      </c>
      <c r="E49" s="79">
        <v>20660621</v>
      </c>
      <c r="F49" s="79">
        <v>4838800</v>
      </c>
      <c r="G49" s="79">
        <v>0</v>
      </c>
      <c r="H49" s="80">
        <v>27044578</v>
      </c>
      <c r="I49" s="78">
        <v>860410</v>
      </c>
      <c r="J49" s="79">
        <v>23065732</v>
      </c>
      <c r="K49" s="79">
        <v>6925223</v>
      </c>
      <c r="L49" s="79">
        <v>0</v>
      </c>
      <c r="M49" s="81">
        <v>30851365</v>
      </c>
    </row>
    <row r="50" spans="1:13" ht="13.5">
      <c r="A50" s="51" t="s">
        <v>49</v>
      </c>
      <c r="B50" s="76" t="s">
        <v>122</v>
      </c>
      <c r="C50" s="77" t="s">
        <v>123</v>
      </c>
      <c r="D50" s="78">
        <v>232305</v>
      </c>
      <c r="E50" s="79">
        <v>200532</v>
      </c>
      <c r="F50" s="79">
        <v>2992038</v>
      </c>
      <c r="G50" s="79">
        <v>0</v>
      </c>
      <c r="H50" s="80">
        <v>3424875</v>
      </c>
      <c r="I50" s="78">
        <v>1098638</v>
      </c>
      <c r="J50" s="79">
        <v>197284</v>
      </c>
      <c r="K50" s="79">
        <v>4332600</v>
      </c>
      <c r="L50" s="79">
        <v>0</v>
      </c>
      <c r="M50" s="81">
        <v>5628522</v>
      </c>
    </row>
    <row r="51" spans="1:13" ht="13.5">
      <c r="A51" s="51" t="s">
        <v>49</v>
      </c>
      <c r="B51" s="76" t="s">
        <v>124</v>
      </c>
      <c r="C51" s="77" t="s">
        <v>125</v>
      </c>
      <c r="D51" s="78">
        <v>2680821</v>
      </c>
      <c r="E51" s="79">
        <v>8016353</v>
      </c>
      <c r="F51" s="79">
        <v>7400451</v>
      </c>
      <c r="G51" s="79">
        <v>0</v>
      </c>
      <c r="H51" s="80">
        <v>18097625</v>
      </c>
      <c r="I51" s="78">
        <v>2371941</v>
      </c>
      <c r="J51" s="79">
        <v>9189026</v>
      </c>
      <c r="K51" s="79">
        <v>7041130</v>
      </c>
      <c r="L51" s="79">
        <v>0</v>
      </c>
      <c r="M51" s="81">
        <v>18602097</v>
      </c>
    </row>
    <row r="52" spans="1:13" ht="13.5">
      <c r="A52" s="51" t="s">
        <v>49</v>
      </c>
      <c r="B52" s="76" t="s">
        <v>126</v>
      </c>
      <c r="C52" s="77" t="s">
        <v>127</v>
      </c>
      <c r="D52" s="78">
        <v>2108390</v>
      </c>
      <c r="E52" s="79">
        <v>100632</v>
      </c>
      <c r="F52" s="79">
        <v>48922</v>
      </c>
      <c r="G52" s="79">
        <v>0</v>
      </c>
      <c r="H52" s="80">
        <v>2257944</v>
      </c>
      <c r="I52" s="78">
        <v>2311662</v>
      </c>
      <c r="J52" s="79">
        <v>144045</v>
      </c>
      <c r="K52" s="79">
        <v>1067129</v>
      </c>
      <c r="L52" s="79">
        <v>0</v>
      </c>
      <c r="M52" s="81">
        <v>3522836</v>
      </c>
    </row>
    <row r="53" spans="1:13" ht="13.5">
      <c r="A53" s="51" t="s">
        <v>64</v>
      </c>
      <c r="B53" s="76" t="s">
        <v>128</v>
      </c>
      <c r="C53" s="77" t="s">
        <v>129</v>
      </c>
      <c r="D53" s="78">
        <v>0</v>
      </c>
      <c r="E53" s="79">
        <v>4800094</v>
      </c>
      <c r="F53" s="79">
        <v>6557123</v>
      </c>
      <c r="G53" s="79">
        <v>0</v>
      </c>
      <c r="H53" s="80">
        <v>11357217</v>
      </c>
      <c r="I53" s="78">
        <v>0</v>
      </c>
      <c r="J53" s="79">
        <v>6288328</v>
      </c>
      <c r="K53" s="79">
        <v>56327531</v>
      </c>
      <c r="L53" s="79">
        <v>0</v>
      </c>
      <c r="M53" s="81">
        <v>62615859</v>
      </c>
    </row>
    <row r="54" spans="1:13" ht="13.5">
      <c r="A54" s="52"/>
      <c r="B54" s="82" t="s">
        <v>130</v>
      </c>
      <c r="C54" s="83"/>
      <c r="D54" s="84">
        <f aca="true" t="shared" si="6" ref="D54:M54">SUM(D49:D53)</f>
        <v>6566673</v>
      </c>
      <c r="E54" s="85">
        <f t="shared" si="6"/>
        <v>33778232</v>
      </c>
      <c r="F54" s="85">
        <f t="shared" si="6"/>
        <v>21837334</v>
      </c>
      <c r="G54" s="85">
        <f t="shared" si="6"/>
        <v>0</v>
      </c>
      <c r="H54" s="86">
        <f t="shared" si="6"/>
        <v>62182239</v>
      </c>
      <c r="I54" s="84">
        <f t="shared" si="6"/>
        <v>6642651</v>
      </c>
      <c r="J54" s="85">
        <f t="shared" si="6"/>
        <v>38884415</v>
      </c>
      <c r="K54" s="85">
        <f t="shared" si="6"/>
        <v>75693613</v>
      </c>
      <c r="L54" s="85">
        <f t="shared" si="6"/>
        <v>0</v>
      </c>
      <c r="M54" s="87">
        <f t="shared" si="6"/>
        <v>121220679</v>
      </c>
    </row>
    <row r="55" spans="1:13" ht="13.5">
      <c r="A55" s="53"/>
      <c r="B55" s="88" t="s">
        <v>131</v>
      </c>
      <c r="C55" s="89"/>
      <c r="D55" s="90">
        <f aca="true" t="shared" si="7" ref="D55:M55">SUM(D9:D10,D12:D19,D21:D27,D29:D35,D37:D40,D42:D47,D49:D53)</f>
        <v>654812558</v>
      </c>
      <c r="E55" s="91">
        <f t="shared" si="7"/>
        <v>2891904890</v>
      </c>
      <c r="F55" s="91">
        <f t="shared" si="7"/>
        <v>1837523009</v>
      </c>
      <c r="G55" s="91">
        <f t="shared" si="7"/>
        <v>0</v>
      </c>
      <c r="H55" s="92">
        <f t="shared" si="7"/>
        <v>5384240457</v>
      </c>
      <c r="I55" s="90">
        <f t="shared" si="7"/>
        <v>344653994</v>
      </c>
      <c r="J55" s="91">
        <f t="shared" si="7"/>
        <v>1827752510</v>
      </c>
      <c r="K55" s="91">
        <f t="shared" si="7"/>
        <v>795399650</v>
      </c>
      <c r="L55" s="91">
        <f t="shared" si="7"/>
        <v>0</v>
      </c>
      <c r="M55" s="93">
        <f t="shared" si="7"/>
        <v>2967806154</v>
      </c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132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47</v>
      </c>
      <c r="B9" s="76" t="s">
        <v>40</v>
      </c>
      <c r="C9" s="77" t="s">
        <v>41</v>
      </c>
      <c r="D9" s="78">
        <v>337794507</v>
      </c>
      <c r="E9" s="79">
        <v>574309654</v>
      </c>
      <c r="F9" s="79">
        <v>323671678</v>
      </c>
      <c r="G9" s="79">
        <v>0</v>
      </c>
      <c r="H9" s="80">
        <v>1235775839</v>
      </c>
      <c r="I9" s="78">
        <v>291687285</v>
      </c>
      <c r="J9" s="79">
        <v>860475384</v>
      </c>
      <c r="K9" s="79">
        <v>509975635</v>
      </c>
      <c r="L9" s="79">
        <v>0</v>
      </c>
      <c r="M9" s="81">
        <v>1662138304</v>
      </c>
    </row>
    <row r="10" spans="1:13" ht="13.5">
      <c r="A10" s="52"/>
      <c r="B10" s="82" t="s">
        <v>48</v>
      </c>
      <c r="C10" s="83"/>
      <c r="D10" s="84">
        <f aca="true" t="shared" si="0" ref="D10:M10">D9</f>
        <v>337794507</v>
      </c>
      <c r="E10" s="85">
        <f t="shared" si="0"/>
        <v>574309654</v>
      </c>
      <c r="F10" s="85">
        <f t="shared" si="0"/>
        <v>323671678</v>
      </c>
      <c r="G10" s="85">
        <f t="shared" si="0"/>
        <v>0</v>
      </c>
      <c r="H10" s="86">
        <f t="shared" si="0"/>
        <v>1235775839</v>
      </c>
      <c r="I10" s="84">
        <f t="shared" si="0"/>
        <v>291687285</v>
      </c>
      <c r="J10" s="85">
        <f t="shared" si="0"/>
        <v>860475384</v>
      </c>
      <c r="K10" s="85">
        <f t="shared" si="0"/>
        <v>509975635</v>
      </c>
      <c r="L10" s="85">
        <f t="shared" si="0"/>
        <v>0</v>
      </c>
      <c r="M10" s="87">
        <f t="shared" si="0"/>
        <v>1662138304</v>
      </c>
    </row>
    <row r="11" spans="1:13" ht="13.5">
      <c r="A11" s="51" t="s">
        <v>49</v>
      </c>
      <c r="B11" s="76" t="s">
        <v>133</v>
      </c>
      <c r="C11" s="77" t="s">
        <v>134</v>
      </c>
      <c r="D11" s="78">
        <v>4371639</v>
      </c>
      <c r="E11" s="79">
        <v>6151587</v>
      </c>
      <c r="F11" s="79">
        <v>-2411537</v>
      </c>
      <c r="G11" s="79">
        <v>0</v>
      </c>
      <c r="H11" s="80">
        <v>8111689</v>
      </c>
      <c r="I11" s="78">
        <v>5208167</v>
      </c>
      <c r="J11" s="79">
        <v>5765376</v>
      </c>
      <c r="K11" s="79">
        <v>8709057</v>
      </c>
      <c r="L11" s="79">
        <v>0</v>
      </c>
      <c r="M11" s="81">
        <v>19682600</v>
      </c>
    </row>
    <row r="12" spans="1:13" ht="13.5">
      <c r="A12" s="51" t="s">
        <v>49</v>
      </c>
      <c r="B12" s="76" t="s">
        <v>135</v>
      </c>
      <c r="C12" s="77" t="s">
        <v>136</v>
      </c>
      <c r="D12" s="78">
        <v>8535</v>
      </c>
      <c r="E12" s="79">
        <v>2545463</v>
      </c>
      <c r="F12" s="79">
        <v>-413661</v>
      </c>
      <c r="G12" s="79">
        <v>0</v>
      </c>
      <c r="H12" s="80">
        <v>2140337</v>
      </c>
      <c r="I12" s="78">
        <v>87179</v>
      </c>
      <c r="J12" s="79">
        <v>13275638</v>
      </c>
      <c r="K12" s="79">
        <v>42779429</v>
      </c>
      <c r="L12" s="79">
        <v>0</v>
      </c>
      <c r="M12" s="81">
        <v>56142246</v>
      </c>
    </row>
    <row r="13" spans="1:13" ht="13.5">
      <c r="A13" s="51" t="s">
        <v>49</v>
      </c>
      <c r="B13" s="76" t="s">
        <v>137</v>
      </c>
      <c r="C13" s="77" t="s">
        <v>138</v>
      </c>
      <c r="D13" s="78">
        <v>994802</v>
      </c>
      <c r="E13" s="79">
        <v>8606246</v>
      </c>
      <c r="F13" s="79">
        <v>16388729</v>
      </c>
      <c r="G13" s="79">
        <v>0</v>
      </c>
      <c r="H13" s="80">
        <v>25989777</v>
      </c>
      <c r="I13" s="78">
        <v>-10877322</v>
      </c>
      <c r="J13" s="79">
        <v>11380828</v>
      </c>
      <c r="K13" s="79">
        <v>28982519</v>
      </c>
      <c r="L13" s="79">
        <v>0</v>
      </c>
      <c r="M13" s="81">
        <v>29486025</v>
      </c>
    </row>
    <row r="14" spans="1:13" ht="13.5">
      <c r="A14" s="51" t="s">
        <v>64</v>
      </c>
      <c r="B14" s="76" t="s">
        <v>139</v>
      </c>
      <c r="C14" s="77" t="s">
        <v>140</v>
      </c>
      <c r="D14" s="78">
        <v>0</v>
      </c>
      <c r="E14" s="79">
        <v>0</v>
      </c>
      <c r="F14" s="79">
        <v>18566319</v>
      </c>
      <c r="G14" s="79">
        <v>0</v>
      </c>
      <c r="H14" s="80">
        <v>18566319</v>
      </c>
      <c r="I14" s="78">
        <v>0</v>
      </c>
      <c r="J14" s="79">
        <v>0</v>
      </c>
      <c r="K14" s="79">
        <v>20424775</v>
      </c>
      <c r="L14" s="79">
        <v>0</v>
      </c>
      <c r="M14" s="81">
        <v>20424775</v>
      </c>
    </row>
    <row r="15" spans="1:13" ht="13.5">
      <c r="A15" s="52"/>
      <c r="B15" s="82" t="s">
        <v>141</v>
      </c>
      <c r="C15" s="83"/>
      <c r="D15" s="84">
        <f aca="true" t="shared" si="1" ref="D15:M15">SUM(D11:D14)</f>
        <v>5374976</v>
      </c>
      <c r="E15" s="85">
        <f t="shared" si="1"/>
        <v>17303296</v>
      </c>
      <c r="F15" s="85">
        <f t="shared" si="1"/>
        <v>32129850</v>
      </c>
      <c r="G15" s="85">
        <f t="shared" si="1"/>
        <v>0</v>
      </c>
      <c r="H15" s="86">
        <f t="shared" si="1"/>
        <v>54808122</v>
      </c>
      <c r="I15" s="84">
        <f t="shared" si="1"/>
        <v>-5581976</v>
      </c>
      <c r="J15" s="85">
        <f t="shared" si="1"/>
        <v>30421842</v>
      </c>
      <c r="K15" s="85">
        <f t="shared" si="1"/>
        <v>100895780</v>
      </c>
      <c r="L15" s="85">
        <f t="shared" si="1"/>
        <v>0</v>
      </c>
      <c r="M15" s="87">
        <f t="shared" si="1"/>
        <v>125735646</v>
      </c>
    </row>
    <row r="16" spans="1:13" ht="13.5">
      <c r="A16" s="51" t="s">
        <v>49</v>
      </c>
      <c r="B16" s="76" t="s">
        <v>142</v>
      </c>
      <c r="C16" s="77" t="s">
        <v>143</v>
      </c>
      <c r="D16" s="78">
        <v>20186020</v>
      </c>
      <c r="E16" s="79">
        <v>29810053</v>
      </c>
      <c r="F16" s="79">
        <v>104479</v>
      </c>
      <c r="G16" s="79">
        <v>0</v>
      </c>
      <c r="H16" s="80">
        <v>50100552</v>
      </c>
      <c r="I16" s="78">
        <v>20142508</v>
      </c>
      <c r="J16" s="79">
        <v>29252176</v>
      </c>
      <c r="K16" s="79">
        <v>5464316</v>
      </c>
      <c r="L16" s="79">
        <v>0</v>
      </c>
      <c r="M16" s="81">
        <v>54859000</v>
      </c>
    </row>
    <row r="17" spans="1:13" ht="13.5">
      <c r="A17" s="51" t="s">
        <v>49</v>
      </c>
      <c r="B17" s="76" t="s">
        <v>144</v>
      </c>
      <c r="C17" s="77" t="s">
        <v>145</v>
      </c>
      <c r="D17" s="78">
        <v>-231</v>
      </c>
      <c r="E17" s="79">
        <v>10739382</v>
      </c>
      <c r="F17" s="79">
        <v>4194137</v>
      </c>
      <c r="G17" s="79">
        <v>0</v>
      </c>
      <c r="H17" s="80">
        <v>14933288</v>
      </c>
      <c r="I17" s="78">
        <v>-112214</v>
      </c>
      <c r="J17" s="79">
        <v>7409281</v>
      </c>
      <c r="K17" s="79">
        <v>11782265</v>
      </c>
      <c r="L17" s="79">
        <v>0</v>
      </c>
      <c r="M17" s="81">
        <v>19079332</v>
      </c>
    </row>
    <row r="18" spans="1:13" ht="13.5">
      <c r="A18" s="51" t="s">
        <v>49</v>
      </c>
      <c r="B18" s="76" t="s">
        <v>146</v>
      </c>
      <c r="C18" s="77" t="s">
        <v>147</v>
      </c>
      <c r="D18" s="78">
        <v>657867</v>
      </c>
      <c r="E18" s="79">
        <v>11964018</v>
      </c>
      <c r="F18" s="79">
        <v>699669</v>
      </c>
      <c r="G18" s="79">
        <v>0</v>
      </c>
      <c r="H18" s="80">
        <v>13321554</v>
      </c>
      <c r="I18" s="78">
        <v>2218996</v>
      </c>
      <c r="J18" s="79">
        <v>12099422</v>
      </c>
      <c r="K18" s="79">
        <v>22018472</v>
      </c>
      <c r="L18" s="79">
        <v>0</v>
      </c>
      <c r="M18" s="81">
        <v>36336890</v>
      </c>
    </row>
    <row r="19" spans="1:13" ht="13.5">
      <c r="A19" s="51" t="s">
        <v>49</v>
      </c>
      <c r="B19" s="76" t="s">
        <v>148</v>
      </c>
      <c r="C19" s="77" t="s">
        <v>149</v>
      </c>
      <c r="D19" s="78">
        <v>151602190</v>
      </c>
      <c r="E19" s="79">
        <v>302788834</v>
      </c>
      <c r="F19" s="79">
        <v>90697973</v>
      </c>
      <c r="G19" s="79">
        <v>0</v>
      </c>
      <c r="H19" s="80">
        <v>545088997</v>
      </c>
      <c r="I19" s="78">
        <v>142151363</v>
      </c>
      <c r="J19" s="79">
        <v>287783643</v>
      </c>
      <c r="K19" s="79">
        <v>64486737</v>
      </c>
      <c r="L19" s="79">
        <v>0</v>
      </c>
      <c r="M19" s="81">
        <v>494421743</v>
      </c>
    </row>
    <row r="20" spans="1:13" ht="13.5">
      <c r="A20" s="51" t="s">
        <v>49</v>
      </c>
      <c r="B20" s="76" t="s">
        <v>150</v>
      </c>
      <c r="C20" s="77" t="s">
        <v>151</v>
      </c>
      <c r="D20" s="78">
        <v>3765602</v>
      </c>
      <c r="E20" s="79">
        <v>30618158</v>
      </c>
      <c r="F20" s="79">
        <v>1642269</v>
      </c>
      <c r="G20" s="79">
        <v>0</v>
      </c>
      <c r="H20" s="80">
        <v>36026029</v>
      </c>
      <c r="I20" s="78">
        <v>0</v>
      </c>
      <c r="J20" s="79">
        <v>0</v>
      </c>
      <c r="K20" s="79">
        <v>0</v>
      </c>
      <c r="L20" s="79">
        <v>0</v>
      </c>
      <c r="M20" s="81">
        <v>0</v>
      </c>
    </row>
    <row r="21" spans="1:13" ht="13.5">
      <c r="A21" s="51" t="s">
        <v>64</v>
      </c>
      <c r="B21" s="76" t="s">
        <v>152</v>
      </c>
      <c r="C21" s="77" t="s">
        <v>153</v>
      </c>
      <c r="D21" s="78">
        <v>0</v>
      </c>
      <c r="E21" s="79">
        <v>0</v>
      </c>
      <c r="F21" s="79">
        <v>1629308</v>
      </c>
      <c r="G21" s="79">
        <v>0</v>
      </c>
      <c r="H21" s="80">
        <v>1629308</v>
      </c>
      <c r="I21" s="78">
        <v>0</v>
      </c>
      <c r="J21" s="79">
        <v>0</v>
      </c>
      <c r="K21" s="79">
        <v>34296134</v>
      </c>
      <c r="L21" s="79">
        <v>0</v>
      </c>
      <c r="M21" s="81">
        <v>34296134</v>
      </c>
    </row>
    <row r="22" spans="1:13" ht="13.5">
      <c r="A22" s="52"/>
      <c r="B22" s="82" t="s">
        <v>154</v>
      </c>
      <c r="C22" s="83"/>
      <c r="D22" s="84">
        <f aca="true" t="shared" si="2" ref="D22:M22">SUM(D16:D21)</f>
        <v>176211448</v>
      </c>
      <c r="E22" s="85">
        <f t="shared" si="2"/>
        <v>385920445</v>
      </c>
      <c r="F22" s="85">
        <f t="shared" si="2"/>
        <v>98967835</v>
      </c>
      <c r="G22" s="85">
        <f t="shared" si="2"/>
        <v>0</v>
      </c>
      <c r="H22" s="86">
        <f t="shared" si="2"/>
        <v>661099728</v>
      </c>
      <c r="I22" s="84">
        <f t="shared" si="2"/>
        <v>164400653</v>
      </c>
      <c r="J22" s="85">
        <f t="shared" si="2"/>
        <v>336544522</v>
      </c>
      <c r="K22" s="85">
        <f t="shared" si="2"/>
        <v>138047924</v>
      </c>
      <c r="L22" s="85">
        <f t="shared" si="2"/>
        <v>0</v>
      </c>
      <c r="M22" s="87">
        <f t="shared" si="2"/>
        <v>638993099</v>
      </c>
    </row>
    <row r="23" spans="1:13" ht="13.5">
      <c r="A23" s="51" t="s">
        <v>49</v>
      </c>
      <c r="B23" s="76" t="s">
        <v>155</v>
      </c>
      <c r="C23" s="77" t="s">
        <v>156</v>
      </c>
      <c r="D23" s="78">
        <v>12686162</v>
      </c>
      <c r="E23" s="79">
        <v>47227543</v>
      </c>
      <c r="F23" s="79">
        <v>215478</v>
      </c>
      <c r="G23" s="79">
        <v>0</v>
      </c>
      <c r="H23" s="80">
        <v>60129183</v>
      </c>
      <c r="I23" s="78">
        <v>24808191</v>
      </c>
      <c r="J23" s="79">
        <v>36325075</v>
      </c>
      <c r="K23" s="79">
        <v>11778994</v>
      </c>
      <c r="L23" s="79">
        <v>0</v>
      </c>
      <c r="M23" s="81">
        <v>72912260</v>
      </c>
    </row>
    <row r="24" spans="1:13" ht="13.5">
      <c r="A24" s="51" t="s">
        <v>49</v>
      </c>
      <c r="B24" s="76" t="s">
        <v>157</v>
      </c>
      <c r="C24" s="77" t="s">
        <v>158</v>
      </c>
      <c r="D24" s="78">
        <v>-1960669</v>
      </c>
      <c r="E24" s="79">
        <v>84496400</v>
      </c>
      <c r="F24" s="79">
        <v>6805284</v>
      </c>
      <c r="G24" s="79">
        <v>0</v>
      </c>
      <c r="H24" s="80">
        <v>89341015</v>
      </c>
      <c r="I24" s="78">
        <v>27568236</v>
      </c>
      <c r="J24" s="79">
        <v>82100673</v>
      </c>
      <c r="K24" s="79">
        <v>19182674</v>
      </c>
      <c r="L24" s="79">
        <v>0</v>
      </c>
      <c r="M24" s="81">
        <v>128851583</v>
      </c>
    </row>
    <row r="25" spans="1:13" ht="13.5">
      <c r="A25" s="51" t="s">
        <v>49</v>
      </c>
      <c r="B25" s="76" t="s">
        <v>159</v>
      </c>
      <c r="C25" s="77" t="s">
        <v>160</v>
      </c>
      <c r="D25" s="78">
        <v>3419961</v>
      </c>
      <c r="E25" s="79">
        <v>37702823</v>
      </c>
      <c r="F25" s="79">
        <v>19224333</v>
      </c>
      <c r="G25" s="79">
        <v>0</v>
      </c>
      <c r="H25" s="80">
        <v>60347117</v>
      </c>
      <c r="I25" s="78">
        <v>4555951</v>
      </c>
      <c r="J25" s="79">
        <v>41873326</v>
      </c>
      <c r="K25" s="79">
        <v>23747591</v>
      </c>
      <c r="L25" s="79">
        <v>0</v>
      </c>
      <c r="M25" s="81">
        <v>70176868</v>
      </c>
    </row>
    <row r="26" spans="1:13" ht="13.5">
      <c r="A26" s="51" t="s">
        <v>49</v>
      </c>
      <c r="B26" s="76" t="s">
        <v>161</v>
      </c>
      <c r="C26" s="77" t="s">
        <v>162</v>
      </c>
      <c r="D26" s="78">
        <v>53316301</v>
      </c>
      <c r="E26" s="79">
        <v>89885763</v>
      </c>
      <c r="F26" s="79">
        <v>51619896</v>
      </c>
      <c r="G26" s="79">
        <v>0</v>
      </c>
      <c r="H26" s="80">
        <v>194821960</v>
      </c>
      <c r="I26" s="78">
        <v>38393334</v>
      </c>
      <c r="J26" s="79">
        <v>92804534</v>
      </c>
      <c r="K26" s="79">
        <v>14839281</v>
      </c>
      <c r="L26" s="79">
        <v>0</v>
      </c>
      <c r="M26" s="81">
        <v>146037149</v>
      </c>
    </row>
    <row r="27" spans="1:13" ht="13.5">
      <c r="A27" s="51" t="s">
        <v>49</v>
      </c>
      <c r="B27" s="76" t="s">
        <v>163</v>
      </c>
      <c r="C27" s="77" t="s">
        <v>164</v>
      </c>
      <c r="D27" s="78">
        <v>1351809</v>
      </c>
      <c r="E27" s="79">
        <v>5615385</v>
      </c>
      <c r="F27" s="79">
        <v>3882483</v>
      </c>
      <c r="G27" s="79">
        <v>0</v>
      </c>
      <c r="H27" s="80">
        <v>10849677</v>
      </c>
      <c r="I27" s="78">
        <v>1059550</v>
      </c>
      <c r="J27" s="79">
        <v>5085277</v>
      </c>
      <c r="K27" s="79">
        <v>2461752</v>
      </c>
      <c r="L27" s="79">
        <v>0</v>
      </c>
      <c r="M27" s="81">
        <v>8606579</v>
      </c>
    </row>
    <row r="28" spans="1:13" ht="13.5">
      <c r="A28" s="51" t="s">
        <v>49</v>
      </c>
      <c r="B28" s="76" t="s">
        <v>165</v>
      </c>
      <c r="C28" s="77" t="s">
        <v>166</v>
      </c>
      <c r="D28" s="78">
        <v>0</v>
      </c>
      <c r="E28" s="79">
        <v>0</v>
      </c>
      <c r="F28" s="79">
        <v>0</v>
      </c>
      <c r="G28" s="79">
        <v>0</v>
      </c>
      <c r="H28" s="80">
        <v>0</v>
      </c>
      <c r="I28" s="78">
        <v>2157929</v>
      </c>
      <c r="J28" s="79">
        <v>19452002</v>
      </c>
      <c r="K28" s="79">
        <v>14565089</v>
      </c>
      <c r="L28" s="79">
        <v>0</v>
      </c>
      <c r="M28" s="81">
        <v>36175020</v>
      </c>
    </row>
    <row r="29" spans="1:13" ht="13.5">
      <c r="A29" s="51" t="s">
        <v>64</v>
      </c>
      <c r="B29" s="76" t="s">
        <v>167</v>
      </c>
      <c r="C29" s="77" t="s">
        <v>168</v>
      </c>
      <c r="D29" s="78">
        <v>0</v>
      </c>
      <c r="E29" s="79">
        <v>0</v>
      </c>
      <c r="F29" s="79">
        <v>11632484</v>
      </c>
      <c r="G29" s="79">
        <v>0</v>
      </c>
      <c r="H29" s="80">
        <v>11632484</v>
      </c>
      <c r="I29" s="78">
        <v>0</v>
      </c>
      <c r="J29" s="79">
        <v>0</v>
      </c>
      <c r="K29" s="79">
        <v>36563690</v>
      </c>
      <c r="L29" s="79">
        <v>0</v>
      </c>
      <c r="M29" s="81">
        <v>36563690</v>
      </c>
    </row>
    <row r="30" spans="1:13" ht="13.5">
      <c r="A30" s="52"/>
      <c r="B30" s="82" t="s">
        <v>169</v>
      </c>
      <c r="C30" s="83"/>
      <c r="D30" s="84">
        <f aca="true" t="shared" si="3" ref="D30:M30">SUM(D23:D29)</f>
        <v>68813564</v>
      </c>
      <c r="E30" s="85">
        <f t="shared" si="3"/>
        <v>264927914</v>
      </c>
      <c r="F30" s="85">
        <f t="shared" si="3"/>
        <v>93379958</v>
      </c>
      <c r="G30" s="85">
        <f t="shared" si="3"/>
        <v>0</v>
      </c>
      <c r="H30" s="86">
        <f t="shared" si="3"/>
        <v>427121436</v>
      </c>
      <c r="I30" s="84">
        <f t="shared" si="3"/>
        <v>98543191</v>
      </c>
      <c r="J30" s="85">
        <f t="shared" si="3"/>
        <v>277640887</v>
      </c>
      <c r="K30" s="85">
        <f t="shared" si="3"/>
        <v>123139071</v>
      </c>
      <c r="L30" s="85">
        <f t="shared" si="3"/>
        <v>0</v>
      </c>
      <c r="M30" s="87">
        <f t="shared" si="3"/>
        <v>499323149</v>
      </c>
    </row>
    <row r="31" spans="1:13" ht="13.5">
      <c r="A31" s="51" t="s">
        <v>49</v>
      </c>
      <c r="B31" s="76" t="s">
        <v>170</v>
      </c>
      <c r="C31" s="77" t="s">
        <v>171</v>
      </c>
      <c r="D31" s="78">
        <v>17863368</v>
      </c>
      <c r="E31" s="79">
        <v>106405089</v>
      </c>
      <c r="F31" s="79">
        <v>10140184</v>
      </c>
      <c r="G31" s="79">
        <v>0</v>
      </c>
      <c r="H31" s="80">
        <v>134408641</v>
      </c>
      <c r="I31" s="78">
        <v>14491021</v>
      </c>
      <c r="J31" s="79">
        <v>99525211</v>
      </c>
      <c r="K31" s="79">
        <v>15572241</v>
      </c>
      <c r="L31" s="79">
        <v>0</v>
      </c>
      <c r="M31" s="81">
        <v>129588473</v>
      </c>
    </row>
    <row r="32" spans="1:13" ht="13.5">
      <c r="A32" s="51" t="s">
        <v>49</v>
      </c>
      <c r="B32" s="76" t="s">
        <v>172</v>
      </c>
      <c r="C32" s="77" t="s">
        <v>173</v>
      </c>
      <c r="D32" s="78">
        <v>30221033</v>
      </c>
      <c r="E32" s="79">
        <v>60902021</v>
      </c>
      <c r="F32" s="79">
        <v>20532974</v>
      </c>
      <c r="G32" s="79">
        <v>0</v>
      </c>
      <c r="H32" s="80">
        <v>111656028</v>
      </c>
      <c r="I32" s="78">
        <v>19644577</v>
      </c>
      <c r="J32" s="79">
        <v>99964824</v>
      </c>
      <c r="K32" s="79">
        <v>22074140</v>
      </c>
      <c r="L32" s="79">
        <v>0</v>
      </c>
      <c r="M32" s="81">
        <v>141683541</v>
      </c>
    </row>
    <row r="33" spans="1:13" ht="13.5">
      <c r="A33" s="51" t="s">
        <v>49</v>
      </c>
      <c r="B33" s="76" t="s">
        <v>174</v>
      </c>
      <c r="C33" s="77" t="s">
        <v>175</v>
      </c>
      <c r="D33" s="78">
        <v>44525540</v>
      </c>
      <c r="E33" s="79">
        <v>166836379</v>
      </c>
      <c r="F33" s="79">
        <v>19993849</v>
      </c>
      <c r="G33" s="79">
        <v>0</v>
      </c>
      <c r="H33" s="80">
        <v>231355768</v>
      </c>
      <c r="I33" s="78">
        <v>33741405</v>
      </c>
      <c r="J33" s="79">
        <v>156423477</v>
      </c>
      <c r="K33" s="79">
        <v>14708062</v>
      </c>
      <c r="L33" s="79">
        <v>0</v>
      </c>
      <c r="M33" s="81">
        <v>204872944</v>
      </c>
    </row>
    <row r="34" spans="1:13" ht="13.5">
      <c r="A34" s="51" t="s">
        <v>49</v>
      </c>
      <c r="B34" s="76" t="s">
        <v>176</v>
      </c>
      <c r="C34" s="77" t="s">
        <v>177</v>
      </c>
      <c r="D34" s="78">
        <v>0</v>
      </c>
      <c r="E34" s="79">
        <v>1268</v>
      </c>
      <c r="F34" s="79">
        <v>241795</v>
      </c>
      <c r="G34" s="79">
        <v>0</v>
      </c>
      <c r="H34" s="80">
        <v>243063</v>
      </c>
      <c r="I34" s="78">
        <v>6631011</v>
      </c>
      <c r="J34" s="79">
        <v>21737835</v>
      </c>
      <c r="K34" s="79">
        <v>24431812</v>
      </c>
      <c r="L34" s="79">
        <v>0</v>
      </c>
      <c r="M34" s="81">
        <v>52800658</v>
      </c>
    </row>
    <row r="35" spans="1:13" ht="13.5">
      <c r="A35" s="51" t="s">
        <v>64</v>
      </c>
      <c r="B35" s="76" t="s">
        <v>178</v>
      </c>
      <c r="C35" s="77" t="s">
        <v>179</v>
      </c>
      <c r="D35" s="78">
        <v>0</v>
      </c>
      <c r="E35" s="79">
        <v>0</v>
      </c>
      <c r="F35" s="79">
        <v>651605</v>
      </c>
      <c r="G35" s="79">
        <v>0</v>
      </c>
      <c r="H35" s="80">
        <v>651605</v>
      </c>
      <c r="I35" s="78">
        <v>0</v>
      </c>
      <c r="J35" s="79">
        <v>0</v>
      </c>
      <c r="K35" s="79">
        <v>706357</v>
      </c>
      <c r="L35" s="79">
        <v>0</v>
      </c>
      <c r="M35" s="81">
        <v>706357</v>
      </c>
    </row>
    <row r="36" spans="1:13" ht="13.5">
      <c r="A36" s="52"/>
      <c r="B36" s="82" t="s">
        <v>180</v>
      </c>
      <c r="C36" s="83"/>
      <c r="D36" s="84">
        <f aca="true" t="shared" si="4" ref="D36:M36">SUM(D31:D35)</f>
        <v>92609941</v>
      </c>
      <c r="E36" s="85">
        <f t="shared" si="4"/>
        <v>334144757</v>
      </c>
      <c r="F36" s="85">
        <f t="shared" si="4"/>
        <v>51560407</v>
      </c>
      <c r="G36" s="85">
        <f t="shared" si="4"/>
        <v>0</v>
      </c>
      <c r="H36" s="86">
        <f t="shared" si="4"/>
        <v>478315105</v>
      </c>
      <c r="I36" s="84">
        <f t="shared" si="4"/>
        <v>74508014</v>
      </c>
      <c r="J36" s="85">
        <f t="shared" si="4"/>
        <v>377651347</v>
      </c>
      <c r="K36" s="85">
        <f t="shared" si="4"/>
        <v>77492612</v>
      </c>
      <c r="L36" s="85">
        <f t="shared" si="4"/>
        <v>0</v>
      </c>
      <c r="M36" s="87">
        <f t="shared" si="4"/>
        <v>529651973</v>
      </c>
    </row>
    <row r="37" spans="1:13" ht="13.5">
      <c r="A37" s="53"/>
      <c r="B37" s="88" t="s">
        <v>181</v>
      </c>
      <c r="C37" s="89"/>
      <c r="D37" s="90">
        <f aca="true" t="shared" si="5" ref="D37:M37">SUM(D9,D11:D14,D16:D21,D23:D29,D31:D35)</f>
        <v>680804436</v>
      </c>
      <c r="E37" s="91">
        <f t="shared" si="5"/>
        <v>1576606066</v>
      </c>
      <c r="F37" s="91">
        <f t="shared" si="5"/>
        <v>599709728</v>
      </c>
      <c r="G37" s="91">
        <f t="shared" si="5"/>
        <v>0</v>
      </c>
      <c r="H37" s="92">
        <f t="shared" si="5"/>
        <v>2857120230</v>
      </c>
      <c r="I37" s="90">
        <f t="shared" si="5"/>
        <v>623557167</v>
      </c>
      <c r="J37" s="91">
        <f t="shared" si="5"/>
        <v>1882733982</v>
      </c>
      <c r="K37" s="91">
        <f t="shared" si="5"/>
        <v>949551022</v>
      </c>
      <c r="L37" s="91">
        <f t="shared" si="5"/>
        <v>0</v>
      </c>
      <c r="M37" s="93">
        <f t="shared" si="5"/>
        <v>3455842171</v>
      </c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182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47</v>
      </c>
      <c r="B9" s="76" t="s">
        <v>34</v>
      </c>
      <c r="C9" s="77" t="s">
        <v>35</v>
      </c>
      <c r="D9" s="78">
        <v>1484159997</v>
      </c>
      <c r="E9" s="79">
        <v>5173251948</v>
      </c>
      <c r="F9" s="79">
        <v>2137931473</v>
      </c>
      <c r="G9" s="79">
        <v>0</v>
      </c>
      <c r="H9" s="80">
        <v>8795343418</v>
      </c>
      <c r="I9" s="78">
        <v>1348814306</v>
      </c>
      <c r="J9" s="79">
        <v>5046903644</v>
      </c>
      <c r="K9" s="79">
        <v>815875535</v>
      </c>
      <c r="L9" s="79">
        <v>0</v>
      </c>
      <c r="M9" s="81">
        <v>7211593485</v>
      </c>
    </row>
    <row r="10" spans="1:13" ht="13.5">
      <c r="A10" s="51" t="s">
        <v>47</v>
      </c>
      <c r="B10" s="76" t="s">
        <v>38</v>
      </c>
      <c r="C10" s="77" t="s">
        <v>39</v>
      </c>
      <c r="D10" s="78">
        <v>3276131639</v>
      </c>
      <c r="E10" s="79">
        <v>7663348642</v>
      </c>
      <c r="F10" s="79">
        <v>3400862951</v>
      </c>
      <c r="G10" s="79">
        <v>0</v>
      </c>
      <c r="H10" s="80">
        <v>14340343232</v>
      </c>
      <c r="I10" s="78">
        <v>2904655084</v>
      </c>
      <c r="J10" s="79">
        <v>6891961929</v>
      </c>
      <c r="K10" s="79">
        <v>4304836708</v>
      </c>
      <c r="L10" s="79">
        <v>0</v>
      </c>
      <c r="M10" s="81">
        <v>14101453721</v>
      </c>
    </row>
    <row r="11" spans="1:13" ht="13.5">
      <c r="A11" s="51" t="s">
        <v>47</v>
      </c>
      <c r="B11" s="76" t="s">
        <v>44</v>
      </c>
      <c r="C11" s="77" t="s">
        <v>45</v>
      </c>
      <c r="D11" s="78">
        <v>1888923313</v>
      </c>
      <c r="E11" s="79">
        <v>5030851271</v>
      </c>
      <c r="F11" s="79">
        <v>892387987</v>
      </c>
      <c r="G11" s="79">
        <v>0</v>
      </c>
      <c r="H11" s="80">
        <v>7812162571</v>
      </c>
      <c r="I11" s="78">
        <v>1783869120</v>
      </c>
      <c r="J11" s="79">
        <v>3832536451</v>
      </c>
      <c r="K11" s="79">
        <v>471846337</v>
      </c>
      <c r="L11" s="79">
        <v>0</v>
      </c>
      <c r="M11" s="81">
        <v>6088251908</v>
      </c>
    </row>
    <row r="12" spans="1:13" ht="13.5">
      <c r="A12" s="52"/>
      <c r="B12" s="82" t="s">
        <v>48</v>
      </c>
      <c r="C12" s="83"/>
      <c r="D12" s="84">
        <f aca="true" t="shared" si="0" ref="D12:M12">SUM(D9:D11)</f>
        <v>6649214949</v>
      </c>
      <c r="E12" s="85">
        <f t="shared" si="0"/>
        <v>17867451861</v>
      </c>
      <c r="F12" s="85">
        <f t="shared" si="0"/>
        <v>6431182411</v>
      </c>
      <c r="G12" s="85">
        <f t="shared" si="0"/>
        <v>0</v>
      </c>
      <c r="H12" s="86">
        <f t="shared" si="0"/>
        <v>30947849221</v>
      </c>
      <c r="I12" s="84">
        <f t="shared" si="0"/>
        <v>6037338510</v>
      </c>
      <c r="J12" s="85">
        <f t="shared" si="0"/>
        <v>15771402024</v>
      </c>
      <c r="K12" s="85">
        <f t="shared" si="0"/>
        <v>5592558580</v>
      </c>
      <c r="L12" s="85">
        <f t="shared" si="0"/>
        <v>0</v>
      </c>
      <c r="M12" s="87">
        <f t="shared" si="0"/>
        <v>27401299114</v>
      </c>
    </row>
    <row r="13" spans="1:13" ht="13.5">
      <c r="A13" s="51" t="s">
        <v>49</v>
      </c>
      <c r="B13" s="76" t="s">
        <v>183</v>
      </c>
      <c r="C13" s="77" t="s">
        <v>184</v>
      </c>
      <c r="D13" s="78">
        <v>226136022</v>
      </c>
      <c r="E13" s="79">
        <v>910707184</v>
      </c>
      <c r="F13" s="79">
        <v>45714466</v>
      </c>
      <c r="G13" s="79">
        <v>0</v>
      </c>
      <c r="H13" s="80">
        <v>1182557672</v>
      </c>
      <c r="I13" s="78">
        <v>213824886</v>
      </c>
      <c r="J13" s="79">
        <v>874671791</v>
      </c>
      <c r="K13" s="79">
        <v>94273037</v>
      </c>
      <c r="L13" s="79">
        <v>0</v>
      </c>
      <c r="M13" s="81">
        <v>1182769714</v>
      </c>
    </row>
    <row r="14" spans="1:13" ht="13.5">
      <c r="A14" s="51" t="s">
        <v>49</v>
      </c>
      <c r="B14" s="76" t="s">
        <v>185</v>
      </c>
      <c r="C14" s="77" t="s">
        <v>186</v>
      </c>
      <c r="D14" s="78">
        <v>60621773</v>
      </c>
      <c r="E14" s="79">
        <v>134680693</v>
      </c>
      <c r="F14" s="79">
        <v>23658873</v>
      </c>
      <c r="G14" s="79">
        <v>0</v>
      </c>
      <c r="H14" s="80">
        <v>218961339</v>
      </c>
      <c r="I14" s="78">
        <v>56860261</v>
      </c>
      <c r="J14" s="79">
        <v>164485668</v>
      </c>
      <c r="K14" s="79">
        <v>18881704</v>
      </c>
      <c r="L14" s="79">
        <v>0</v>
      </c>
      <c r="M14" s="81">
        <v>240227633</v>
      </c>
    </row>
    <row r="15" spans="1:13" ht="13.5">
      <c r="A15" s="51" t="s">
        <v>49</v>
      </c>
      <c r="B15" s="76" t="s">
        <v>187</v>
      </c>
      <c r="C15" s="77" t="s">
        <v>188</v>
      </c>
      <c r="D15" s="78">
        <v>33541583</v>
      </c>
      <c r="E15" s="79">
        <v>125136983</v>
      </c>
      <c r="F15" s="79">
        <v>15004966</v>
      </c>
      <c r="G15" s="79">
        <v>0</v>
      </c>
      <c r="H15" s="80">
        <v>173683532</v>
      </c>
      <c r="I15" s="78">
        <v>27586277</v>
      </c>
      <c r="J15" s="79">
        <v>113261081</v>
      </c>
      <c r="K15" s="79">
        <v>22069860</v>
      </c>
      <c r="L15" s="79">
        <v>0</v>
      </c>
      <c r="M15" s="81">
        <v>162917218</v>
      </c>
    </row>
    <row r="16" spans="1:13" ht="13.5">
      <c r="A16" s="51" t="s">
        <v>64</v>
      </c>
      <c r="B16" s="76" t="s">
        <v>189</v>
      </c>
      <c r="C16" s="77" t="s">
        <v>190</v>
      </c>
      <c r="D16" s="78">
        <v>0</v>
      </c>
      <c r="E16" s="79">
        <v>0</v>
      </c>
      <c r="F16" s="79">
        <v>15006024</v>
      </c>
      <c r="G16" s="79">
        <v>0</v>
      </c>
      <c r="H16" s="80">
        <v>15006024</v>
      </c>
      <c r="I16" s="78">
        <v>0</v>
      </c>
      <c r="J16" s="79">
        <v>0</v>
      </c>
      <c r="K16" s="79">
        <v>28339499</v>
      </c>
      <c r="L16" s="79">
        <v>0</v>
      </c>
      <c r="M16" s="81">
        <v>28339499</v>
      </c>
    </row>
    <row r="17" spans="1:13" ht="13.5">
      <c r="A17" s="52"/>
      <c r="B17" s="82" t="s">
        <v>191</v>
      </c>
      <c r="C17" s="83"/>
      <c r="D17" s="84">
        <f aca="true" t="shared" si="1" ref="D17:M17">SUM(D13:D16)</f>
        <v>320299378</v>
      </c>
      <c r="E17" s="85">
        <f t="shared" si="1"/>
        <v>1170524860</v>
      </c>
      <c r="F17" s="85">
        <f t="shared" si="1"/>
        <v>99384329</v>
      </c>
      <c r="G17" s="85">
        <f t="shared" si="1"/>
        <v>0</v>
      </c>
      <c r="H17" s="86">
        <f t="shared" si="1"/>
        <v>1590208567</v>
      </c>
      <c r="I17" s="84">
        <f t="shared" si="1"/>
        <v>298271424</v>
      </c>
      <c r="J17" s="85">
        <f t="shared" si="1"/>
        <v>1152418540</v>
      </c>
      <c r="K17" s="85">
        <f t="shared" si="1"/>
        <v>163564100</v>
      </c>
      <c r="L17" s="85">
        <f t="shared" si="1"/>
        <v>0</v>
      </c>
      <c r="M17" s="87">
        <f t="shared" si="1"/>
        <v>1614254064</v>
      </c>
    </row>
    <row r="18" spans="1:13" ht="13.5">
      <c r="A18" s="51" t="s">
        <v>49</v>
      </c>
      <c r="B18" s="76" t="s">
        <v>192</v>
      </c>
      <c r="C18" s="77" t="s">
        <v>193</v>
      </c>
      <c r="D18" s="78">
        <v>141271257</v>
      </c>
      <c r="E18" s="79">
        <v>376718318</v>
      </c>
      <c r="F18" s="79">
        <v>27172630</v>
      </c>
      <c r="G18" s="79">
        <v>0</v>
      </c>
      <c r="H18" s="80">
        <v>545162205</v>
      </c>
      <c r="I18" s="78">
        <v>142881651</v>
      </c>
      <c r="J18" s="79">
        <v>423030115</v>
      </c>
      <c r="K18" s="79">
        <v>105202327</v>
      </c>
      <c r="L18" s="79">
        <v>0</v>
      </c>
      <c r="M18" s="81">
        <v>671114093</v>
      </c>
    </row>
    <row r="19" spans="1:13" ht="13.5">
      <c r="A19" s="51" t="s">
        <v>49</v>
      </c>
      <c r="B19" s="76" t="s">
        <v>194</v>
      </c>
      <c r="C19" s="77" t="s">
        <v>195</v>
      </c>
      <c r="D19" s="78">
        <v>88662184</v>
      </c>
      <c r="E19" s="79">
        <v>114284252</v>
      </c>
      <c r="F19" s="79">
        <v>48055687</v>
      </c>
      <c r="G19" s="79">
        <v>0</v>
      </c>
      <c r="H19" s="80">
        <v>251002123</v>
      </c>
      <c r="I19" s="78">
        <v>29513253</v>
      </c>
      <c r="J19" s="79">
        <v>92833545</v>
      </c>
      <c r="K19" s="79">
        <v>80001174</v>
      </c>
      <c r="L19" s="79">
        <v>0</v>
      </c>
      <c r="M19" s="81">
        <v>202347972</v>
      </c>
    </row>
    <row r="20" spans="1:13" ht="13.5">
      <c r="A20" s="51" t="s">
        <v>49</v>
      </c>
      <c r="B20" s="76" t="s">
        <v>196</v>
      </c>
      <c r="C20" s="77" t="s">
        <v>197</v>
      </c>
      <c r="D20" s="78">
        <v>77111052</v>
      </c>
      <c r="E20" s="79">
        <v>269199217</v>
      </c>
      <c r="F20" s="79">
        <v>30624045</v>
      </c>
      <c r="G20" s="79">
        <v>0</v>
      </c>
      <c r="H20" s="80">
        <v>376934314</v>
      </c>
      <c r="I20" s="78">
        <v>42156392</v>
      </c>
      <c r="J20" s="79">
        <v>252142964</v>
      </c>
      <c r="K20" s="79">
        <v>53086474</v>
      </c>
      <c r="L20" s="79">
        <v>0</v>
      </c>
      <c r="M20" s="81">
        <v>347385830</v>
      </c>
    </row>
    <row r="21" spans="1:13" ht="13.5">
      <c r="A21" s="51" t="s">
        <v>64</v>
      </c>
      <c r="B21" s="76" t="s">
        <v>198</v>
      </c>
      <c r="C21" s="77" t="s">
        <v>199</v>
      </c>
      <c r="D21" s="78">
        <v>0</v>
      </c>
      <c r="E21" s="79">
        <v>-1572813</v>
      </c>
      <c r="F21" s="79">
        <v>23399978</v>
      </c>
      <c r="G21" s="79">
        <v>0</v>
      </c>
      <c r="H21" s="80">
        <v>21827165</v>
      </c>
      <c r="I21" s="78">
        <v>0</v>
      </c>
      <c r="J21" s="79">
        <v>58562</v>
      </c>
      <c r="K21" s="79">
        <v>40269983</v>
      </c>
      <c r="L21" s="79">
        <v>0</v>
      </c>
      <c r="M21" s="81">
        <v>40328545</v>
      </c>
    </row>
    <row r="22" spans="1:13" ht="13.5">
      <c r="A22" s="52"/>
      <c r="B22" s="82" t="s">
        <v>200</v>
      </c>
      <c r="C22" s="83"/>
      <c r="D22" s="84">
        <f aca="true" t="shared" si="2" ref="D22:M22">SUM(D18:D21)</f>
        <v>307044493</v>
      </c>
      <c r="E22" s="85">
        <f t="shared" si="2"/>
        <v>758628974</v>
      </c>
      <c r="F22" s="85">
        <f t="shared" si="2"/>
        <v>129252340</v>
      </c>
      <c r="G22" s="85">
        <f t="shared" si="2"/>
        <v>0</v>
      </c>
      <c r="H22" s="86">
        <f t="shared" si="2"/>
        <v>1194925807</v>
      </c>
      <c r="I22" s="84">
        <f t="shared" si="2"/>
        <v>214551296</v>
      </c>
      <c r="J22" s="85">
        <f t="shared" si="2"/>
        <v>768065186</v>
      </c>
      <c r="K22" s="85">
        <f t="shared" si="2"/>
        <v>278559958</v>
      </c>
      <c r="L22" s="85">
        <f t="shared" si="2"/>
        <v>0</v>
      </c>
      <c r="M22" s="87">
        <f t="shared" si="2"/>
        <v>1261176440</v>
      </c>
    </row>
    <row r="23" spans="1:13" ht="13.5">
      <c r="A23" s="53"/>
      <c r="B23" s="88" t="s">
        <v>201</v>
      </c>
      <c r="C23" s="89"/>
      <c r="D23" s="90">
        <f aca="true" t="shared" si="3" ref="D23:M23">SUM(D9:D11,D13:D16,D18:D21)</f>
        <v>7276558820</v>
      </c>
      <c r="E23" s="91">
        <f t="shared" si="3"/>
        <v>19796605695</v>
      </c>
      <c r="F23" s="91">
        <f t="shared" si="3"/>
        <v>6659819080</v>
      </c>
      <c r="G23" s="91">
        <f t="shared" si="3"/>
        <v>0</v>
      </c>
      <c r="H23" s="92">
        <f t="shared" si="3"/>
        <v>33732983595</v>
      </c>
      <c r="I23" s="90">
        <f t="shared" si="3"/>
        <v>6550161230</v>
      </c>
      <c r="J23" s="91">
        <f t="shared" si="3"/>
        <v>17691885750</v>
      </c>
      <c r="K23" s="91">
        <f t="shared" si="3"/>
        <v>6034682638</v>
      </c>
      <c r="L23" s="91">
        <f t="shared" si="3"/>
        <v>0</v>
      </c>
      <c r="M23" s="93">
        <f t="shared" si="3"/>
        <v>30276729618</v>
      </c>
    </row>
    <row r="24" spans="1:13" ht="12.75">
      <c r="A24" s="5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12.75">
      <c r="A25" s="5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12.75">
      <c r="A26" s="5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ht="12.75">
      <c r="A27" s="5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13" ht="12.75">
      <c r="A28" s="5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12.75">
      <c r="A29" s="5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12.75">
      <c r="A30" s="5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12.75">
      <c r="A31" s="5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</row>
    <row r="32" spans="1:13" ht="12.75">
      <c r="A32" s="5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12.75">
      <c r="A33" s="5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ht="12.75">
      <c r="A34" s="5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>
      <c r="A35" s="5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12.75">
      <c r="A36" s="5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2.75">
      <c r="A37" s="5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202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47</v>
      </c>
      <c r="B9" s="76" t="s">
        <v>36</v>
      </c>
      <c r="C9" s="77" t="s">
        <v>37</v>
      </c>
      <c r="D9" s="78">
        <v>2010408635</v>
      </c>
      <c r="E9" s="79">
        <v>4856600225</v>
      </c>
      <c r="F9" s="79">
        <v>624378170</v>
      </c>
      <c r="G9" s="79">
        <v>0</v>
      </c>
      <c r="H9" s="80">
        <v>7491387030</v>
      </c>
      <c r="I9" s="78">
        <v>0</v>
      </c>
      <c r="J9" s="79">
        <v>0</v>
      </c>
      <c r="K9" s="79">
        <v>0</v>
      </c>
      <c r="L9" s="79">
        <v>0</v>
      </c>
      <c r="M9" s="81">
        <v>0</v>
      </c>
    </row>
    <row r="10" spans="1:13" ht="13.5">
      <c r="A10" s="52"/>
      <c r="B10" s="82" t="s">
        <v>48</v>
      </c>
      <c r="C10" s="83"/>
      <c r="D10" s="84">
        <f aca="true" t="shared" si="0" ref="D10:M10">D9</f>
        <v>2010408635</v>
      </c>
      <c r="E10" s="85">
        <f t="shared" si="0"/>
        <v>4856600225</v>
      </c>
      <c r="F10" s="85">
        <f t="shared" si="0"/>
        <v>624378170</v>
      </c>
      <c r="G10" s="85">
        <f t="shared" si="0"/>
        <v>0</v>
      </c>
      <c r="H10" s="86">
        <f t="shared" si="0"/>
        <v>7491387030</v>
      </c>
      <c r="I10" s="84">
        <f t="shared" si="0"/>
        <v>0</v>
      </c>
      <c r="J10" s="85">
        <f t="shared" si="0"/>
        <v>0</v>
      </c>
      <c r="K10" s="85">
        <f t="shared" si="0"/>
        <v>0</v>
      </c>
      <c r="L10" s="85">
        <f t="shared" si="0"/>
        <v>0</v>
      </c>
      <c r="M10" s="87">
        <f t="shared" si="0"/>
        <v>0</v>
      </c>
    </row>
    <row r="11" spans="1:13" ht="27">
      <c r="A11" s="51" t="s">
        <v>49</v>
      </c>
      <c r="B11" s="76" t="s">
        <v>203</v>
      </c>
      <c r="C11" s="77" t="s">
        <v>204</v>
      </c>
      <c r="D11" s="78">
        <v>18421640</v>
      </c>
      <c r="E11" s="79">
        <v>2238568</v>
      </c>
      <c r="F11" s="79">
        <v>19183546</v>
      </c>
      <c r="G11" s="79">
        <v>0</v>
      </c>
      <c r="H11" s="80">
        <v>39843754</v>
      </c>
      <c r="I11" s="78">
        <v>17261305</v>
      </c>
      <c r="J11" s="79">
        <v>2175392</v>
      </c>
      <c r="K11" s="79">
        <v>15362029</v>
      </c>
      <c r="L11" s="79">
        <v>0</v>
      </c>
      <c r="M11" s="81">
        <v>34798726</v>
      </c>
    </row>
    <row r="12" spans="1:13" ht="27">
      <c r="A12" s="51" t="s">
        <v>49</v>
      </c>
      <c r="B12" s="76" t="s">
        <v>205</v>
      </c>
      <c r="C12" s="77" t="s">
        <v>206</v>
      </c>
      <c r="D12" s="78">
        <v>0</v>
      </c>
      <c r="E12" s="79">
        <v>0</v>
      </c>
      <c r="F12" s="79">
        <v>4008199</v>
      </c>
      <c r="G12" s="79">
        <v>0</v>
      </c>
      <c r="H12" s="80">
        <v>4008199</v>
      </c>
      <c r="I12" s="78">
        <v>0</v>
      </c>
      <c r="J12" s="79">
        <v>0</v>
      </c>
      <c r="K12" s="79">
        <v>3783589</v>
      </c>
      <c r="L12" s="79">
        <v>0</v>
      </c>
      <c r="M12" s="81">
        <v>3783589</v>
      </c>
    </row>
    <row r="13" spans="1:13" ht="27">
      <c r="A13" s="51" t="s">
        <v>49</v>
      </c>
      <c r="B13" s="76" t="s">
        <v>207</v>
      </c>
      <c r="C13" s="77" t="s">
        <v>208</v>
      </c>
      <c r="D13" s="78">
        <v>3473852</v>
      </c>
      <c r="E13" s="79">
        <v>5230588</v>
      </c>
      <c r="F13" s="79">
        <v>34571159</v>
      </c>
      <c r="G13" s="79">
        <v>0</v>
      </c>
      <c r="H13" s="80">
        <v>43275599</v>
      </c>
      <c r="I13" s="78">
        <v>2434026</v>
      </c>
      <c r="J13" s="79">
        <v>9205335</v>
      </c>
      <c r="K13" s="79">
        <v>-17828047</v>
      </c>
      <c r="L13" s="79">
        <v>0</v>
      </c>
      <c r="M13" s="81">
        <v>-6188686</v>
      </c>
    </row>
    <row r="14" spans="1:13" ht="27">
      <c r="A14" s="51" t="s">
        <v>49</v>
      </c>
      <c r="B14" s="76" t="s">
        <v>209</v>
      </c>
      <c r="C14" s="77" t="s">
        <v>210</v>
      </c>
      <c r="D14" s="78">
        <v>39004930</v>
      </c>
      <c r="E14" s="79">
        <v>37085738</v>
      </c>
      <c r="F14" s="79">
        <v>14436365</v>
      </c>
      <c r="G14" s="79">
        <v>0</v>
      </c>
      <c r="H14" s="80">
        <v>90527033</v>
      </c>
      <c r="I14" s="78">
        <v>35694914</v>
      </c>
      <c r="J14" s="79">
        <v>34635506</v>
      </c>
      <c r="K14" s="79">
        <v>21714271</v>
      </c>
      <c r="L14" s="79">
        <v>0</v>
      </c>
      <c r="M14" s="81">
        <v>92044691</v>
      </c>
    </row>
    <row r="15" spans="1:13" ht="13.5">
      <c r="A15" s="51" t="s">
        <v>64</v>
      </c>
      <c r="B15" s="76" t="s">
        <v>211</v>
      </c>
      <c r="C15" s="77" t="s">
        <v>212</v>
      </c>
      <c r="D15" s="78">
        <v>0</v>
      </c>
      <c r="E15" s="79">
        <v>141039107</v>
      </c>
      <c r="F15" s="79">
        <v>39733408</v>
      </c>
      <c r="G15" s="79">
        <v>0</v>
      </c>
      <c r="H15" s="80">
        <v>180772515</v>
      </c>
      <c r="I15" s="78">
        <v>31274</v>
      </c>
      <c r="J15" s="79">
        <v>103947836</v>
      </c>
      <c r="K15" s="79">
        <v>98825758</v>
      </c>
      <c r="L15" s="79">
        <v>0</v>
      </c>
      <c r="M15" s="81">
        <v>202804868</v>
      </c>
    </row>
    <row r="16" spans="1:13" ht="13.5">
      <c r="A16" s="52"/>
      <c r="B16" s="82" t="s">
        <v>213</v>
      </c>
      <c r="C16" s="83"/>
      <c r="D16" s="84">
        <f aca="true" t="shared" si="1" ref="D16:M16">SUM(D11:D15)</f>
        <v>60900422</v>
      </c>
      <c r="E16" s="85">
        <f t="shared" si="1"/>
        <v>185594001</v>
      </c>
      <c r="F16" s="85">
        <f t="shared" si="1"/>
        <v>111932677</v>
      </c>
      <c r="G16" s="85">
        <f t="shared" si="1"/>
        <v>0</v>
      </c>
      <c r="H16" s="86">
        <f t="shared" si="1"/>
        <v>358427100</v>
      </c>
      <c r="I16" s="84">
        <f t="shared" si="1"/>
        <v>55421519</v>
      </c>
      <c r="J16" s="85">
        <f t="shared" si="1"/>
        <v>149964069</v>
      </c>
      <c r="K16" s="85">
        <f t="shared" si="1"/>
        <v>121857600</v>
      </c>
      <c r="L16" s="85">
        <f t="shared" si="1"/>
        <v>0</v>
      </c>
      <c r="M16" s="87">
        <f t="shared" si="1"/>
        <v>327243188</v>
      </c>
    </row>
    <row r="17" spans="1:13" ht="27">
      <c r="A17" s="51" t="s">
        <v>49</v>
      </c>
      <c r="B17" s="76" t="s">
        <v>214</v>
      </c>
      <c r="C17" s="77" t="s">
        <v>215</v>
      </c>
      <c r="D17" s="78">
        <v>52375910</v>
      </c>
      <c r="E17" s="79">
        <v>3164767</v>
      </c>
      <c r="F17" s="79">
        <v>122214891</v>
      </c>
      <c r="G17" s="79">
        <v>0</v>
      </c>
      <c r="H17" s="80">
        <v>177755568</v>
      </c>
      <c r="I17" s="78">
        <v>11152684</v>
      </c>
      <c r="J17" s="79">
        <v>608256</v>
      </c>
      <c r="K17" s="79">
        <v>28843266</v>
      </c>
      <c r="L17" s="79">
        <v>0</v>
      </c>
      <c r="M17" s="81">
        <v>40604206</v>
      </c>
    </row>
    <row r="18" spans="1:13" ht="27">
      <c r="A18" s="51" t="s">
        <v>49</v>
      </c>
      <c r="B18" s="76" t="s">
        <v>216</v>
      </c>
      <c r="C18" s="77" t="s">
        <v>217</v>
      </c>
      <c r="D18" s="78">
        <v>51100946</v>
      </c>
      <c r="E18" s="79">
        <v>22928350</v>
      </c>
      <c r="F18" s="79">
        <v>2723633</v>
      </c>
      <c r="G18" s="79">
        <v>0</v>
      </c>
      <c r="H18" s="80">
        <v>76752929</v>
      </c>
      <c r="I18" s="78">
        <v>47440903</v>
      </c>
      <c r="J18" s="79">
        <v>15623539</v>
      </c>
      <c r="K18" s="79">
        <v>12981762</v>
      </c>
      <c r="L18" s="79">
        <v>0</v>
      </c>
      <c r="M18" s="81">
        <v>76046204</v>
      </c>
    </row>
    <row r="19" spans="1:13" ht="27">
      <c r="A19" s="51" t="s">
        <v>49</v>
      </c>
      <c r="B19" s="76" t="s">
        <v>218</v>
      </c>
      <c r="C19" s="77" t="s">
        <v>219</v>
      </c>
      <c r="D19" s="78">
        <v>5259889</v>
      </c>
      <c r="E19" s="79">
        <v>5276050</v>
      </c>
      <c r="F19" s="79">
        <v>-1415827</v>
      </c>
      <c r="G19" s="79">
        <v>0</v>
      </c>
      <c r="H19" s="80">
        <v>9120112</v>
      </c>
      <c r="I19" s="78">
        <v>5463029</v>
      </c>
      <c r="J19" s="79">
        <v>12617166</v>
      </c>
      <c r="K19" s="79">
        <v>32898</v>
      </c>
      <c r="L19" s="79">
        <v>0</v>
      </c>
      <c r="M19" s="81">
        <v>18113093</v>
      </c>
    </row>
    <row r="20" spans="1:13" ht="27">
      <c r="A20" s="51" t="s">
        <v>49</v>
      </c>
      <c r="B20" s="76" t="s">
        <v>220</v>
      </c>
      <c r="C20" s="77" t="s">
        <v>221</v>
      </c>
      <c r="D20" s="78">
        <v>673297</v>
      </c>
      <c r="E20" s="79">
        <v>18641</v>
      </c>
      <c r="F20" s="79">
        <v>1212723</v>
      </c>
      <c r="G20" s="79">
        <v>0</v>
      </c>
      <c r="H20" s="80">
        <v>1904661</v>
      </c>
      <c r="I20" s="78">
        <v>536825</v>
      </c>
      <c r="J20" s="79">
        <v>15477</v>
      </c>
      <c r="K20" s="79">
        <v>1157596</v>
      </c>
      <c r="L20" s="79">
        <v>0</v>
      </c>
      <c r="M20" s="81">
        <v>1709898</v>
      </c>
    </row>
    <row r="21" spans="1:13" ht="27">
      <c r="A21" s="51" t="s">
        <v>49</v>
      </c>
      <c r="B21" s="76" t="s">
        <v>222</v>
      </c>
      <c r="C21" s="77" t="s">
        <v>223</v>
      </c>
      <c r="D21" s="78">
        <v>271824657</v>
      </c>
      <c r="E21" s="79">
        <v>755572512</v>
      </c>
      <c r="F21" s="79">
        <v>241349226</v>
      </c>
      <c r="G21" s="79">
        <v>0</v>
      </c>
      <c r="H21" s="80">
        <v>1268746395</v>
      </c>
      <c r="I21" s="78">
        <v>418656876</v>
      </c>
      <c r="J21" s="79">
        <v>1365216553</v>
      </c>
      <c r="K21" s="79">
        <v>488411670</v>
      </c>
      <c r="L21" s="79">
        <v>0</v>
      </c>
      <c r="M21" s="81">
        <v>2272285099</v>
      </c>
    </row>
    <row r="22" spans="1:13" ht="27">
      <c r="A22" s="51" t="s">
        <v>49</v>
      </c>
      <c r="B22" s="76" t="s">
        <v>224</v>
      </c>
      <c r="C22" s="77" t="s">
        <v>225</v>
      </c>
      <c r="D22" s="78">
        <v>3073182</v>
      </c>
      <c r="E22" s="79">
        <v>87758</v>
      </c>
      <c r="F22" s="79">
        <v>6794217</v>
      </c>
      <c r="G22" s="79">
        <v>0</v>
      </c>
      <c r="H22" s="80">
        <v>9955157</v>
      </c>
      <c r="I22" s="78">
        <v>3567812</v>
      </c>
      <c r="J22" s="79">
        <v>131344</v>
      </c>
      <c r="K22" s="79">
        <v>10498798</v>
      </c>
      <c r="L22" s="79">
        <v>0</v>
      </c>
      <c r="M22" s="81">
        <v>14197954</v>
      </c>
    </row>
    <row r="23" spans="1:13" ht="27">
      <c r="A23" s="51" t="s">
        <v>49</v>
      </c>
      <c r="B23" s="76" t="s">
        <v>226</v>
      </c>
      <c r="C23" s="77" t="s">
        <v>227</v>
      </c>
      <c r="D23" s="78">
        <v>1545614</v>
      </c>
      <c r="E23" s="79">
        <v>102274</v>
      </c>
      <c r="F23" s="79">
        <v>-7604113</v>
      </c>
      <c r="G23" s="79">
        <v>0</v>
      </c>
      <c r="H23" s="80">
        <v>-5956225</v>
      </c>
      <c r="I23" s="78">
        <v>1648136</v>
      </c>
      <c r="J23" s="79">
        <v>255007</v>
      </c>
      <c r="K23" s="79">
        <v>-6954001</v>
      </c>
      <c r="L23" s="79">
        <v>0</v>
      </c>
      <c r="M23" s="81">
        <v>-5050858</v>
      </c>
    </row>
    <row r="24" spans="1:13" ht="13.5">
      <c r="A24" s="51" t="s">
        <v>64</v>
      </c>
      <c r="B24" s="76" t="s">
        <v>228</v>
      </c>
      <c r="C24" s="77" t="s">
        <v>229</v>
      </c>
      <c r="D24" s="78">
        <v>0</v>
      </c>
      <c r="E24" s="79">
        <v>77112368</v>
      </c>
      <c r="F24" s="79">
        <v>12477331</v>
      </c>
      <c r="G24" s="79">
        <v>0</v>
      </c>
      <c r="H24" s="80">
        <v>89589699</v>
      </c>
      <c r="I24" s="78">
        <v>0</v>
      </c>
      <c r="J24" s="79">
        <v>57952470</v>
      </c>
      <c r="K24" s="79">
        <v>11317157</v>
      </c>
      <c r="L24" s="79">
        <v>0</v>
      </c>
      <c r="M24" s="81">
        <v>69269627</v>
      </c>
    </row>
    <row r="25" spans="1:13" ht="13.5">
      <c r="A25" s="52"/>
      <c r="B25" s="82" t="s">
        <v>230</v>
      </c>
      <c r="C25" s="83"/>
      <c r="D25" s="84">
        <f aca="true" t="shared" si="2" ref="D25:M25">SUM(D17:D24)</f>
        <v>385853495</v>
      </c>
      <c r="E25" s="85">
        <f t="shared" si="2"/>
        <v>864262720</v>
      </c>
      <c r="F25" s="85">
        <f t="shared" si="2"/>
        <v>377752081</v>
      </c>
      <c r="G25" s="85">
        <f t="shared" si="2"/>
        <v>0</v>
      </c>
      <c r="H25" s="86">
        <f t="shared" si="2"/>
        <v>1627868296</v>
      </c>
      <c r="I25" s="84">
        <f t="shared" si="2"/>
        <v>488466265</v>
      </c>
      <c r="J25" s="85">
        <f t="shared" si="2"/>
        <v>1452419812</v>
      </c>
      <c r="K25" s="85">
        <f t="shared" si="2"/>
        <v>546289146</v>
      </c>
      <c r="L25" s="85">
        <f t="shared" si="2"/>
        <v>0</v>
      </c>
      <c r="M25" s="87">
        <f t="shared" si="2"/>
        <v>2487175223</v>
      </c>
    </row>
    <row r="26" spans="1:13" ht="27">
      <c r="A26" s="51" t="s">
        <v>49</v>
      </c>
      <c r="B26" s="76" t="s">
        <v>231</v>
      </c>
      <c r="C26" s="77" t="s">
        <v>232</v>
      </c>
      <c r="D26" s="78">
        <v>7636078</v>
      </c>
      <c r="E26" s="79">
        <v>700828</v>
      </c>
      <c r="F26" s="79">
        <v>3981654</v>
      </c>
      <c r="G26" s="79">
        <v>0</v>
      </c>
      <c r="H26" s="80">
        <v>12318560</v>
      </c>
      <c r="I26" s="78">
        <v>7211864</v>
      </c>
      <c r="J26" s="79">
        <v>646360</v>
      </c>
      <c r="K26" s="79">
        <v>5661741</v>
      </c>
      <c r="L26" s="79">
        <v>0</v>
      </c>
      <c r="M26" s="81">
        <v>13519965</v>
      </c>
    </row>
    <row r="27" spans="1:13" ht="27">
      <c r="A27" s="51" t="s">
        <v>49</v>
      </c>
      <c r="B27" s="76" t="s">
        <v>233</v>
      </c>
      <c r="C27" s="77" t="s">
        <v>234</v>
      </c>
      <c r="D27" s="78">
        <v>14835690</v>
      </c>
      <c r="E27" s="79">
        <v>51208573</v>
      </c>
      <c r="F27" s="79">
        <v>3485469</v>
      </c>
      <c r="G27" s="79">
        <v>0</v>
      </c>
      <c r="H27" s="80">
        <v>69529732</v>
      </c>
      <c r="I27" s="78">
        <v>-24677719</v>
      </c>
      <c r="J27" s="79">
        <v>61862994</v>
      </c>
      <c r="K27" s="79">
        <v>8833375</v>
      </c>
      <c r="L27" s="79">
        <v>0</v>
      </c>
      <c r="M27" s="81">
        <v>46018650</v>
      </c>
    </row>
    <row r="28" spans="1:13" ht="27">
      <c r="A28" s="51" t="s">
        <v>49</v>
      </c>
      <c r="B28" s="76" t="s">
        <v>235</v>
      </c>
      <c r="C28" s="77" t="s">
        <v>236</v>
      </c>
      <c r="D28" s="78">
        <v>9849095</v>
      </c>
      <c r="E28" s="79">
        <v>86352804</v>
      </c>
      <c r="F28" s="79">
        <v>32189924</v>
      </c>
      <c r="G28" s="79">
        <v>0</v>
      </c>
      <c r="H28" s="80">
        <v>128391823</v>
      </c>
      <c r="I28" s="78">
        <v>21217729</v>
      </c>
      <c r="J28" s="79">
        <v>92886730</v>
      </c>
      <c r="K28" s="79">
        <v>27945994</v>
      </c>
      <c r="L28" s="79">
        <v>0</v>
      </c>
      <c r="M28" s="81">
        <v>142050453</v>
      </c>
    </row>
    <row r="29" spans="1:13" ht="13.5">
      <c r="A29" s="51" t="s">
        <v>64</v>
      </c>
      <c r="B29" s="76" t="s">
        <v>237</v>
      </c>
      <c r="C29" s="77" t="s">
        <v>238</v>
      </c>
      <c r="D29" s="78">
        <v>0</v>
      </c>
      <c r="E29" s="79">
        <v>38780510</v>
      </c>
      <c r="F29" s="79">
        <v>15786731</v>
      </c>
      <c r="G29" s="79">
        <v>0</v>
      </c>
      <c r="H29" s="80">
        <v>54567241</v>
      </c>
      <c r="I29" s="78">
        <v>0</v>
      </c>
      <c r="J29" s="79">
        <v>65815999</v>
      </c>
      <c r="K29" s="79">
        <v>79289796</v>
      </c>
      <c r="L29" s="79">
        <v>0</v>
      </c>
      <c r="M29" s="81">
        <v>145105795</v>
      </c>
    </row>
    <row r="30" spans="1:13" ht="13.5">
      <c r="A30" s="52"/>
      <c r="B30" s="82" t="s">
        <v>239</v>
      </c>
      <c r="C30" s="83"/>
      <c r="D30" s="84">
        <f aca="true" t="shared" si="3" ref="D30:M30">SUM(D26:D29)</f>
        <v>32320863</v>
      </c>
      <c r="E30" s="85">
        <f t="shared" si="3"/>
        <v>177042715</v>
      </c>
      <c r="F30" s="85">
        <f t="shared" si="3"/>
        <v>55443778</v>
      </c>
      <c r="G30" s="85">
        <f t="shared" si="3"/>
        <v>0</v>
      </c>
      <c r="H30" s="86">
        <f t="shared" si="3"/>
        <v>264807356</v>
      </c>
      <c r="I30" s="84">
        <f t="shared" si="3"/>
        <v>3751874</v>
      </c>
      <c r="J30" s="85">
        <f t="shared" si="3"/>
        <v>221212083</v>
      </c>
      <c r="K30" s="85">
        <f t="shared" si="3"/>
        <v>121730906</v>
      </c>
      <c r="L30" s="85">
        <f t="shared" si="3"/>
        <v>0</v>
      </c>
      <c r="M30" s="87">
        <f t="shared" si="3"/>
        <v>346694863</v>
      </c>
    </row>
    <row r="31" spans="1:13" ht="27">
      <c r="A31" s="51" t="s">
        <v>49</v>
      </c>
      <c r="B31" s="76" t="s">
        <v>240</v>
      </c>
      <c r="C31" s="77" t="s">
        <v>241</v>
      </c>
      <c r="D31" s="78">
        <v>21275476</v>
      </c>
      <c r="E31" s="79">
        <v>33440314</v>
      </c>
      <c r="F31" s="79">
        <v>4615188</v>
      </c>
      <c r="G31" s="79">
        <v>0</v>
      </c>
      <c r="H31" s="80">
        <v>59330978</v>
      </c>
      <c r="I31" s="78">
        <v>19785636</v>
      </c>
      <c r="J31" s="79">
        <v>32321353</v>
      </c>
      <c r="K31" s="79">
        <v>8175726</v>
      </c>
      <c r="L31" s="79">
        <v>0</v>
      </c>
      <c r="M31" s="81">
        <v>60282715</v>
      </c>
    </row>
    <row r="32" spans="1:13" ht="27">
      <c r="A32" s="51" t="s">
        <v>49</v>
      </c>
      <c r="B32" s="76" t="s">
        <v>242</v>
      </c>
      <c r="C32" s="77" t="s">
        <v>243</v>
      </c>
      <c r="D32" s="78">
        <v>4708909</v>
      </c>
      <c r="E32" s="79">
        <v>4649933</v>
      </c>
      <c r="F32" s="79">
        <v>55083491</v>
      </c>
      <c r="G32" s="79">
        <v>0</v>
      </c>
      <c r="H32" s="80">
        <v>64442333</v>
      </c>
      <c r="I32" s="78">
        <v>20940</v>
      </c>
      <c r="J32" s="79">
        <v>3159314</v>
      </c>
      <c r="K32" s="79">
        <v>17095748</v>
      </c>
      <c r="L32" s="79">
        <v>0</v>
      </c>
      <c r="M32" s="81">
        <v>20276002</v>
      </c>
    </row>
    <row r="33" spans="1:13" ht="27">
      <c r="A33" s="51" t="s">
        <v>49</v>
      </c>
      <c r="B33" s="76" t="s">
        <v>244</v>
      </c>
      <c r="C33" s="77" t="s">
        <v>245</v>
      </c>
      <c r="D33" s="78">
        <v>4250248</v>
      </c>
      <c r="E33" s="79">
        <v>98326</v>
      </c>
      <c r="F33" s="79">
        <v>18681176</v>
      </c>
      <c r="G33" s="79">
        <v>0</v>
      </c>
      <c r="H33" s="80">
        <v>23029750</v>
      </c>
      <c r="I33" s="78">
        <v>37494122</v>
      </c>
      <c r="J33" s="79">
        <v>-106406</v>
      </c>
      <c r="K33" s="79">
        <v>262183</v>
      </c>
      <c r="L33" s="79">
        <v>0</v>
      </c>
      <c r="M33" s="81">
        <v>37649899</v>
      </c>
    </row>
    <row r="34" spans="1:13" ht="27">
      <c r="A34" s="51" t="s">
        <v>49</v>
      </c>
      <c r="B34" s="76" t="s">
        <v>246</v>
      </c>
      <c r="C34" s="77" t="s">
        <v>247</v>
      </c>
      <c r="D34" s="78">
        <v>10948918</v>
      </c>
      <c r="E34" s="79">
        <v>22055426</v>
      </c>
      <c r="F34" s="79">
        <v>3004829</v>
      </c>
      <c r="G34" s="79">
        <v>0</v>
      </c>
      <c r="H34" s="80">
        <v>36009173</v>
      </c>
      <c r="I34" s="78">
        <v>9906565</v>
      </c>
      <c r="J34" s="79">
        <v>19504042</v>
      </c>
      <c r="K34" s="79">
        <v>496069</v>
      </c>
      <c r="L34" s="79">
        <v>0</v>
      </c>
      <c r="M34" s="81">
        <v>29906676</v>
      </c>
    </row>
    <row r="35" spans="1:13" ht="13.5">
      <c r="A35" s="51" t="s">
        <v>64</v>
      </c>
      <c r="B35" s="76" t="s">
        <v>248</v>
      </c>
      <c r="C35" s="77" t="s">
        <v>249</v>
      </c>
      <c r="D35" s="78">
        <v>0</v>
      </c>
      <c r="E35" s="79">
        <v>19685211</v>
      </c>
      <c r="F35" s="79">
        <v>15339813</v>
      </c>
      <c r="G35" s="79">
        <v>0</v>
      </c>
      <c r="H35" s="80">
        <v>35025024</v>
      </c>
      <c r="I35" s="78">
        <v>0</v>
      </c>
      <c r="J35" s="79">
        <v>18017855</v>
      </c>
      <c r="K35" s="79">
        <v>-2685514</v>
      </c>
      <c r="L35" s="79">
        <v>0</v>
      </c>
      <c r="M35" s="81">
        <v>15332341</v>
      </c>
    </row>
    <row r="36" spans="1:13" ht="13.5">
      <c r="A36" s="52"/>
      <c r="B36" s="82" t="s">
        <v>250</v>
      </c>
      <c r="C36" s="83"/>
      <c r="D36" s="84">
        <f aca="true" t="shared" si="4" ref="D36:M36">SUM(D31:D35)</f>
        <v>41183551</v>
      </c>
      <c r="E36" s="85">
        <f t="shared" si="4"/>
        <v>79929210</v>
      </c>
      <c r="F36" s="85">
        <f t="shared" si="4"/>
        <v>96724497</v>
      </c>
      <c r="G36" s="85">
        <f t="shared" si="4"/>
        <v>0</v>
      </c>
      <c r="H36" s="86">
        <f t="shared" si="4"/>
        <v>217837258</v>
      </c>
      <c r="I36" s="84">
        <f t="shared" si="4"/>
        <v>67207263</v>
      </c>
      <c r="J36" s="85">
        <f t="shared" si="4"/>
        <v>72896158</v>
      </c>
      <c r="K36" s="85">
        <f t="shared" si="4"/>
        <v>23344212</v>
      </c>
      <c r="L36" s="85">
        <f t="shared" si="4"/>
        <v>0</v>
      </c>
      <c r="M36" s="87">
        <f t="shared" si="4"/>
        <v>163447633</v>
      </c>
    </row>
    <row r="37" spans="1:13" ht="27">
      <c r="A37" s="51" t="s">
        <v>49</v>
      </c>
      <c r="B37" s="76" t="s">
        <v>251</v>
      </c>
      <c r="C37" s="77" t="s">
        <v>252</v>
      </c>
      <c r="D37" s="78">
        <v>97537882</v>
      </c>
      <c r="E37" s="79">
        <v>213189585</v>
      </c>
      <c r="F37" s="79">
        <v>41226704</v>
      </c>
      <c r="G37" s="79">
        <v>0</v>
      </c>
      <c r="H37" s="80">
        <v>351954171</v>
      </c>
      <c r="I37" s="78">
        <v>75742736</v>
      </c>
      <c r="J37" s="79">
        <v>223403454</v>
      </c>
      <c r="K37" s="79">
        <v>78137104</v>
      </c>
      <c r="L37" s="79">
        <v>0</v>
      </c>
      <c r="M37" s="81">
        <v>377283294</v>
      </c>
    </row>
    <row r="38" spans="1:13" ht="27">
      <c r="A38" s="51" t="s">
        <v>49</v>
      </c>
      <c r="B38" s="76" t="s">
        <v>253</v>
      </c>
      <c r="C38" s="77" t="s">
        <v>254</v>
      </c>
      <c r="D38" s="78">
        <v>5219412</v>
      </c>
      <c r="E38" s="79">
        <v>5890681</v>
      </c>
      <c r="F38" s="79">
        <v>3147906</v>
      </c>
      <c r="G38" s="79">
        <v>0</v>
      </c>
      <c r="H38" s="80">
        <v>14257999</v>
      </c>
      <c r="I38" s="78">
        <v>4961941</v>
      </c>
      <c r="J38" s="79">
        <v>3748324</v>
      </c>
      <c r="K38" s="79">
        <v>4604566</v>
      </c>
      <c r="L38" s="79">
        <v>0</v>
      </c>
      <c r="M38" s="81">
        <v>13314831</v>
      </c>
    </row>
    <row r="39" spans="1:13" ht="27">
      <c r="A39" s="51" t="s">
        <v>49</v>
      </c>
      <c r="B39" s="76" t="s">
        <v>255</v>
      </c>
      <c r="C39" s="77" t="s">
        <v>256</v>
      </c>
      <c r="D39" s="78">
        <v>4533920</v>
      </c>
      <c r="E39" s="79">
        <v>189872</v>
      </c>
      <c r="F39" s="79">
        <v>1075123</v>
      </c>
      <c r="G39" s="79">
        <v>0</v>
      </c>
      <c r="H39" s="80">
        <v>5798915</v>
      </c>
      <c r="I39" s="78">
        <v>4801393</v>
      </c>
      <c r="J39" s="79">
        <v>258780</v>
      </c>
      <c r="K39" s="79">
        <v>-2810235</v>
      </c>
      <c r="L39" s="79">
        <v>0</v>
      </c>
      <c r="M39" s="81">
        <v>2249938</v>
      </c>
    </row>
    <row r="40" spans="1:13" ht="13.5">
      <c r="A40" s="51" t="s">
        <v>64</v>
      </c>
      <c r="B40" s="76" t="s">
        <v>257</v>
      </c>
      <c r="C40" s="77" t="s">
        <v>258</v>
      </c>
      <c r="D40" s="78">
        <v>0</v>
      </c>
      <c r="E40" s="79">
        <v>7685044</v>
      </c>
      <c r="F40" s="79">
        <v>4387738</v>
      </c>
      <c r="G40" s="79">
        <v>0</v>
      </c>
      <c r="H40" s="80">
        <v>12072782</v>
      </c>
      <c r="I40" s="78">
        <v>0</v>
      </c>
      <c r="J40" s="79">
        <v>7708752</v>
      </c>
      <c r="K40" s="79">
        <v>15961871</v>
      </c>
      <c r="L40" s="79">
        <v>0</v>
      </c>
      <c r="M40" s="81">
        <v>23670623</v>
      </c>
    </row>
    <row r="41" spans="1:13" ht="13.5">
      <c r="A41" s="52"/>
      <c r="B41" s="82" t="s">
        <v>259</v>
      </c>
      <c r="C41" s="83"/>
      <c r="D41" s="84">
        <f aca="true" t="shared" si="5" ref="D41:M41">SUM(D37:D40)</f>
        <v>107291214</v>
      </c>
      <c r="E41" s="85">
        <f t="shared" si="5"/>
        <v>226955182</v>
      </c>
      <c r="F41" s="85">
        <f t="shared" si="5"/>
        <v>49837471</v>
      </c>
      <c r="G41" s="85">
        <f t="shared" si="5"/>
        <v>0</v>
      </c>
      <c r="H41" s="86">
        <f t="shared" si="5"/>
        <v>384083867</v>
      </c>
      <c r="I41" s="84">
        <f t="shared" si="5"/>
        <v>85506070</v>
      </c>
      <c r="J41" s="85">
        <f t="shared" si="5"/>
        <v>235119310</v>
      </c>
      <c r="K41" s="85">
        <f t="shared" si="5"/>
        <v>95893306</v>
      </c>
      <c r="L41" s="85">
        <f t="shared" si="5"/>
        <v>0</v>
      </c>
      <c r="M41" s="87">
        <f t="shared" si="5"/>
        <v>416518686</v>
      </c>
    </row>
    <row r="42" spans="1:13" ht="27">
      <c r="A42" s="51" t="s">
        <v>49</v>
      </c>
      <c r="B42" s="76" t="s">
        <v>260</v>
      </c>
      <c r="C42" s="77" t="s">
        <v>261</v>
      </c>
      <c r="D42" s="78">
        <v>3268439</v>
      </c>
      <c r="E42" s="79">
        <v>3742511</v>
      </c>
      <c r="F42" s="79">
        <v>7977676</v>
      </c>
      <c r="G42" s="79">
        <v>0</v>
      </c>
      <c r="H42" s="80">
        <v>14988626</v>
      </c>
      <c r="I42" s="78">
        <v>2226134</v>
      </c>
      <c r="J42" s="79">
        <v>4851062</v>
      </c>
      <c r="K42" s="79">
        <v>2334341</v>
      </c>
      <c r="L42" s="79">
        <v>0</v>
      </c>
      <c r="M42" s="81">
        <v>9411537</v>
      </c>
    </row>
    <row r="43" spans="1:13" ht="27">
      <c r="A43" s="51" t="s">
        <v>49</v>
      </c>
      <c r="B43" s="76" t="s">
        <v>262</v>
      </c>
      <c r="C43" s="77" t="s">
        <v>263</v>
      </c>
      <c r="D43" s="78">
        <v>0</v>
      </c>
      <c r="E43" s="79">
        <v>0</v>
      </c>
      <c r="F43" s="79">
        <v>0</v>
      </c>
      <c r="G43" s="79">
        <v>0</v>
      </c>
      <c r="H43" s="80">
        <v>0</v>
      </c>
      <c r="I43" s="78">
        <v>0</v>
      </c>
      <c r="J43" s="79">
        <v>0</v>
      </c>
      <c r="K43" s="79">
        <v>0</v>
      </c>
      <c r="L43" s="79">
        <v>0</v>
      </c>
      <c r="M43" s="81">
        <v>0</v>
      </c>
    </row>
    <row r="44" spans="1:13" ht="27">
      <c r="A44" s="51" t="s">
        <v>49</v>
      </c>
      <c r="B44" s="76" t="s">
        <v>264</v>
      </c>
      <c r="C44" s="77" t="s">
        <v>265</v>
      </c>
      <c r="D44" s="78">
        <v>24323167</v>
      </c>
      <c r="E44" s="79">
        <v>66538471</v>
      </c>
      <c r="F44" s="79">
        <v>21662341</v>
      </c>
      <c r="G44" s="79">
        <v>0</v>
      </c>
      <c r="H44" s="80">
        <v>112523979</v>
      </c>
      <c r="I44" s="78">
        <v>17795813</v>
      </c>
      <c r="J44" s="79">
        <v>68067556</v>
      </c>
      <c r="K44" s="79">
        <v>5448384</v>
      </c>
      <c r="L44" s="79">
        <v>0</v>
      </c>
      <c r="M44" s="81">
        <v>91311753</v>
      </c>
    </row>
    <row r="45" spans="1:13" ht="27">
      <c r="A45" s="51" t="s">
        <v>49</v>
      </c>
      <c r="B45" s="76" t="s">
        <v>266</v>
      </c>
      <c r="C45" s="77" t="s">
        <v>267</v>
      </c>
      <c r="D45" s="78">
        <v>3152181</v>
      </c>
      <c r="E45" s="79">
        <v>448833</v>
      </c>
      <c r="F45" s="79">
        <v>2770547</v>
      </c>
      <c r="G45" s="79">
        <v>0</v>
      </c>
      <c r="H45" s="80">
        <v>6371561</v>
      </c>
      <c r="I45" s="78">
        <v>2847702</v>
      </c>
      <c r="J45" s="79">
        <v>478063</v>
      </c>
      <c r="K45" s="79">
        <v>2458159</v>
      </c>
      <c r="L45" s="79">
        <v>0</v>
      </c>
      <c r="M45" s="81">
        <v>5783924</v>
      </c>
    </row>
    <row r="46" spans="1:13" ht="27">
      <c r="A46" s="51" t="s">
        <v>49</v>
      </c>
      <c r="B46" s="76" t="s">
        <v>268</v>
      </c>
      <c r="C46" s="77" t="s">
        <v>269</v>
      </c>
      <c r="D46" s="78">
        <v>13019947</v>
      </c>
      <c r="E46" s="79">
        <v>19532699</v>
      </c>
      <c r="F46" s="79">
        <v>13030640</v>
      </c>
      <c r="G46" s="79">
        <v>0</v>
      </c>
      <c r="H46" s="80">
        <v>45583286</v>
      </c>
      <c r="I46" s="78">
        <v>7081494</v>
      </c>
      <c r="J46" s="79">
        <v>15606775</v>
      </c>
      <c r="K46" s="79">
        <v>1878512</v>
      </c>
      <c r="L46" s="79">
        <v>0</v>
      </c>
      <c r="M46" s="81">
        <v>24566781</v>
      </c>
    </row>
    <row r="47" spans="1:13" ht="13.5">
      <c r="A47" s="51" t="s">
        <v>64</v>
      </c>
      <c r="B47" s="76" t="s">
        <v>270</v>
      </c>
      <c r="C47" s="77" t="s">
        <v>271</v>
      </c>
      <c r="D47" s="78">
        <v>0</v>
      </c>
      <c r="E47" s="79">
        <v>9186599</v>
      </c>
      <c r="F47" s="79">
        <v>3039997</v>
      </c>
      <c r="G47" s="79">
        <v>0</v>
      </c>
      <c r="H47" s="80">
        <v>12226596</v>
      </c>
      <c r="I47" s="78">
        <v>0</v>
      </c>
      <c r="J47" s="79">
        <v>10499781</v>
      </c>
      <c r="K47" s="79">
        <v>2604952</v>
      </c>
      <c r="L47" s="79">
        <v>0</v>
      </c>
      <c r="M47" s="81">
        <v>13104733</v>
      </c>
    </row>
    <row r="48" spans="1:13" ht="13.5">
      <c r="A48" s="52"/>
      <c r="B48" s="82" t="s">
        <v>272</v>
      </c>
      <c r="C48" s="83"/>
      <c r="D48" s="84">
        <f aca="true" t="shared" si="6" ref="D48:M48">SUM(D42:D47)</f>
        <v>43763734</v>
      </c>
      <c r="E48" s="85">
        <f t="shared" si="6"/>
        <v>99449113</v>
      </c>
      <c r="F48" s="85">
        <f t="shared" si="6"/>
        <v>48481201</v>
      </c>
      <c r="G48" s="85">
        <f t="shared" si="6"/>
        <v>0</v>
      </c>
      <c r="H48" s="86">
        <f t="shared" si="6"/>
        <v>191694048</v>
      </c>
      <c r="I48" s="84">
        <f t="shared" si="6"/>
        <v>29951143</v>
      </c>
      <c r="J48" s="85">
        <f t="shared" si="6"/>
        <v>99503237</v>
      </c>
      <c r="K48" s="85">
        <f t="shared" si="6"/>
        <v>14724348</v>
      </c>
      <c r="L48" s="85">
        <f t="shared" si="6"/>
        <v>0</v>
      </c>
      <c r="M48" s="87">
        <f t="shared" si="6"/>
        <v>144178728</v>
      </c>
    </row>
    <row r="49" spans="1:13" ht="27">
      <c r="A49" s="51" t="s">
        <v>49</v>
      </c>
      <c r="B49" s="76" t="s">
        <v>273</v>
      </c>
      <c r="C49" s="77" t="s">
        <v>274</v>
      </c>
      <c r="D49" s="78">
        <v>4582610</v>
      </c>
      <c r="E49" s="79">
        <v>156090</v>
      </c>
      <c r="F49" s="79">
        <v>-1409890</v>
      </c>
      <c r="G49" s="79">
        <v>0</v>
      </c>
      <c r="H49" s="80">
        <v>3328810</v>
      </c>
      <c r="I49" s="78">
        <v>4991894</v>
      </c>
      <c r="J49" s="79">
        <v>156090</v>
      </c>
      <c r="K49" s="79">
        <v>1814122</v>
      </c>
      <c r="L49" s="79">
        <v>0</v>
      </c>
      <c r="M49" s="81">
        <v>6962106</v>
      </c>
    </row>
    <row r="50" spans="1:13" ht="27">
      <c r="A50" s="51" t="s">
        <v>49</v>
      </c>
      <c r="B50" s="76" t="s">
        <v>275</v>
      </c>
      <c r="C50" s="77" t="s">
        <v>276</v>
      </c>
      <c r="D50" s="78">
        <v>6935132</v>
      </c>
      <c r="E50" s="79">
        <v>946200</v>
      </c>
      <c r="F50" s="79">
        <v>8223316</v>
      </c>
      <c r="G50" s="79">
        <v>0</v>
      </c>
      <c r="H50" s="80">
        <v>16104648</v>
      </c>
      <c r="I50" s="78">
        <v>2216386</v>
      </c>
      <c r="J50" s="79">
        <v>913053</v>
      </c>
      <c r="K50" s="79">
        <v>-4990905</v>
      </c>
      <c r="L50" s="79">
        <v>0</v>
      </c>
      <c r="M50" s="81">
        <v>-1861466</v>
      </c>
    </row>
    <row r="51" spans="1:13" ht="27">
      <c r="A51" s="51" t="s">
        <v>49</v>
      </c>
      <c r="B51" s="76" t="s">
        <v>277</v>
      </c>
      <c r="C51" s="77" t="s">
        <v>278</v>
      </c>
      <c r="D51" s="78">
        <v>7244751</v>
      </c>
      <c r="E51" s="79">
        <v>2013502</v>
      </c>
      <c r="F51" s="79">
        <v>7495319</v>
      </c>
      <c r="G51" s="79">
        <v>0</v>
      </c>
      <c r="H51" s="80">
        <v>16753572</v>
      </c>
      <c r="I51" s="78">
        <v>6950721</v>
      </c>
      <c r="J51" s="79">
        <v>1353134</v>
      </c>
      <c r="K51" s="79">
        <v>10504422</v>
      </c>
      <c r="L51" s="79">
        <v>0</v>
      </c>
      <c r="M51" s="81">
        <v>18808277</v>
      </c>
    </row>
    <row r="52" spans="1:13" ht="27">
      <c r="A52" s="51" t="s">
        <v>49</v>
      </c>
      <c r="B52" s="76" t="s">
        <v>279</v>
      </c>
      <c r="C52" s="77" t="s">
        <v>280</v>
      </c>
      <c r="D52" s="78">
        <v>2548377</v>
      </c>
      <c r="E52" s="79">
        <v>511847</v>
      </c>
      <c r="F52" s="79">
        <v>3232943</v>
      </c>
      <c r="G52" s="79">
        <v>0</v>
      </c>
      <c r="H52" s="80">
        <v>6293167</v>
      </c>
      <c r="I52" s="78">
        <v>2379036</v>
      </c>
      <c r="J52" s="79">
        <v>526289</v>
      </c>
      <c r="K52" s="79">
        <v>4609230</v>
      </c>
      <c r="L52" s="79">
        <v>0</v>
      </c>
      <c r="M52" s="81">
        <v>7514555</v>
      </c>
    </row>
    <row r="53" spans="1:13" ht="13.5">
      <c r="A53" s="51" t="s">
        <v>64</v>
      </c>
      <c r="B53" s="76" t="s">
        <v>281</v>
      </c>
      <c r="C53" s="77" t="s">
        <v>282</v>
      </c>
      <c r="D53" s="78">
        <v>0</v>
      </c>
      <c r="E53" s="79">
        <v>4464366</v>
      </c>
      <c r="F53" s="79">
        <v>4204057</v>
      </c>
      <c r="G53" s="79">
        <v>0</v>
      </c>
      <c r="H53" s="80">
        <v>8668423</v>
      </c>
      <c r="I53" s="78">
        <v>0</v>
      </c>
      <c r="J53" s="79">
        <v>11501795</v>
      </c>
      <c r="K53" s="79">
        <v>9817413</v>
      </c>
      <c r="L53" s="79">
        <v>0</v>
      </c>
      <c r="M53" s="81">
        <v>21319208</v>
      </c>
    </row>
    <row r="54" spans="1:13" ht="13.5">
      <c r="A54" s="52"/>
      <c r="B54" s="82" t="s">
        <v>283</v>
      </c>
      <c r="C54" s="83"/>
      <c r="D54" s="84">
        <f aca="true" t="shared" si="7" ref="D54:M54">SUM(D49:D53)</f>
        <v>21310870</v>
      </c>
      <c r="E54" s="85">
        <f t="shared" si="7"/>
        <v>8092005</v>
      </c>
      <c r="F54" s="85">
        <f t="shared" si="7"/>
        <v>21745745</v>
      </c>
      <c r="G54" s="85">
        <f t="shared" si="7"/>
        <v>0</v>
      </c>
      <c r="H54" s="86">
        <f t="shared" si="7"/>
        <v>51148620</v>
      </c>
      <c r="I54" s="84">
        <f t="shared" si="7"/>
        <v>16538037</v>
      </c>
      <c r="J54" s="85">
        <f t="shared" si="7"/>
        <v>14450361</v>
      </c>
      <c r="K54" s="85">
        <f t="shared" si="7"/>
        <v>21754282</v>
      </c>
      <c r="L54" s="85">
        <f t="shared" si="7"/>
        <v>0</v>
      </c>
      <c r="M54" s="87">
        <f t="shared" si="7"/>
        <v>52742680</v>
      </c>
    </row>
    <row r="55" spans="1:13" ht="27">
      <c r="A55" s="51" t="s">
        <v>49</v>
      </c>
      <c r="B55" s="76" t="s">
        <v>284</v>
      </c>
      <c r="C55" s="77" t="s">
        <v>285</v>
      </c>
      <c r="D55" s="78">
        <v>15612668</v>
      </c>
      <c r="E55" s="79">
        <v>145381</v>
      </c>
      <c r="F55" s="79">
        <v>12693169</v>
      </c>
      <c r="G55" s="79">
        <v>0</v>
      </c>
      <c r="H55" s="80">
        <v>28451218</v>
      </c>
      <c r="I55" s="78">
        <v>17339231</v>
      </c>
      <c r="J55" s="79">
        <v>135299</v>
      </c>
      <c r="K55" s="79">
        <v>5159989</v>
      </c>
      <c r="L55" s="79">
        <v>0</v>
      </c>
      <c r="M55" s="81">
        <v>22634519</v>
      </c>
    </row>
    <row r="56" spans="1:13" ht="27">
      <c r="A56" s="51" t="s">
        <v>49</v>
      </c>
      <c r="B56" s="76" t="s">
        <v>286</v>
      </c>
      <c r="C56" s="77" t="s">
        <v>287</v>
      </c>
      <c r="D56" s="78">
        <v>119208072</v>
      </c>
      <c r="E56" s="79">
        <v>468509649</v>
      </c>
      <c r="F56" s="79">
        <v>30937513</v>
      </c>
      <c r="G56" s="79">
        <v>0</v>
      </c>
      <c r="H56" s="80">
        <v>618655234</v>
      </c>
      <c r="I56" s="78">
        <v>109020683</v>
      </c>
      <c r="J56" s="79">
        <v>464168902</v>
      </c>
      <c r="K56" s="79">
        <v>31631708</v>
      </c>
      <c r="L56" s="79">
        <v>0</v>
      </c>
      <c r="M56" s="81">
        <v>604821293</v>
      </c>
    </row>
    <row r="57" spans="1:13" ht="27">
      <c r="A57" s="51" t="s">
        <v>49</v>
      </c>
      <c r="B57" s="76" t="s">
        <v>288</v>
      </c>
      <c r="C57" s="77" t="s">
        <v>289</v>
      </c>
      <c r="D57" s="78">
        <v>6062204</v>
      </c>
      <c r="E57" s="79">
        <v>21526183</v>
      </c>
      <c r="F57" s="79">
        <v>12656817</v>
      </c>
      <c r="G57" s="79">
        <v>0</v>
      </c>
      <c r="H57" s="80">
        <v>40245204</v>
      </c>
      <c r="I57" s="78">
        <v>6486078</v>
      </c>
      <c r="J57" s="79">
        <v>20474009</v>
      </c>
      <c r="K57" s="79">
        <v>43694602</v>
      </c>
      <c r="L57" s="79">
        <v>0</v>
      </c>
      <c r="M57" s="81">
        <v>70654689</v>
      </c>
    </row>
    <row r="58" spans="1:13" ht="27">
      <c r="A58" s="51" t="s">
        <v>49</v>
      </c>
      <c r="B58" s="76" t="s">
        <v>290</v>
      </c>
      <c r="C58" s="77" t="s">
        <v>291</v>
      </c>
      <c r="D58" s="78">
        <v>2606319</v>
      </c>
      <c r="E58" s="79">
        <v>5447698</v>
      </c>
      <c r="F58" s="79">
        <v>2393685</v>
      </c>
      <c r="G58" s="79">
        <v>0</v>
      </c>
      <c r="H58" s="80">
        <v>10447702</v>
      </c>
      <c r="I58" s="78">
        <v>1978800</v>
      </c>
      <c r="J58" s="79">
        <v>5330652</v>
      </c>
      <c r="K58" s="79">
        <v>1621383</v>
      </c>
      <c r="L58" s="79">
        <v>0</v>
      </c>
      <c r="M58" s="81">
        <v>8930835</v>
      </c>
    </row>
    <row r="59" spans="1:13" ht="27">
      <c r="A59" s="51" t="s">
        <v>49</v>
      </c>
      <c r="B59" s="76" t="s">
        <v>292</v>
      </c>
      <c r="C59" s="77" t="s">
        <v>293</v>
      </c>
      <c r="D59" s="78">
        <v>8731766</v>
      </c>
      <c r="E59" s="79">
        <v>2325312</v>
      </c>
      <c r="F59" s="79">
        <v>665364</v>
      </c>
      <c r="G59" s="79">
        <v>0</v>
      </c>
      <c r="H59" s="80">
        <v>11722442</v>
      </c>
      <c r="I59" s="78">
        <v>2404617</v>
      </c>
      <c r="J59" s="79">
        <v>4386670</v>
      </c>
      <c r="K59" s="79">
        <v>2264861</v>
      </c>
      <c r="L59" s="79">
        <v>0</v>
      </c>
      <c r="M59" s="81">
        <v>9056148</v>
      </c>
    </row>
    <row r="60" spans="1:13" ht="13.5">
      <c r="A60" s="51" t="s">
        <v>64</v>
      </c>
      <c r="B60" s="76" t="s">
        <v>294</v>
      </c>
      <c r="C60" s="77" t="s">
        <v>295</v>
      </c>
      <c r="D60" s="78">
        <v>0</v>
      </c>
      <c r="E60" s="79">
        <v>19124436</v>
      </c>
      <c r="F60" s="79">
        <v>13294791</v>
      </c>
      <c r="G60" s="79">
        <v>0</v>
      </c>
      <c r="H60" s="80">
        <v>32419227</v>
      </c>
      <c r="I60" s="78">
        <v>0</v>
      </c>
      <c r="J60" s="79">
        <v>21004033</v>
      </c>
      <c r="K60" s="79">
        <v>53853749</v>
      </c>
      <c r="L60" s="79">
        <v>0</v>
      </c>
      <c r="M60" s="81">
        <v>74857782</v>
      </c>
    </row>
    <row r="61" spans="1:13" ht="13.5">
      <c r="A61" s="52"/>
      <c r="B61" s="82" t="s">
        <v>296</v>
      </c>
      <c r="C61" s="83"/>
      <c r="D61" s="84">
        <f aca="true" t="shared" si="8" ref="D61:M61">SUM(D55:D60)</f>
        <v>152221029</v>
      </c>
      <c r="E61" s="85">
        <f t="shared" si="8"/>
        <v>517078659</v>
      </c>
      <c r="F61" s="85">
        <f t="shared" si="8"/>
        <v>72641339</v>
      </c>
      <c r="G61" s="85">
        <f t="shared" si="8"/>
        <v>0</v>
      </c>
      <c r="H61" s="86">
        <f t="shared" si="8"/>
        <v>741941027</v>
      </c>
      <c r="I61" s="84">
        <f t="shared" si="8"/>
        <v>137229409</v>
      </c>
      <c r="J61" s="85">
        <f t="shared" si="8"/>
        <v>515499565</v>
      </c>
      <c r="K61" s="85">
        <f t="shared" si="8"/>
        <v>138226292</v>
      </c>
      <c r="L61" s="85">
        <f t="shared" si="8"/>
        <v>0</v>
      </c>
      <c r="M61" s="87">
        <f t="shared" si="8"/>
        <v>790955266</v>
      </c>
    </row>
    <row r="62" spans="1:13" ht="27">
      <c r="A62" s="51" t="s">
        <v>49</v>
      </c>
      <c r="B62" s="76" t="s">
        <v>297</v>
      </c>
      <c r="C62" s="77" t="s">
        <v>298</v>
      </c>
      <c r="D62" s="78">
        <v>15930848</v>
      </c>
      <c r="E62" s="79">
        <v>9051717</v>
      </c>
      <c r="F62" s="79">
        <v>2189462</v>
      </c>
      <c r="G62" s="79">
        <v>0</v>
      </c>
      <c r="H62" s="80">
        <v>27172027</v>
      </c>
      <c r="I62" s="78">
        <v>14975607</v>
      </c>
      <c r="J62" s="79">
        <v>7217447</v>
      </c>
      <c r="K62" s="79">
        <v>7127192</v>
      </c>
      <c r="L62" s="79">
        <v>0</v>
      </c>
      <c r="M62" s="81">
        <v>29320246</v>
      </c>
    </row>
    <row r="63" spans="1:13" ht="27">
      <c r="A63" s="51" t="s">
        <v>49</v>
      </c>
      <c r="B63" s="76" t="s">
        <v>299</v>
      </c>
      <c r="C63" s="77" t="s">
        <v>300</v>
      </c>
      <c r="D63" s="78">
        <v>133449403</v>
      </c>
      <c r="E63" s="79">
        <v>190458165</v>
      </c>
      <c r="F63" s="79">
        <v>36894060</v>
      </c>
      <c r="G63" s="79">
        <v>0</v>
      </c>
      <c r="H63" s="80">
        <v>360801628</v>
      </c>
      <c r="I63" s="78">
        <v>119654502</v>
      </c>
      <c r="J63" s="79">
        <v>210454273</v>
      </c>
      <c r="K63" s="79">
        <v>17894031</v>
      </c>
      <c r="L63" s="79">
        <v>0</v>
      </c>
      <c r="M63" s="81">
        <v>348002806</v>
      </c>
    </row>
    <row r="64" spans="1:13" ht="27">
      <c r="A64" s="51" t="s">
        <v>49</v>
      </c>
      <c r="B64" s="76" t="s">
        <v>301</v>
      </c>
      <c r="C64" s="77" t="s">
        <v>302</v>
      </c>
      <c r="D64" s="78">
        <v>856779</v>
      </c>
      <c r="E64" s="79">
        <v>0</v>
      </c>
      <c r="F64" s="79">
        <v>3501702</v>
      </c>
      <c r="G64" s="79">
        <v>0</v>
      </c>
      <c r="H64" s="80">
        <v>4358481</v>
      </c>
      <c r="I64" s="78">
        <v>460595</v>
      </c>
      <c r="J64" s="79">
        <v>0</v>
      </c>
      <c r="K64" s="79">
        <v>4138356</v>
      </c>
      <c r="L64" s="79">
        <v>0</v>
      </c>
      <c r="M64" s="81">
        <v>4598951</v>
      </c>
    </row>
    <row r="65" spans="1:13" ht="27">
      <c r="A65" s="51" t="s">
        <v>49</v>
      </c>
      <c r="B65" s="76" t="s">
        <v>303</v>
      </c>
      <c r="C65" s="77" t="s">
        <v>304</v>
      </c>
      <c r="D65" s="78">
        <v>4611377</v>
      </c>
      <c r="E65" s="79">
        <v>67061</v>
      </c>
      <c r="F65" s="79">
        <v>2151833</v>
      </c>
      <c r="G65" s="79">
        <v>0</v>
      </c>
      <c r="H65" s="80">
        <v>6830271</v>
      </c>
      <c r="I65" s="78">
        <v>509577</v>
      </c>
      <c r="J65" s="79">
        <v>1305</v>
      </c>
      <c r="K65" s="79">
        <v>10453862</v>
      </c>
      <c r="L65" s="79">
        <v>0</v>
      </c>
      <c r="M65" s="81">
        <v>10964744</v>
      </c>
    </row>
    <row r="66" spans="1:13" ht="13.5">
      <c r="A66" s="51" t="s">
        <v>64</v>
      </c>
      <c r="B66" s="76" t="s">
        <v>305</v>
      </c>
      <c r="C66" s="77" t="s">
        <v>306</v>
      </c>
      <c r="D66" s="78">
        <v>0</v>
      </c>
      <c r="E66" s="79">
        <v>37883245</v>
      </c>
      <c r="F66" s="79">
        <v>39075593</v>
      </c>
      <c r="G66" s="79">
        <v>0</v>
      </c>
      <c r="H66" s="80">
        <v>76958838</v>
      </c>
      <c r="I66" s="78">
        <v>0</v>
      </c>
      <c r="J66" s="79">
        <v>42308499</v>
      </c>
      <c r="K66" s="79">
        <v>14906517</v>
      </c>
      <c r="L66" s="79">
        <v>0</v>
      </c>
      <c r="M66" s="81">
        <v>57215016</v>
      </c>
    </row>
    <row r="67" spans="1:13" ht="13.5">
      <c r="A67" s="52"/>
      <c r="B67" s="82" t="s">
        <v>307</v>
      </c>
      <c r="C67" s="83"/>
      <c r="D67" s="84">
        <f aca="true" t="shared" si="9" ref="D67:M67">SUM(D62:D66)</f>
        <v>154848407</v>
      </c>
      <c r="E67" s="85">
        <f t="shared" si="9"/>
        <v>237460188</v>
      </c>
      <c r="F67" s="85">
        <f t="shared" si="9"/>
        <v>83812650</v>
      </c>
      <c r="G67" s="85">
        <f t="shared" si="9"/>
        <v>0</v>
      </c>
      <c r="H67" s="86">
        <f t="shared" si="9"/>
        <v>476121245</v>
      </c>
      <c r="I67" s="84">
        <f t="shared" si="9"/>
        <v>135600281</v>
      </c>
      <c r="J67" s="85">
        <f t="shared" si="9"/>
        <v>259981524</v>
      </c>
      <c r="K67" s="85">
        <f t="shared" si="9"/>
        <v>54519958</v>
      </c>
      <c r="L67" s="85">
        <f t="shared" si="9"/>
        <v>0</v>
      </c>
      <c r="M67" s="87">
        <f t="shared" si="9"/>
        <v>450101763</v>
      </c>
    </row>
    <row r="68" spans="1:13" ht="27">
      <c r="A68" s="51" t="s">
        <v>49</v>
      </c>
      <c r="B68" s="76" t="s">
        <v>308</v>
      </c>
      <c r="C68" s="77" t="s">
        <v>309</v>
      </c>
      <c r="D68" s="78">
        <v>13238263</v>
      </c>
      <c r="E68" s="79">
        <v>35138577</v>
      </c>
      <c r="F68" s="79">
        <v>10673339</v>
      </c>
      <c r="G68" s="79">
        <v>0</v>
      </c>
      <c r="H68" s="80">
        <v>59050179</v>
      </c>
      <c r="I68" s="78">
        <v>10802564</v>
      </c>
      <c r="J68" s="79">
        <v>32106158</v>
      </c>
      <c r="K68" s="79">
        <v>9860371</v>
      </c>
      <c r="L68" s="79">
        <v>0</v>
      </c>
      <c r="M68" s="81">
        <v>52769093</v>
      </c>
    </row>
    <row r="69" spans="1:13" ht="27">
      <c r="A69" s="51" t="s">
        <v>49</v>
      </c>
      <c r="B69" s="76" t="s">
        <v>310</v>
      </c>
      <c r="C69" s="77" t="s">
        <v>311</v>
      </c>
      <c r="D69" s="78">
        <v>5757533</v>
      </c>
      <c r="E69" s="79">
        <v>689304</v>
      </c>
      <c r="F69" s="79">
        <v>3596150</v>
      </c>
      <c r="G69" s="79">
        <v>0</v>
      </c>
      <c r="H69" s="80">
        <v>10042987</v>
      </c>
      <c r="I69" s="78">
        <v>5303442</v>
      </c>
      <c r="J69" s="79">
        <v>396186</v>
      </c>
      <c r="K69" s="79">
        <v>21310770</v>
      </c>
      <c r="L69" s="79">
        <v>0</v>
      </c>
      <c r="M69" s="81">
        <v>27010398</v>
      </c>
    </row>
    <row r="70" spans="1:13" ht="27">
      <c r="A70" s="51" t="s">
        <v>49</v>
      </c>
      <c r="B70" s="76" t="s">
        <v>312</v>
      </c>
      <c r="C70" s="77" t="s">
        <v>313</v>
      </c>
      <c r="D70" s="78">
        <v>1144943</v>
      </c>
      <c r="E70" s="79">
        <v>638602</v>
      </c>
      <c r="F70" s="79">
        <v>4005818</v>
      </c>
      <c r="G70" s="79">
        <v>0</v>
      </c>
      <c r="H70" s="80">
        <v>5789363</v>
      </c>
      <c r="I70" s="78">
        <v>-1406085</v>
      </c>
      <c r="J70" s="79">
        <v>2976629</v>
      </c>
      <c r="K70" s="79">
        <v>4893171</v>
      </c>
      <c r="L70" s="79">
        <v>0</v>
      </c>
      <c r="M70" s="81">
        <v>6463715</v>
      </c>
    </row>
    <row r="71" spans="1:13" ht="27">
      <c r="A71" s="51" t="s">
        <v>49</v>
      </c>
      <c r="B71" s="76" t="s">
        <v>314</v>
      </c>
      <c r="C71" s="77" t="s">
        <v>315</v>
      </c>
      <c r="D71" s="78">
        <v>7240184</v>
      </c>
      <c r="E71" s="79">
        <v>860634</v>
      </c>
      <c r="F71" s="79">
        <v>3406659</v>
      </c>
      <c r="G71" s="79">
        <v>0</v>
      </c>
      <c r="H71" s="80">
        <v>11507477</v>
      </c>
      <c r="I71" s="78">
        <v>4497465</v>
      </c>
      <c r="J71" s="79">
        <v>835453</v>
      </c>
      <c r="K71" s="79">
        <v>7389998</v>
      </c>
      <c r="L71" s="79">
        <v>0</v>
      </c>
      <c r="M71" s="81">
        <v>12722916</v>
      </c>
    </row>
    <row r="72" spans="1:13" ht="13.5">
      <c r="A72" s="51" t="s">
        <v>64</v>
      </c>
      <c r="B72" s="76" t="s">
        <v>316</v>
      </c>
      <c r="C72" s="77" t="s">
        <v>317</v>
      </c>
      <c r="D72" s="78">
        <v>0</v>
      </c>
      <c r="E72" s="79">
        <v>17330521</v>
      </c>
      <c r="F72" s="79">
        <v>14703874</v>
      </c>
      <c r="G72" s="79">
        <v>0</v>
      </c>
      <c r="H72" s="80">
        <v>32034395</v>
      </c>
      <c r="I72" s="78">
        <v>0</v>
      </c>
      <c r="J72" s="79">
        <v>18062137</v>
      </c>
      <c r="K72" s="79">
        <v>5982651</v>
      </c>
      <c r="L72" s="79">
        <v>0</v>
      </c>
      <c r="M72" s="81">
        <v>24044788</v>
      </c>
    </row>
    <row r="73" spans="1:13" ht="13.5">
      <c r="A73" s="52"/>
      <c r="B73" s="82" t="s">
        <v>318</v>
      </c>
      <c r="C73" s="83"/>
      <c r="D73" s="84">
        <f aca="true" t="shared" si="10" ref="D73:M73">SUM(D68:D72)</f>
        <v>27380923</v>
      </c>
      <c r="E73" s="85">
        <f t="shared" si="10"/>
        <v>54657638</v>
      </c>
      <c r="F73" s="85">
        <f t="shared" si="10"/>
        <v>36385840</v>
      </c>
      <c r="G73" s="85">
        <f t="shared" si="10"/>
        <v>0</v>
      </c>
      <c r="H73" s="86">
        <f t="shared" si="10"/>
        <v>118424401</v>
      </c>
      <c r="I73" s="84">
        <f t="shared" si="10"/>
        <v>19197386</v>
      </c>
      <c r="J73" s="85">
        <f t="shared" si="10"/>
        <v>54376563</v>
      </c>
      <c r="K73" s="85">
        <f t="shared" si="10"/>
        <v>49436961</v>
      </c>
      <c r="L73" s="85">
        <f t="shared" si="10"/>
        <v>0</v>
      </c>
      <c r="M73" s="87">
        <f t="shared" si="10"/>
        <v>123010910</v>
      </c>
    </row>
    <row r="74" spans="1:13" ht="13.5">
      <c r="A74" s="53"/>
      <c r="B74" s="88" t="s">
        <v>319</v>
      </c>
      <c r="C74" s="89"/>
      <c r="D74" s="90">
        <f aca="true" t="shared" si="11" ref="D74:M74">SUM(D9,D11:D15,D17:D24,D26:D29,D31:D35,D37:D40,D42:D47,D49:D53,D55:D60,D62:D66,D68:D72)</f>
        <v>3037483143</v>
      </c>
      <c r="E74" s="91">
        <f t="shared" si="11"/>
        <v>7307121656</v>
      </c>
      <c r="F74" s="91">
        <f t="shared" si="11"/>
        <v>1579135449</v>
      </c>
      <c r="G74" s="91">
        <f t="shared" si="11"/>
        <v>0</v>
      </c>
      <c r="H74" s="92">
        <f t="shared" si="11"/>
        <v>11923740248</v>
      </c>
      <c r="I74" s="90">
        <f t="shared" si="11"/>
        <v>1038869247</v>
      </c>
      <c r="J74" s="91">
        <f t="shared" si="11"/>
        <v>3075422682</v>
      </c>
      <c r="K74" s="91">
        <f t="shared" si="11"/>
        <v>1187777011</v>
      </c>
      <c r="L74" s="91">
        <f t="shared" si="11"/>
        <v>0</v>
      </c>
      <c r="M74" s="93">
        <f t="shared" si="11"/>
        <v>5302068940</v>
      </c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320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49</v>
      </c>
      <c r="B9" s="76" t="s">
        <v>321</v>
      </c>
      <c r="C9" s="77" t="s">
        <v>322</v>
      </c>
      <c r="D9" s="78">
        <v>14779226</v>
      </c>
      <c r="E9" s="79">
        <v>1548721</v>
      </c>
      <c r="F9" s="79">
        <v>19824409</v>
      </c>
      <c r="G9" s="79">
        <v>0</v>
      </c>
      <c r="H9" s="80">
        <v>36152356</v>
      </c>
      <c r="I9" s="78">
        <v>6415050</v>
      </c>
      <c r="J9" s="79">
        <v>763495</v>
      </c>
      <c r="K9" s="79">
        <v>6159748</v>
      </c>
      <c r="L9" s="79">
        <v>0</v>
      </c>
      <c r="M9" s="81">
        <v>13338293</v>
      </c>
    </row>
    <row r="10" spans="1:13" ht="13.5">
      <c r="A10" s="51" t="s">
        <v>49</v>
      </c>
      <c r="B10" s="76" t="s">
        <v>323</v>
      </c>
      <c r="C10" s="77" t="s">
        <v>324</v>
      </c>
      <c r="D10" s="78">
        <v>0</v>
      </c>
      <c r="E10" s="79">
        <v>6378464</v>
      </c>
      <c r="F10" s="79">
        <v>-8606792</v>
      </c>
      <c r="G10" s="79">
        <v>0</v>
      </c>
      <c r="H10" s="80">
        <v>-2228328</v>
      </c>
      <c r="I10" s="78">
        <v>1574443</v>
      </c>
      <c r="J10" s="79">
        <v>6970470</v>
      </c>
      <c r="K10" s="79">
        <v>17307290</v>
      </c>
      <c r="L10" s="79">
        <v>0</v>
      </c>
      <c r="M10" s="81">
        <v>25852203</v>
      </c>
    </row>
    <row r="11" spans="1:13" ht="13.5">
      <c r="A11" s="51" t="s">
        <v>49</v>
      </c>
      <c r="B11" s="76" t="s">
        <v>325</v>
      </c>
      <c r="C11" s="77" t="s">
        <v>326</v>
      </c>
      <c r="D11" s="78">
        <v>29812571</v>
      </c>
      <c r="E11" s="79">
        <v>129804746</v>
      </c>
      <c r="F11" s="79">
        <v>18135831</v>
      </c>
      <c r="G11" s="79">
        <v>0</v>
      </c>
      <c r="H11" s="80">
        <v>177753148</v>
      </c>
      <c r="I11" s="78">
        <v>27304830</v>
      </c>
      <c r="J11" s="79">
        <v>79988420</v>
      </c>
      <c r="K11" s="79">
        <v>49611860</v>
      </c>
      <c r="L11" s="79">
        <v>0</v>
      </c>
      <c r="M11" s="81">
        <v>156905110</v>
      </c>
    </row>
    <row r="12" spans="1:13" ht="13.5">
      <c r="A12" s="51" t="s">
        <v>49</v>
      </c>
      <c r="B12" s="76" t="s">
        <v>327</v>
      </c>
      <c r="C12" s="77" t="s">
        <v>328</v>
      </c>
      <c r="D12" s="78">
        <v>29823103</v>
      </c>
      <c r="E12" s="79">
        <v>32220634</v>
      </c>
      <c r="F12" s="79">
        <v>12301057</v>
      </c>
      <c r="G12" s="79">
        <v>0</v>
      </c>
      <c r="H12" s="80">
        <v>74344794</v>
      </c>
      <c r="I12" s="78">
        <v>11337762</v>
      </c>
      <c r="J12" s="79">
        <v>21706085</v>
      </c>
      <c r="K12" s="79">
        <v>23008248</v>
      </c>
      <c r="L12" s="79">
        <v>0</v>
      </c>
      <c r="M12" s="81">
        <v>56052095</v>
      </c>
    </row>
    <row r="13" spans="1:13" ht="13.5">
      <c r="A13" s="51" t="s">
        <v>49</v>
      </c>
      <c r="B13" s="76" t="s">
        <v>329</v>
      </c>
      <c r="C13" s="77" t="s">
        <v>330</v>
      </c>
      <c r="D13" s="78">
        <v>15748209</v>
      </c>
      <c r="E13" s="79">
        <v>1152602</v>
      </c>
      <c r="F13" s="79">
        <v>7653806</v>
      </c>
      <c r="G13" s="79">
        <v>0</v>
      </c>
      <c r="H13" s="80">
        <v>24554617</v>
      </c>
      <c r="I13" s="78">
        <v>0</v>
      </c>
      <c r="J13" s="79">
        <v>1167</v>
      </c>
      <c r="K13" s="79">
        <v>1356448</v>
      </c>
      <c r="L13" s="79">
        <v>0</v>
      </c>
      <c r="M13" s="81">
        <v>1357615</v>
      </c>
    </row>
    <row r="14" spans="1:13" ht="13.5">
      <c r="A14" s="51" t="s">
        <v>64</v>
      </c>
      <c r="B14" s="76" t="s">
        <v>331</v>
      </c>
      <c r="C14" s="77" t="s">
        <v>332</v>
      </c>
      <c r="D14" s="78">
        <v>0</v>
      </c>
      <c r="E14" s="79">
        <v>0</v>
      </c>
      <c r="F14" s="79">
        <v>2793046</v>
      </c>
      <c r="G14" s="79">
        <v>0</v>
      </c>
      <c r="H14" s="80">
        <v>2793046</v>
      </c>
      <c r="I14" s="78">
        <v>0</v>
      </c>
      <c r="J14" s="79">
        <v>0</v>
      </c>
      <c r="K14" s="79">
        <v>0</v>
      </c>
      <c r="L14" s="79">
        <v>0</v>
      </c>
      <c r="M14" s="81">
        <v>0</v>
      </c>
    </row>
    <row r="15" spans="1:13" ht="13.5">
      <c r="A15" s="52"/>
      <c r="B15" s="82" t="s">
        <v>333</v>
      </c>
      <c r="C15" s="83"/>
      <c r="D15" s="84">
        <f aca="true" t="shared" si="0" ref="D15:M15">SUM(D9:D14)</f>
        <v>90163109</v>
      </c>
      <c r="E15" s="85">
        <f t="shared" si="0"/>
        <v>171105167</v>
      </c>
      <c r="F15" s="85">
        <f t="shared" si="0"/>
        <v>52101357</v>
      </c>
      <c r="G15" s="85">
        <f t="shared" si="0"/>
        <v>0</v>
      </c>
      <c r="H15" s="86">
        <f t="shared" si="0"/>
        <v>313369633</v>
      </c>
      <c r="I15" s="84">
        <f t="shared" si="0"/>
        <v>46632085</v>
      </c>
      <c r="J15" s="85">
        <f t="shared" si="0"/>
        <v>109429637</v>
      </c>
      <c r="K15" s="85">
        <f t="shared" si="0"/>
        <v>97443594</v>
      </c>
      <c r="L15" s="85">
        <f t="shared" si="0"/>
        <v>0</v>
      </c>
      <c r="M15" s="87">
        <f t="shared" si="0"/>
        <v>253505316</v>
      </c>
    </row>
    <row r="16" spans="1:13" ht="13.5">
      <c r="A16" s="51" t="s">
        <v>49</v>
      </c>
      <c r="B16" s="76" t="s">
        <v>334</v>
      </c>
      <c r="C16" s="77" t="s">
        <v>335</v>
      </c>
      <c r="D16" s="78">
        <v>3031438</v>
      </c>
      <c r="E16" s="79">
        <v>24153232</v>
      </c>
      <c r="F16" s="79">
        <v>6551873</v>
      </c>
      <c r="G16" s="79">
        <v>0</v>
      </c>
      <c r="H16" s="80">
        <v>33736543</v>
      </c>
      <c r="I16" s="78">
        <v>3535570</v>
      </c>
      <c r="J16" s="79">
        <v>45095937</v>
      </c>
      <c r="K16" s="79">
        <v>6095576</v>
      </c>
      <c r="L16" s="79">
        <v>0</v>
      </c>
      <c r="M16" s="81">
        <v>54727083</v>
      </c>
    </row>
    <row r="17" spans="1:13" ht="13.5">
      <c r="A17" s="51" t="s">
        <v>49</v>
      </c>
      <c r="B17" s="76" t="s">
        <v>336</v>
      </c>
      <c r="C17" s="77" t="s">
        <v>337</v>
      </c>
      <c r="D17" s="78">
        <v>28320119</v>
      </c>
      <c r="E17" s="79">
        <v>6406204</v>
      </c>
      <c r="F17" s="79">
        <v>32189940</v>
      </c>
      <c r="G17" s="79">
        <v>0</v>
      </c>
      <c r="H17" s="80">
        <v>66916263</v>
      </c>
      <c r="I17" s="78">
        <v>15390095</v>
      </c>
      <c r="J17" s="79">
        <v>5299731</v>
      </c>
      <c r="K17" s="79">
        <v>31799926</v>
      </c>
      <c r="L17" s="79">
        <v>0</v>
      </c>
      <c r="M17" s="81">
        <v>52489752</v>
      </c>
    </row>
    <row r="18" spans="1:13" ht="13.5">
      <c r="A18" s="51" t="s">
        <v>49</v>
      </c>
      <c r="B18" s="76" t="s">
        <v>338</v>
      </c>
      <c r="C18" s="77" t="s">
        <v>339</v>
      </c>
      <c r="D18" s="78">
        <v>14013482</v>
      </c>
      <c r="E18" s="79">
        <v>104902006</v>
      </c>
      <c r="F18" s="79">
        <v>4500981</v>
      </c>
      <c r="G18" s="79">
        <v>0</v>
      </c>
      <c r="H18" s="80">
        <v>123416469</v>
      </c>
      <c r="I18" s="78">
        <v>16159777</v>
      </c>
      <c r="J18" s="79">
        <v>78318064</v>
      </c>
      <c r="K18" s="79">
        <v>9991812</v>
      </c>
      <c r="L18" s="79">
        <v>0</v>
      </c>
      <c r="M18" s="81">
        <v>104469653</v>
      </c>
    </row>
    <row r="19" spans="1:13" ht="13.5">
      <c r="A19" s="51" t="s">
        <v>49</v>
      </c>
      <c r="B19" s="76" t="s">
        <v>340</v>
      </c>
      <c r="C19" s="77" t="s">
        <v>341</v>
      </c>
      <c r="D19" s="78">
        <v>5353322</v>
      </c>
      <c r="E19" s="79">
        <v>585494</v>
      </c>
      <c r="F19" s="79">
        <v>810395</v>
      </c>
      <c r="G19" s="79">
        <v>0</v>
      </c>
      <c r="H19" s="80">
        <v>6749211</v>
      </c>
      <c r="I19" s="78">
        <v>7758272</v>
      </c>
      <c r="J19" s="79">
        <v>1051539</v>
      </c>
      <c r="K19" s="79">
        <v>45804678</v>
      </c>
      <c r="L19" s="79">
        <v>0</v>
      </c>
      <c r="M19" s="81">
        <v>54614489</v>
      </c>
    </row>
    <row r="20" spans="1:13" ht="13.5">
      <c r="A20" s="51" t="s">
        <v>64</v>
      </c>
      <c r="B20" s="76" t="s">
        <v>342</v>
      </c>
      <c r="C20" s="77" t="s">
        <v>343</v>
      </c>
      <c r="D20" s="78">
        <v>0</v>
      </c>
      <c r="E20" s="79">
        <v>44572391</v>
      </c>
      <c r="F20" s="79">
        <v>237321074</v>
      </c>
      <c r="G20" s="79">
        <v>0</v>
      </c>
      <c r="H20" s="80">
        <v>281893465</v>
      </c>
      <c r="I20" s="78">
        <v>0</v>
      </c>
      <c r="J20" s="79">
        <v>16963126</v>
      </c>
      <c r="K20" s="79">
        <v>237342895</v>
      </c>
      <c r="L20" s="79">
        <v>0</v>
      </c>
      <c r="M20" s="81">
        <v>254306021</v>
      </c>
    </row>
    <row r="21" spans="1:13" ht="13.5">
      <c r="A21" s="52"/>
      <c r="B21" s="82" t="s">
        <v>344</v>
      </c>
      <c r="C21" s="83"/>
      <c r="D21" s="84">
        <f aca="true" t="shared" si="1" ref="D21:M21">SUM(D16:D20)</f>
        <v>50718361</v>
      </c>
      <c r="E21" s="85">
        <f t="shared" si="1"/>
        <v>180619327</v>
      </c>
      <c r="F21" s="85">
        <f t="shared" si="1"/>
        <v>281374263</v>
      </c>
      <c r="G21" s="85">
        <f t="shared" si="1"/>
        <v>0</v>
      </c>
      <c r="H21" s="86">
        <f t="shared" si="1"/>
        <v>512711951</v>
      </c>
      <c r="I21" s="84">
        <f t="shared" si="1"/>
        <v>42843714</v>
      </c>
      <c r="J21" s="85">
        <f t="shared" si="1"/>
        <v>146728397</v>
      </c>
      <c r="K21" s="85">
        <f t="shared" si="1"/>
        <v>331034887</v>
      </c>
      <c r="L21" s="85">
        <f t="shared" si="1"/>
        <v>0</v>
      </c>
      <c r="M21" s="87">
        <f t="shared" si="1"/>
        <v>520606998</v>
      </c>
    </row>
    <row r="22" spans="1:13" ht="13.5">
      <c r="A22" s="51" t="s">
        <v>49</v>
      </c>
      <c r="B22" s="76" t="s">
        <v>345</v>
      </c>
      <c r="C22" s="77" t="s">
        <v>346</v>
      </c>
      <c r="D22" s="78">
        <v>948431</v>
      </c>
      <c r="E22" s="79">
        <v>8534093</v>
      </c>
      <c r="F22" s="79">
        <v>-384739</v>
      </c>
      <c r="G22" s="79">
        <v>0</v>
      </c>
      <c r="H22" s="80">
        <v>9097785</v>
      </c>
      <c r="I22" s="78">
        <v>794465</v>
      </c>
      <c r="J22" s="79">
        <v>6224564</v>
      </c>
      <c r="K22" s="79">
        <v>11174078</v>
      </c>
      <c r="L22" s="79">
        <v>0</v>
      </c>
      <c r="M22" s="81">
        <v>18193107</v>
      </c>
    </row>
    <row r="23" spans="1:13" ht="13.5">
      <c r="A23" s="51" t="s">
        <v>49</v>
      </c>
      <c r="B23" s="76" t="s">
        <v>347</v>
      </c>
      <c r="C23" s="77" t="s">
        <v>348</v>
      </c>
      <c r="D23" s="78">
        <v>5090540</v>
      </c>
      <c r="E23" s="79">
        <v>3098462</v>
      </c>
      <c r="F23" s="79">
        <v>1763435</v>
      </c>
      <c r="G23" s="79">
        <v>0</v>
      </c>
      <c r="H23" s="80">
        <v>9952437</v>
      </c>
      <c r="I23" s="78">
        <v>3635770</v>
      </c>
      <c r="J23" s="79">
        <v>2352420</v>
      </c>
      <c r="K23" s="79">
        <v>3463469</v>
      </c>
      <c r="L23" s="79">
        <v>0</v>
      </c>
      <c r="M23" s="81">
        <v>9451659</v>
      </c>
    </row>
    <row r="24" spans="1:13" ht="13.5">
      <c r="A24" s="51" t="s">
        <v>49</v>
      </c>
      <c r="B24" s="76" t="s">
        <v>349</v>
      </c>
      <c r="C24" s="77" t="s">
        <v>350</v>
      </c>
      <c r="D24" s="78">
        <v>122125774</v>
      </c>
      <c r="E24" s="79">
        <v>355522125</v>
      </c>
      <c r="F24" s="79">
        <v>222068868</v>
      </c>
      <c r="G24" s="79">
        <v>0</v>
      </c>
      <c r="H24" s="80">
        <v>699716767</v>
      </c>
      <c r="I24" s="78">
        <v>114338795</v>
      </c>
      <c r="J24" s="79">
        <v>378719661</v>
      </c>
      <c r="K24" s="79">
        <v>119961566</v>
      </c>
      <c r="L24" s="79">
        <v>0</v>
      </c>
      <c r="M24" s="81">
        <v>613020022</v>
      </c>
    </row>
    <row r="25" spans="1:13" ht="13.5">
      <c r="A25" s="51" t="s">
        <v>49</v>
      </c>
      <c r="B25" s="76" t="s">
        <v>351</v>
      </c>
      <c r="C25" s="77" t="s">
        <v>352</v>
      </c>
      <c r="D25" s="78">
        <v>0</v>
      </c>
      <c r="E25" s="79">
        <v>0</v>
      </c>
      <c r="F25" s="79">
        <v>0</v>
      </c>
      <c r="G25" s="79">
        <v>0</v>
      </c>
      <c r="H25" s="80">
        <v>0</v>
      </c>
      <c r="I25" s="78">
        <v>0</v>
      </c>
      <c r="J25" s="79">
        <v>485127</v>
      </c>
      <c r="K25" s="79">
        <v>13923540</v>
      </c>
      <c r="L25" s="79">
        <v>0</v>
      </c>
      <c r="M25" s="81">
        <v>14408667</v>
      </c>
    </row>
    <row r="26" spans="1:13" ht="13.5">
      <c r="A26" s="51" t="s">
        <v>64</v>
      </c>
      <c r="B26" s="76" t="s">
        <v>353</v>
      </c>
      <c r="C26" s="77" t="s">
        <v>354</v>
      </c>
      <c r="D26" s="78">
        <v>0</v>
      </c>
      <c r="E26" s="79">
        <v>20845220</v>
      </c>
      <c r="F26" s="79">
        <v>8455875</v>
      </c>
      <c r="G26" s="79">
        <v>0</v>
      </c>
      <c r="H26" s="80">
        <v>29301095</v>
      </c>
      <c r="I26" s="78">
        <v>0</v>
      </c>
      <c r="J26" s="79">
        <v>17164540</v>
      </c>
      <c r="K26" s="79">
        <v>10413396</v>
      </c>
      <c r="L26" s="79">
        <v>0</v>
      </c>
      <c r="M26" s="81">
        <v>27577936</v>
      </c>
    </row>
    <row r="27" spans="1:13" ht="13.5">
      <c r="A27" s="52"/>
      <c r="B27" s="82" t="s">
        <v>355</v>
      </c>
      <c r="C27" s="83"/>
      <c r="D27" s="84">
        <f aca="true" t="shared" si="2" ref="D27:M27">SUM(D22:D26)</f>
        <v>128164745</v>
      </c>
      <c r="E27" s="85">
        <f t="shared" si="2"/>
        <v>387999900</v>
      </c>
      <c r="F27" s="85">
        <f t="shared" si="2"/>
        <v>231903439</v>
      </c>
      <c r="G27" s="85">
        <f t="shared" si="2"/>
        <v>0</v>
      </c>
      <c r="H27" s="86">
        <f t="shared" si="2"/>
        <v>748068084</v>
      </c>
      <c r="I27" s="84">
        <f t="shared" si="2"/>
        <v>118769030</v>
      </c>
      <c r="J27" s="85">
        <f t="shared" si="2"/>
        <v>404946312</v>
      </c>
      <c r="K27" s="85">
        <f t="shared" si="2"/>
        <v>158936049</v>
      </c>
      <c r="L27" s="85">
        <f t="shared" si="2"/>
        <v>0</v>
      </c>
      <c r="M27" s="87">
        <f t="shared" si="2"/>
        <v>682651391</v>
      </c>
    </row>
    <row r="28" spans="1:13" ht="13.5">
      <c r="A28" s="51" t="s">
        <v>49</v>
      </c>
      <c r="B28" s="76" t="s">
        <v>356</v>
      </c>
      <c r="C28" s="77" t="s">
        <v>357</v>
      </c>
      <c r="D28" s="78">
        <v>12402440</v>
      </c>
      <c r="E28" s="79">
        <v>24765551</v>
      </c>
      <c r="F28" s="79">
        <v>5754223</v>
      </c>
      <c r="G28" s="79">
        <v>0</v>
      </c>
      <c r="H28" s="80">
        <v>42922214</v>
      </c>
      <c r="I28" s="78">
        <v>17650982</v>
      </c>
      <c r="J28" s="79">
        <v>22215451</v>
      </c>
      <c r="K28" s="79">
        <v>32386945</v>
      </c>
      <c r="L28" s="79">
        <v>0</v>
      </c>
      <c r="M28" s="81">
        <v>72253378</v>
      </c>
    </row>
    <row r="29" spans="1:13" ht="13.5">
      <c r="A29" s="51" t="s">
        <v>49</v>
      </c>
      <c r="B29" s="76" t="s">
        <v>358</v>
      </c>
      <c r="C29" s="77" t="s">
        <v>359</v>
      </c>
      <c r="D29" s="78">
        <v>23449420</v>
      </c>
      <c r="E29" s="79">
        <v>49032336</v>
      </c>
      <c r="F29" s="79">
        <v>24698249</v>
      </c>
      <c r="G29" s="79">
        <v>0</v>
      </c>
      <c r="H29" s="80">
        <v>97180005</v>
      </c>
      <c r="I29" s="78">
        <v>28591028</v>
      </c>
      <c r="J29" s="79">
        <v>29205833</v>
      </c>
      <c r="K29" s="79">
        <v>20491117</v>
      </c>
      <c r="L29" s="79">
        <v>0</v>
      </c>
      <c r="M29" s="81">
        <v>78287978</v>
      </c>
    </row>
    <row r="30" spans="1:13" ht="13.5">
      <c r="A30" s="51" t="s">
        <v>49</v>
      </c>
      <c r="B30" s="76" t="s">
        <v>360</v>
      </c>
      <c r="C30" s="77" t="s">
        <v>361</v>
      </c>
      <c r="D30" s="78">
        <v>13298312</v>
      </c>
      <c r="E30" s="79">
        <v>25140379</v>
      </c>
      <c r="F30" s="79">
        <v>4129770</v>
      </c>
      <c r="G30" s="79">
        <v>0</v>
      </c>
      <c r="H30" s="80">
        <v>42568461</v>
      </c>
      <c r="I30" s="78">
        <v>16950945</v>
      </c>
      <c r="J30" s="79">
        <v>38028310</v>
      </c>
      <c r="K30" s="79">
        <v>11393048</v>
      </c>
      <c r="L30" s="79">
        <v>0</v>
      </c>
      <c r="M30" s="81">
        <v>66372303</v>
      </c>
    </row>
    <row r="31" spans="1:13" ht="13.5">
      <c r="A31" s="51" t="s">
        <v>49</v>
      </c>
      <c r="B31" s="76" t="s">
        <v>362</v>
      </c>
      <c r="C31" s="77" t="s">
        <v>363</v>
      </c>
      <c r="D31" s="78">
        <v>13127512</v>
      </c>
      <c r="E31" s="79">
        <v>71764582</v>
      </c>
      <c r="F31" s="79">
        <v>12071376</v>
      </c>
      <c r="G31" s="79">
        <v>0</v>
      </c>
      <c r="H31" s="80">
        <v>96963470</v>
      </c>
      <c r="I31" s="78">
        <v>17162467</v>
      </c>
      <c r="J31" s="79">
        <v>87216684</v>
      </c>
      <c r="K31" s="79">
        <v>84327993</v>
      </c>
      <c r="L31" s="79">
        <v>0</v>
      </c>
      <c r="M31" s="81">
        <v>188707144</v>
      </c>
    </row>
    <row r="32" spans="1:13" ht="13.5">
      <c r="A32" s="51" t="s">
        <v>49</v>
      </c>
      <c r="B32" s="76" t="s">
        <v>364</v>
      </c>
      <c r="C32" s="77" t="s">
        <v>365</v>
      </c>
      <c r="D32" s="78">
        <v>9391813</v>
      </c>
      <c r="E32" s="79">
        <v>9443979</v>
      </c>
      <c r="F32" s="79">
        <v>5217451</v>
      </c>
      <c r="G32" s="79">
        <v>0</v>
      </c>
      <c r="H32" s="80">
        <v>24053243</v>
      </c>
      <c r="I32" s="78">
        <v>17956005</v>
      </c>
      <c r="J32" s="79">
        <v>69943551</v>
      </c>
      <c r="K32" s="79">
        <v>14180984</v>
      </c>
      <c r="L32" s="79">
        <v>0</v>
      </c>
      <c r="M32" s="81">
        <v>102080540</v>
      </c>
    </row>
    <row r="33" spans="1:13" ht="13.5">
      <c r="A33" s="51" t="s">
        <v>64</v>
      </c>
      <c r="B33" s="76" t="s">
        <v>366</v>
      </c>
      <c r="C33" s="77" t="s">
        <v>367</v>
      </c>
      <c r="D33" s="78">
        <v>0</v>
      </c>
      <c r="E33" s="79">
        <v>0</v>
      </c>
      <c r="F33" s="79">
        <v>1516358</v>
      </c>
      <c r="G33" s="79">
        <v>0</v>
      </c>
      <c r="H33" s="80">
        <v>1516358</v>
      </c>
      <c r="I33" s="78">
        <v>0</v>
      </c>
      <c r="J33" s="79">
        <v>0</v>
      </c>
      <c r="K33" s="79">
        <v>3795363</v>
      </c>
      <c r="L33" s="79">
        <v>0</v>
      </c>
      <c r="M33" s="81">
        <v>3795363</v>
      </c>
    </row>
    <row r="34" spans="1:13" ht="13.5">
      <c r="A34" s="52"/>
      <c r="B34" s="82" t="s">
        <v>368</v>
      </c>
      <c r="C34" s="83"/>
      <c r="D34" s="84">
        <f aca="true" t="shared" si="3" ref="D34:M34">SUM(D28:D33)</f>
        <v>71669497</v>
      </c>
      <c r="E34" s="85">
        <f t="shared" si="3"/>
        <v>180146827</v>
      </c>
      <c r="F34" s="85">
        <f t="shared" si="3"/>
        <v>53387427</v>
      </c>
      <c r="G34" s="85">
        <f t="shared" si="3"/>
        <v>0</v>
      </c>
      <c r="H34" s="86">
        <f t="shared" si="3"/>
        <v>305203751</v>
      </c>
      <c r="I34" s="84">
        <f t="shared" si="3"/>
        <v>98311427</v>
      </c>
      <c r="J34" s="85">
        <f t="shared" si="3"/>
        <v>246609829</v>
      </c>
      <c r="K34" s="85">
        <f t="shared" si="3"/>
        <v>166575450</v>
      </c>
      <c r="L34" s="85">
        <f t="shared" si="3"/>
        <v>0</v>
      </c>
      <c r="M34" s="87">
        <f t="shared" si="3"/>
        <v>511496706</v>
      </c>
    </row>
    <row r="35" spans="1:13" ht="13.5">
      <c r="A35" s="51" t="s">
        <v>49</v>
      </c>
      <c r="B35" s="76" t="s">
        <v>369</v>
      </c>
      <c r="C35" s="77" t="s">
        <v>370</v>
      </c>
      <c r="D35" s="78">
        <v>6215113</v>
      </c>
      <c r="E35" s="79">
        <v>10756611</v>
      </c>
      <c r="F35" s="79">
        <v>1667259</v>
      </c>
      <c r="G35" s="79">
        <v>0</v>
      </c>
      <c r="H35" s="80">
        <v>18638983</v>
      </c>
      <c r="I35" s="78">
        <v>8887499</v>
      </c>
      <c r="J35" s="79">
        <v>17124370</v>
      </c>
      <c r="K35" s="79">
        <v>11245572</v>
      </c>
      <c r="L35" s="79">
        <v>0</v>
      </c>
      <c r="M35" s="81">
        <v>37257441</v>
      </c>
    </row>
    <row r="36" spans="1:13" ht="13.5">
      <c r="A36" s="51" t="s">
        <v>49</v>
      </c>
      <c r="B36" s="76" t="s">
        <v>371</v>
      </c>
      <c r="C36" s="77" t="s">
        <v>372</v>
      </c>
      <c r="D36" s="78">
        <v>5979430</v>
      </c>
      <c r="E36" s="79">
        <v>12992487</v>
      </c>
      <c r="F36" s="79">
        <v>3594405</v>
      </c>
      <c r="G36" s="79">
        <v>0</v>
      </c>
      <c r="H36" s="80">
        <v>22566322</v>
      </c>
      <c r="I36" s="78">
        <v>6026440</v>
      </c>
      <c r="J36" s="79">
        <v>19567398</v>
      </c>
      <c r="K36" s="79">
        <v>8462904</v>
      </c>
      <c r="L36" s="79">
        <v>0</v>
      </c>
      <c r="M36" s="81">
        <v>34056742</v>
      </c>
    </row>
    <row r="37" spans="1:13" ht="13.5">
      <c r="A37" s="51" t="s">
        <v>49</v>
      </c>
      <c r="B37" s="76" t="s">
        <v>373</v>
      </c>
      <c r="C37" s="77" t="s">
        <v>374</v>
      </c>
      <c r="D37" s="78">
        <v>10300197</v>
      </c>
      <c r="E37" s="79">
        <v>31226</v>
      </c>
      <c r="F37" s="79">
        <v>10444425</v>
      </c>
      <c r="G37" s="79">
        <v>0</v>
      </c>
      <c r="H37" s="80">
        <v>20775848</v>
      </c>
      <c r="I37" s="78">
        <v>9532311</v>
      </c>
      <c r="J37" s="79">
        <v>0</v>
      </c>
      <c r="K37" s="79">
        <v>14443834</v>
      </c>
      <c r="L37" s="79">
        <v>0</v>
      </c>
      <c r="M37" s="81">
        <v>23976145</v>
      </c>
    </row>
    <row r="38" spans="1:13" ht="13.5">
      <c r="A38" s="51" t="s">
        <v>49</v>
      </c>
      <c r="B38" s="76" t="s">
        <v>375</v>
      </c>
      <c r="C38" s="77" t="s">
        <v>376</v>
      </c>
      <c r="D38" s="78">
        <v>24237144</v>
      </c>
      <c r="E38" s="79">
        <v>5470195</v>
      </c>
      <c r="F38" s="79">
        <v>10604487</v>
      </c>
      <c r="G38" s="79">
        <v>0</v>
      </c>
      <c r="H38" s="80">
        <v>40311826</v>
      </c>
      <c r="I38" s="78">
        <v>23182485</v>
      </c>
      <c r="J38" s="79">
        <v>4829316</v>
      </c>
      <c r="K38" s="79">
        <v>67515863</v>
      </c>
      <c r="L38" s="79">
        <v>0</v>
      </c>
      <c r="M38" s="81">
        <v>95527664</v>
      </c>
    </row>
    <row r="39" spans="1:13" ht="13.5">
      <c r="A39" s="51" t="s">
        <v>64</v>
      </c>
      <c r="B39" s="76" t="s">
        <v>377</v>
      </c>
      <c r="C39" s="77" t="s">
        <v>378</v>
      </c>
      <c r="D39" s="78">
        <v>0</v>
      </c>
      <c r="E39" s="79">
        <v>23980962</v>
      </c>
      <c r="F39" s="79">
        <v>35092363</v>
      </c>
      <c r="G39" s="79">
        <v>0</v>
      </c>
      <c r="H39" s="80">
        <v>59073325</v>
      </c>
      <c r="I39" s="78">
        <v>0</v>
      </c>
      <c r="J39" s="79">
        <v>18172969</v>
      </c>
      <c r="K39" s="79">
        <v>101888758</v>
      </c>
      <c r="L39" s="79">
        <v>0</v>
      </c>
      <c r="M39" s="81">
        <v>120061727</v>
      </c>
    </row>
    <row r="40" spans="1:13" ht="13.5">
      <c r="A40" s="52"/>
      <c r="B40" s="82" t="s">
        <v>379</v>
      </c>
      <c r="C40" s="83"/>
      <c r="D40" s="84">
        <f aca="true" t="shared" si="4" ref="D40:M40">SUM(D35:D39)</f>
        <v>46731884</v>
      </c>
      <c r="E40" s="85">
        <f t="shared" si="4"/>
        <v>53231481</v>
      </c>
      <c r="F40" s="85">
        <f t="shared" si="4"/>
        <v>61402939</v>
      </c>
      <c r="G40" s="85">
        <f t="shared" si="4"/>
        <v>0</v>
      </c>
      <c r="H40" s="86">
        <f t="shared" si="4"/>
        <v>161366304</v>
      </c>
      <c r="I40" s="84">
        <f t="shared" si="4"/>
        <v>47628735</v>
      </c>
      <c r="J40" s="85">
        <f t="shared" si="4"/>
        <v>59694053</v>
      </c>
      <c r="K40" s="85">
        <f t="shared" si="4"/>
        <v>203556931</v>
      </c>
      <c r="L40" s="85">
        <f t="shared" si="4"/>
        <v>0</v>
      </c>
      <c r="M40" s="87">
        <f t="shared" si="4"/>
        <v>310879719</v>
      </c>
    </row>
    <row r="41" spans="1:13" ht="13.5">
      <c r="A41" s="53"/>
      <c r="B41" s="88" t="s">
        <v>380</v>
      </c>
      <c r="C41" s="89"/>
      <c r="D41" s="90">
        <f aca="true" t="shared" si="5" ref="D41:M41">SUM(D9:D14,D16:D20,D22:D26,D28:D33,D35:D39)</f>
        <v>387447596</v>
      </c>
      <c r="E41" s="91">
        <f t="shared" si="5"/>
        <v>973102702</v>
      </c>
      <c r="F41" s="91">
        <f t="shared" si="5"/>
        <v>680169425</v>
      </c>
      <c r="G41" s="91">
        <f t="shared" si="5"/>
        <v>0</v>
      </c>
      <c r="H41" s="92">
        <f t="shared" si="5"/>
        <v>2040719723</v>
      </c>
      <c r="I41" s="90">
        <f t="shared" si="5"/>
        <v>354184991</v>
      </c>
      <c r="J41" s="91">
        <f t="shared" si="5"/>
        <v>967408228</v>
      </c>
      <c r="K41" s="91">
        <f t="shared" si="5"/>
        <v>957546911</v>
      </c>
      <c r="L41" s="91">
        <f t="shared" si="5"/>
        <v>0</v>
      </c>
      <c r="M41" s="93">
        <f t="shared" si="5"/>
        <v>2279140130</v>
      </c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381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49</v>
      </c>
      <c r="B9" s="76" t="s">
        <v>382</v>
      </c>
      <c r="C9" s="77" t="s">
        <v>383</v>
      </c>
      <c r="D9" s="78">
        <v>36576947</v>
      </c>
      <c r="E9" s="79">
        <v>12284633</v>
      </c>
      <c r="F9" s="79">
        <v>10062510</v>
      </c>
      <c r="G9" s="79">
        <v>0</v>
      </c>
      <c r="H9" s="80">
        <v>58924090</v>
      </c>
      <c r="I9" s="78">
        <v>21129914</v>
      </c>
      <c r="J9" s="79">
        <v>8309385</v>
      </c>
      <c r="K9" s="79">
        <v>13507087</v>
      </c>
      <c r="L9" s="79">
        <v>0</v>
      </c>
      <c r="M9" s="81">
        <v>42946386</v>
      </c>
    </row>
    <row r="10" spans="1:13" ht="13.5">
      <c r="A10" s="51" t="s">
        <v>49</v>
      </c>
      <c r="B10" s="76" t="s">
        <v>384</v>
      </c>
      <c r="C10" s="77" t="s">
        <v>385</v>
      </c>
      <c r="D10" s="78">
        <v>28965476</v>
      </c>
      <c r="E10" s="79">
        <v>78328335</v>
      </c>
      <c r="F10" s="79">
        <v>24351500</v>
      </c>
      <c r="G10" s="79">
        <v>0</v>
      </c>
      <c r="H10" s="80">
        <v>131645311</v>
      </c>
      <c r="I10" s="78">
        <v>27677344</v>
      </c>
      <c r="J10" s="79">
        <v>81656533</v>
      </c>
      <c r="K10" s="79">
        <v>16517008</v>
      </c>
      <c r="L10" s="79">
        <v>0</v>
      </c>
      <c r="M10" s="81">
        <v>125850885</v>
      </c>
    </row>
    <row r="11" spans="1:13" ht="13.5">
      <c r="A11" s="51" t="s">
        <v>49</v>
      </c>
      <c r="B11" s="76" t="s">
        <v>386</v>
      </c>
      <c r="C11" s="77" t="s">
        <v>387</v>
      </c>
      <c r="D11" s="78">
        <v>17418234</v>
      </c>
      <c r="E11" s="79">
        <v>50649168</v>
      </c>
      <c r="F11" s="79">
        <v>8086098</v>
      </c>
      <c r="G11" s="79">
        <v>0</v>
      </c>
      <c r="H11" s="80">
        <v>76153500</v>
      </c>
      <c r="I11" s="78">
        <v>-1808716</v>
      </c>
      <c r="J11" s="79">
        <v>39312407</v>
      </c>
      <c r="K11" s="79">
        <v>76258040</v>
      </c>
      <c r="L11" s="79">
        <v>0</v>
      </c>
      <c r="M11" s="81">
        <v>113761731</v>
      </c>
    </row>
    <row r="12" spans="1:13" ht="13.5">
      <c r="A12" s="51" t="s">
        <v>49</v>
      </c>
      <c r="B12" s="76" t="s">
        <v>388</v>
      </c>
      <c r="C12" s="77" t="s">
        <v>389</v>
      </c>
      <c r="D12" s="78">
        <v>7582972</v>
      </c>
      <c r="E12" s="79">
        <v>18697462</v>
      </c>
      <c r="F12" s="79">
        <v>5877789</v>
      </c>
      <c r="G12" s="79">
        <v>0</v>
      </c>
      <c r="H12" s="80">
        <v>32158223</v>
      </c>
      <c r="I12" s="78">
        <v>4999737</v>
      </c>
      <c r="J12" s="79">
        <v>8152387</v>
      </c>
      <c r="K12" s="79">
        <v>132935154</v>
      </c>
      <c r="L12" s="79">
        <v>0</v>
      </c>
      <c r="M12" s="81">
        <v>146087278</v>
      </c>
    </row>
    <row r="13" spans="1:13" ht="13.5">
      <c r="A13" s="51" t="s">
        <v>49</v>
      </c>
      <c r="B13" s="76" t="s">
        <v>390</v>
      </c>
      <c r="C13" s="77" t="s">
        <v>391</v>
      </c>
      <c r="D13" s="78">
        <v>16414331</v>
      </c>
      <c r="E13" s="79">
        <v>71156182</v>
      </c>
      <c r="F13" s="79">
        <v>8451972</v>
      </c>
      <c r="G13" s="79">
        <v>0</v>
      </c>
      <c r="H13" s="80">
        <v>96022485</v>
      </c>
      <c r="I13" s="78">
        <v>17611136</v>
      </c>
      <c r="J13" s="79">
        <v>97108844</v>
      </c>
      <c r="K13" s="79">
        <v>16747585</v>
      </c>
      <c r="L13" s="79">
        <v>0</v>
      </c>
      <c r="M13" s="81">
        <v>131467565</v>
      </c>
    </row>
    <row r="14" spans="1:13" ht="13.5">
      <c r="A14" s="51" t="s">
        <v>49</v>
      </c>
      <c r="B14" s="76" t="s">
        <v>392</v>
      </c>
      <c r="C14" s="77" t="s">
        <v>393</v>
      </c>
      <c r="D14" s="78">
        <v>4873004</v>
      </c>
      <c r="E14" s="79">
        <v>13611441</v>
      </c>
      <c r="F14" s="79">
        <v>8393656</v>
      </c>
      <c r="G14" s="79">
        <v>0</v>
      </c>
      <c r="H14" s="80">
        <v>26878101</v>
      </c>
      <c r="I14" s="78">
        <v>3063357</v>
      </c>
      <c r="J14" s="79">
        <v>31827605</v>
      </c>
      <c r="K14" s="79">
        <v>3658782</v>
      </c>
      <c r="L14" s="79">
        <v>0</v>
      </c>
      <c r="M14" s="81">
        <v>38549744</v>
      </c>
    </row>
    <row r="15" spans="1:13" ht="13.5">
      <c r="A15" s="51" t="s">
        <v>49</v>
      </c>
      <c r="B15" s="76" t="s">
        <v>394</v>
      </c>
      <c r="C15" s="77" t="s">
        <v>395</v>
      </c>
      <c r="D15" s="78">
        <v>82031900</v>
      </c>
      <c r="E15" s="79">
        <v>292223313</v>
      </c>
      <c r="F15" s="79">
        <v>10779565</v>
      </c>
      <c r="G15" s="79">
        <v>0</v>
      </c>
      <c r="H15" s="80">
        <v>385034778</v>
      </c>
      <c r="I15" s="78">
        <v>68927044</v>
      </c>
      <c r="J15" s="79">
        <v>276986798</v>
      </c>
      <c r="K15" s="79">
        <v>48677422</v>
      </c>
      <c r="L15" s="79">
        <v>0</v>
      </c>
      <c r="M15" s="81">
        <v>394591264</v>
      </c>
    </row>
    <row r="16" spans="1:13" ht="13.5">
      <c r="A16" s="51" t="s">
        <v>64</v>
      </c>
      <c r="B16" s="76" t="s">
        <v>396</v>
      </c>
      <c r="C16" s="77" t="s">
        <v>397</v>
      </c>
      <c r="D16" s="78">
        <v>0</v>
      </c>
      <c r="E16" s="79">
        <v>11140</v>
      </c>
      <c r="F16" s="79">
        <v>3684515</v>
      </c>
      <c r="G16" s="79">
        <v>0</v>
      </c>
      <c r="H16" s="80">
        <v>3695655</v>
      </c>
      <c r="I16" s="78">
        <v>0</v>
      </c>
      <c r="J16" s="79">
        <v>4204</v>
      </c>
      <c r="K16" s="79">
        <v>12640871</v>
      </c>
      <c r="L16" s="79">
        <v>0</v>
      </c>
      <c r="M16" s="81">
        <v>12645075</v>
      </c>
    </row>
    <row r="17" spans="1:13" ht="13.5">
      <c r="A17" s="52"/>
      <c r="B17" s="82" t="s">
        <v>398</v>
      </c>
      <c r="C17" s="83"/>
      <c r="D17" s="84">
        <f aca="true" t="shared" si="0" ref="D17:M17">SUM(D9:D16)</f>
        <v>193862864</v>
      </c>
      <c r="E17" s="85">
        <f t="shared" si="0"/>
        <v>536961674</v>
      </c>
      <c r="F17" s="85">
        <f t="shared" si="0"/>
        <v>79687605</v>
      </c>
      <c r="G17" s="85">
        <f t="shared" si="0"/>
        <v>0</v>
      </c>
      <c r="H17" s="86">
        <f t="shared" si="0"/>
        <v>810512143</v>
      </c>
      <c r="I17" s="84">
        <f t="shared" si="0"/>
        <v>141599816</v>
      </c>
      <c r="J17" s="85">
        <f t="shared" si="0"/>
        <v>543358163</v>
      </c>
      <c r="K17" s="85">
        <f t="shared" si="0"/>
        <v>320941949</v>
      </c>
      <c r="L17" s="85">
        <f t="shared" si="0"/>
        <v>0</v>
      </c>
      <c r="M17" s="87">
        <f t="shared" si="0"/>
        <v>1005899928</v>
      </c>
    </row>
    <row r="18" spans="1:13" ht="13.5">
      <c r="A18" s="51" t="s">
        <v>49</v>
      </c>
      <c r="B18" s="76" t="s">
        <v>399</v>
      </c>
      <c r="C18" s="77" t="s">
        <v>400</v>
      </c>
      <c r="D18" s="78">
        <v>12708862</v>
      </c>
      <c r="E18" s="79">
        <v>37431232</v>
      </c>
      <c r="F18" s="79">
        <v>62924628</v>
      </c>
      <c r="G18" s="79">
        <v>0</v>
      </c>
      <c r="H18" s="80">
        <v>113064722</v>
      </c>
      <c r="I18" s="78">
        <v>18228751</v>
      </c>
      <c r="J18" s="79">
        <v>42116278</v>
      </c>
      <c r="K18" s="79">
        <v>47933360</v>
      </c>
      <c r="L18" s="79">
        <v>0</v>
      </c>
      <c r="M18" s="81">
        <v>108278389</v>
      </c>
    </row>
    <row r="19" spans="1:13" ht="13.5">
      <c r="A19" s="51" t="s">
        <v>49</v>
      </c>
      <c r="B19" s="76" t="s">
        <v>401</v>
      </c>
      <c r="C19" s="77" t="s">
        <v>402</v>
      </c>
      <c r="D19" s="78">
        <v>93778840</v>
      </c>
      <c r="E19" s="79">
        <v>221340008</v>
      </c>
      <c r="F19" s="79">
        <v>60218664</v>
      </c>
      <c r="G19" s="79">
        <v>0</v>
      </c>
      <c r="H19" s="80">
        <v>375337512</v>
      </c>
      <c r="I19" s="78">
        <v>120701685</v>
      </c>
      <c r="J19" s="79">
        <v>358597756</v>
      </c>
      <c r="K19" s="79">
        <v>104271256</v>
      </c>
      <c r="L19" s="79">
        <v>0</v>
      </c>
      <c r="M19" s="81">
        <v>583570697</v>
      </c>
    </row>
    <row r="20" spans="1:13" ht="13.5">
      <c r="A20" s="51" t="s">
        <v>49</v>
      </c>
      <c r="B20" s="76" t="s">
        <v>403</v>
      </c>
      <c r="C20" s="77" t="s">
        <v>404</v>
      </c>
      <c r="D20" s="78">
        <v>98477988</v>
      </c>
      <c r="E20" s="79">
        <v>206469163</v>
      </c>
      <c r="F20" s="79">
        <v>88399795</v>
      </c>
      <c r="G20" s="79">
        <v>0</v>
      </c>
      <c r="H20" s="80">
        <v>393346946</v>
      </c>
      <c r="I20" s="78">
        <v>89527676</v>
      </c>
      <c r="J20" s="79">
        <v>197288387</v>
      </c>
      <c r="K20" s="79">
        <v>49087524</v>
      </c>
      <c r="L20" s="79">
        <v>0</v>
      </c>
      <c r="M20" s="81">
        <v>335903587</v>
      </c>
    </row>
    <row r="21" spans="1:13" ht="13.5">
      <c r="A21" s="51" t="s">
        <v>49</v>
      </c>
      <c r="B21" s="76" t="s">
        <v>405</v>
      </c>
      <c r="C21" s="77" t="s">
        <v>406</v>
      </c>
      <c r="D21" s="78">
        <v>34685123</v>
      </c>
      <c r="E21" s="79">
        <v>23901751</v>
      </c>
      <c r="F21" s="79">
        <v>17672703</v>
      </c>
      <c r="G21" s="79">
        <v>0</v>
      </c>
      <c r="H21" s="80">
        <v>76259577</v>
      </c>
      <c r="I21" s="78">
        <v>9087079</v>
      </c>
      <c r="J21" s="79">
        <v>31088755</v>
      </c>
      <c r="K21" s="79">
        <v>9461572</v>
      </c>
      <c r="L21" s="79">
        <v>0</v>
      </c>
      <c r="M21" s="81">
        <v>49637406</v>
      </c>
    </row>
    <row r="22" spans="1:13" ht="13.5">
      <c r="A22" s="51" t="s">
        <v>49</v>
      </c>
      <c r="B22" s="76" t="s">
        <v>407</v>
      </c>
      <c r="C22" s="77" t="s">
        <v>408</v>
      </c>
      <c r="D22" s="78">
        <v>7393726</v>
      </c>
      <c r="E22" s="79">
        <v>45180363</v>
      </c>
      <c r="F22" s="79">
        <v>29034144</v>
      </c>
      <c r="G22" s="79">
        <v>0</v>
      </c>
      <c r="H22" s="80">
        <v>81608233</v>
      </c>
      <c r="I22" s="78">
        <v>10367479</v>
      </c>
      <c r="J22" s="79">
        <v>39998628</v>
      </c>
      <c r="K22" s="79">
        <v>27165165</v>
      </c>
      <c r="L22" s="79">
        <v>0</v>
      </c>
      <c r="M22" s="81">
        <v>77531272</v>
      </c>
    </row>
    <row r="23" spans="1:13" ht="13.5">
      <c r="A23" s="51" t="s">
        <v>49</v>
      </c>
      <c r="B23" s="76" t="s">
        <v>409</v>
      </c>
      <c r="C23" s="77" t="s">
        <v>410</v>
      </c>
      <c r="D23" s="78">
        <v>7721843</v>
      </c>
      <c r="E23" s="79">
        <v>15498955</v>
      </c>
      <c r="F23" s="79">
        <v>10392427</v>
      </c>
      <c r="G23" s="79">
        <v>0</v>
      </c>
      <c r="H23" s="80">
        <v>33613225</v>
      </c>
      <c r="I23" s="78">
        <v>10124142</v>
      </c>
      <c r="J23" s="79">
        <v>23761719</v>
      </c>
      <c r="K23" s="79">
        <v>27957700</v>
      </c>
      <c r="L23" s="79">
        <v>0</v>
      </c>
      <c r="M23" s="81">
        <v>61843561</v>
      </c>
    </row>
    <row r="24" spans="1:13" ht="13.5">
      <c r="A24" s="51" t="s">
        <v>64</v>
      </c>
      <c r="B24" s="76" t="s">
        <v>411</v>
      </c>
      <c r="C24" s="77" t="s">
        <v>412</v>
      </c>
      <c r="D24" s="78">
        <v>0</v>
      </c>
      <c r="E24" s="79">
        <v>0</v>
      </c>
      <c r="F24" s="79">
        <v>6319619</v>
      </c>
      <c r="G24" s="79">
        <v>0</v>
      </c>
      <c r="H24" s="80">
        <v>6319619</v>
      </c>
      <c r="I24" s="78">
        <v>0</v>
      </c>
      <c r="J24" s="79">
        <v>0</v>
      </c>
      <c r="K24" s="79">
        <v>3386262</v>
      </c>
      <c r="L24" s="79">
        <v>0</v>
      </c>
      <c r="M24" s="81">
        <v>3386262</v>
      </c>
    </row>
    <row r="25" spans="1:13" ht="13.5">
      <c r="A25" s="52"/>
      <c r="B25" s="82" t="s">
        <v>413</v>
      </c>
      <c r="C25" s="83"/>
      <c r="D25" s="84">
        <f aca="true" t="shared" si="1" ref="D25:M25">SUM(D18:D24)</f>
        <v>254766382</v>
      </c>
      <c r="E25" s="85">
        <f t="shared" si="1"/>
        <v>549821472</v>
      </c>
      <c r="F25" s="85">
        <f t="shared" si="1"/>
        <v>274961980</v>
      </c>
      <c r="G25" s="85">
        <f t="shared" si="1"/>
        <v>0</v>
      </c>
      <c r="H25" s="86">
        <f t="shared" si="1"/>
        <v>1079549834</v>
      </c>
      <c r="I25" s="84">
        <f t="shared" si="1"/>
        <v>258036812</v>
      </c>
      <c r="J25" s="85">
        <f t="shared" si="1"/>
        <v>692851523</v>
      </c>
      <c r="K25" s="85">
        <f t="shared" si="1"/>
        <v>269262839</v>
      </c>
      <c r="L25" s="85">
        <f t="shared" si="1"/>
        <v>0</v>
      </c>
      <c r="M25" s="87">
        <f t="shared" si="1"/>
        <v>1220151174</v>
      </c>
    </row>
    <row r="26" spans="1:13" ht="13.5">
      <c r="A26" s="51" t="s">
        <v>49</v>
      </c>
      <c r="B26" s="76" t="s">
        <v>414</v>
      </c>
      <c r="C26" s="77" t="s">
        <v>415</v>
      </c>
      <c r="D26" s="78">
        <v>28899919</v>
      </c>
      <c r="E26" s="79">
        <v>92112596</v>
      </c>
      <c r="F26" s="79">
        <v>52711577</v>
      </c>
      <c r="G26" s="79">
        <v>0</v>
      </c>
      <c r="H26" s="80">
        <v>173724092</v>
      </c>
      <c r="I26" s="78">
        <v>-71207</v>
      </c>
      <c r="J26" s="79">
        <v>-5793132</v>
      </c>
      <c r="K26" s="79">
        <v>5313641</v>
      </c>
      <c r="L26" s="79">
        <v>0</v>
      </c>
      <c r="M26" s="81">
        <v>-550698</v>
      </c>
    </row>
    <row r="27" spans="1:13" ht="13.5">
      <c r="A27" s="51" t="s">
        <v>49</v>
      </c>
      <c r="B27" s="76" t="s">
        <v>416</v>
      </c>
      <c r="C27" s="77" t="s">
        <v>417</v>
      </c>
      <c r="D27" s="78">
        <v>25774890</v>
      </c>
      <c r="E27" s="79">
        <v>33155495</v>
      </c>
      <c r="F27" s="79">
        <v>13761517</v>
      </c>
      <c r="G27" s="79">
        <v>0</v>
      </c>
      <c r="H27" s="80">
        <v>72691902</v>
      </c>
      <c r="I27" s="78">
        <v>25697587</v>
      </c>
      <c r="J27" s="79">
        <v>35953087</v>
      </c>
      <c r="K27" s="79">
        <v>17098632</v>
      </c>
      <c r="L27" s="79">
        <v>0</v>
      </c>
      <c r="M27" s="81">
        <v>78749306</v>
      </c>
    </row>
    <row r="28" spans="1:13" ht="13.5">
      <c r="A28" s="51" t="s">
        <v>49</v>
      </c>
      <c r="B28" s="76" t="s">
        <v>418</v>
      </c>
      <c r="C28" s="77" t="s">
        <v>419</v>
      </c>
      <c r="D28" s="78">
        <v>61189291</v>
      </c>
      <c r="E28" s="79">
        <v>9857272</v>
      </c>
      <c r="F28" s="79">
        <v>5977160</v>
      </c>
      <c r="G28" s="79">
        <v>0</v>
      </c>
      <c r="H28" s="80">
        <v>77023723</v>
      </c>
      <c r="I28" s="78">
        <v>49860717</v>
      </c>
      <c r="J28" s="79">
        <v>8911858</v>
      </c>
      <c r="K28" s="79">
        <v>25672226</v>
      </c>
      <c r="L28" s="79">
        <v>0</v>
      </c>
      <c r="M28" s="81">
        <v>84444801</v>
      </c>
    </row>
    <row r="29" spans="1:13" ht="13.5">
      <c r="A29" s="51" t="s">
        <v>49</v>
      </c>
      <c r="B29" s="76" t="s">
        <v>420</v>
      </c>
      <c r="C29" s="77" t="s">
        <v>421</v>
      </c>
      <c r="D29" s="78">
        <v>162995925</v>
      </c>
      <c r="E29" s="79">
        <v>302324763</v>
      </c>
      <c r="F29" s="79">
        <v>59803618</v>
      </c>
      <c r="G29" s="79">
        <v>0</v>
      </c>
      <c r="H29" s="80">
        <v>525124306</v>
      </c>
      <c r="I29" s="78">
        <v>126564929</v>
      </c>
      <c r="J29" s="79">
        <v>249451478</v>
      </c>
      <c r="K29" s="79">
        <v>36005373</v>
      </c>
      <c r="L29" s="79">
        <v>0</v>
      </c>
      <c r="M29" s="81">
        <v>412021780</v>
      </c>
    </row>
    <row r="30" spans="1:13" ht="13.5">
      <c r="A30" s="51" t="s">
        <v>64</v>
      </c>
      <c r="B30" s="76" t="s">
        <v>422</v>
      </c>
      <c r="C30" s="77" t="s">
        <v>423</v>
      </c>
      <c r="D30" s="78">
        <v>0</v>
      </c>
      <c r="E30" s="79">
        <v>0</v>
      </c>
      <c r="F30" s="79">
        <v>4575020</v>
      </c>
      <c r="G30" s="79">
        <v>0</v>
      </c>
      <c r="H30" s="80">
        <v>4575020</v>
      </c>
      <c r="I30" s="78">
        <v>0</v>
      </c>
      <c r="J30" s="79">
        <v>0</v>
      </c>
      <c r="K30" s="79">
        <v>4004088</v>
      </c>
      <c r="L30" s="79">
        <v>0</v>
      </c>
      <c r="M30" s="81">
        <v>4004088</v>
      </c>
    </row>
    <row r="31" spans="1:13" ht="13.5">
      <c r="A31" s="52"/>
      <c r="B31" s="82" t="s">
        <v>424</v>
      </c>
      <c r="C31" s="83"/>
      <c r="D31" s="84">
        <f aca="true" t="shared" si="2" ref="D31:M31">SUM(D26:D30)</f>
        <v>278860025</v>
      </c>
      <c r="E31" s="85">
        <f t="shared" si="2"/>
        <v>437450126</v>
      </c>
      <c r="F31" s="85">
        <f t="shared" si="2"/>
        <v>136828892</v>
      </c>
      <c r="G31" s="85">
        <f t="shared" si="2"/>
        <v>0</v>
      </c>
      <c r="H31" s="86">
        <f t="shared" si="2"/>
        <v>853139043</v>
      </c>
      <c r="I31" s="84">
        <f t="shared" si="2"/>
        <v>202052026</v>
      </c>
      <c r="J31" s="85">
        <f t="shared" si="2"/>
        <v>288523291</v>
      </c>
      <c r="K31" s="85">
        <f t="shared" si="2"/>
        <v>88093960</v>
      </c>
      <c r="L31" s="85">
        <f t="shared" si="2"/>
        <v>0</v>
      </c>
      <c r="M31" s="87">
        <f t="shared" si="2"/>
        <v>578669277</v>
      </c>
    </row>
    <row r="32" spans="1:13" ht="13.5">
      <c r="A32" s="53"/>
      <c r="B32" s="88" t="s">
        <v>425</v>
      </c>
      <c r="C32" s="89"/>
      <c r="D32" s="90">
        <f aca="true" t="shared" si="3" ref="D32:M32">SUM(D9:D16,D18:D24,D26:D30)</f>
        <v>727489271</v>
      </c>
      <c r="E32" s="91">
        <f t="shared" si="3"/>
        <v>1524233272</v>
      </c>
      <c r="F32" s="91">
        <f t="shared" si="3"/>
        <v>491478477</v>
      </c>
      <c r="G32" s="91">
        <f t="shared" si="3"/>
        <v>0</v>
      </c>
      <c r="H32" s="92">
        <f t="shared" si="3"/>
        <v>2743201020</v>
      </c>
      <c r="I32" s="90">
        <f t="shared" si="3"/>
        <v>601688654</v>
      </c>
      <c r="J32" s="91">
        <f t="shared" si="3"/>
        <v>1524732977</v>
      </c>
      <c r="K32" s="91">
        <f t="shared" si="3"/>
        <v>678298748</v>
      </c>
      <c r="L32" s="91">
        <f t="shared" si="3"/>
        <v>0</v>
      </c>
      <c r="M32" s="93">
        <f t="shared" si="3"/>
        <v>2804720379</v>
      </c>
    </row>
    <row r="33" spans="1:13" ht="12.75">
      <c r="A33" s="5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</row>
    <row r="34" spans="1:13" ht="12.75">
      <c r="A34" s="5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>
      <c r="A35" s="5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12.75">
      <c r="A36" s="5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</row>
    <row r="37" spans="1:13" ht="12.75">
      <c r="A37" s="5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1:13" ht="12.75">
      <c r="A38" s="5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</row>
    <row r="39" spans="1:13" ht="12.75">
      <c r="A39" s="5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2.75">
      <c r="A40" s="5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2.75">
      <c r="A41" s="5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</row>
    <row r="42" spans="1:13" ht="12.75">
      <c r="A42" s="5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2.75">
      <c r="A43" s="5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</row>
    <row r="44" spans="1:13" ht="12.75">
      <c r="A44" s="5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</row>
    <row r="45" spans="1:13" ht="12.75">
      <c r="A45" s="5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3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13" width="12.140625" style="0" customWidth="1"/>
  </cols>
  <sheetData>
    <row r="1" spans="1:13" ht="13.5">
      <c r="A1" s="1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customHeight="1">
      <c r="A2" s="4"/>
      <c r="B2" s="119" t="s">
        <v>611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15.75" customHeight="1">
      <c r="A3" s="5"/>
      <c r="B3" s="35"/>
      <c r="C3" s="36"/>
      <c r="D3" s="112" t="s">
        <v>0</v>
      </c>
      <c r="E3" s="113"/>
      <c r="F3" s="113"/>
      <c r="G3" s="113"/>
      <c r="H3" s="114"/>
      <c r="I3" s="115" t="s">
        <v>1</v>
      </c>
      <c r="J3" s="116"/>
      <c r="K3" s="116"/>
      <c r="L3" s="116"/>
      <c r="M3" s="117"/>
    </row>
    <row r="4" spans="1:13" ht="15.75" customHeight="1">
      <c r="A4" s="9"/>
      <c r="B4" s="37"/>
      <c r="C4" s="38"/>
      <c r="D4" s="112" t="s">
        <v>2</v>
      </c>
      <c r="E4" s="113"/>
      <c r="F4" s="118"/>
      <c r="G4" s="28"/>
      <c r="H4" s="29"/>
      <c r="I4" s="112" t="s">
        <v>2</v>
      </c>
      <c r="J4" s="113"/>
      <c r="K4" s="118"/>
      <c r="L4" s="30"/>
      <c r="M4" s="29"/>
    </row>
    <row r="5" spans="1:13" ht="27">
      <c r="A5" s="12"/>
      <c r="B5" s="39" t="s">
        <v>3</v>
      </c>
      <c r="C5" s="40" t="s">
        <v>4</v>
      </c>
      <c r="D5" s="31" t="s">
        <v>5</v>
      </c>
      <c r="E5" s="32" t="s">
        <v>6</v>
      </c>
      <c r="F5" s="32" t="s">
        <v>7</v>
      </c>
      <c r="G5" s="33" t="s">
        <v>8</v>
      </c>
      <c r="H5" s="34" t="s">
        <v>9</v>
      </c>
      <c r="I5" s="31" t="s">
        <v>5</v>
      </c>
      <c r="J5" s="32" t="s">
        <v>6</v>
      </c>
      <c r="K5" s="32" t="s">
        <v>7</v>
      </c>
      <c r="L5" s="33" t="s">
        <v>8</v>
      </c>
      <c r="M5" s="34" t="s">
        <v>9</v>
      </c>
    </row>
    <row r="6" spans="1:13" ht="12.75">
      <c r="A6" s="41"/>
      <c r="B6" s="42"/>
      <c r="C6" s="43"/>
      <c r="D6" s="44"/>
      <c r="E6" s="45"/>
      <c r="F6" s="45"/>
      <c r="G6" s="45"/>
      <c r="H6" s="46"/>
      <c r="I6" s="44"/>
      <c r="J6" s="45"/>
      <c r="K6" s="45"/>
      <c r="L6" s="45"/>
      <c r="M6" s="47"/>
    </row>
    <row r="7" spans="1:13" ht="13.5">
      <c r="A7" s="48"/>
      <c r="B7" s="49" t="s">
        <v>426</v>
      </c>
      <c r="C7" s="50"/>
      <c r="D7" s="44"/>
      <c r="E7" s="45"/>
      <c r="F7" s="45"/>
      <c r="G7" s="45"/>
      <c r="H7" s="46"/>
      <c r="I7" s="44"/>
      <c r="J7" s="45"/>
      <c r="K7" s="45"/>
      <c r="L7" s="45"/>
      <c r="M7" s="47"/>
    </row>
    <row r="8" spans="1:13" ht="12.75">
      <c r="A8" s="41"/>
      <c r="B8" s="42"/>
      <c r="C8" s="43"/>
      <c r="D8" s="44"/>
      <c r="E8" s="45"/>
      <c r="F8" s="45"/>
      <c r="G8" s="45"/>
      <c r="H8" s="46"/>
      <c r="I8" s="44"/>
      <c r="J8" s="45"/>
      <c r="K8" s="45"/>
      <c r="L8" s="45"/>
      <c r="M8" s="47"/>
    </row>
    <row r="9" spans="1:13" ht="13.5">
      <c r="A9" s="51" t="s">
        <v>49</v>
      </c>
      <c r="B9" s="76" t="s">
        <v>427</v>
      </c>
      <c r="C9" s="77" t="s">
        <v>428</v>
      </c>
      <c r="D9" s="78">
        <v>2663669</v>
      </c>
      <c r="E9" s="79">
        <v>4772236</v>
      </c>
      <c r="F9" s="79">
        <v>-12310486</v>
      </c>
      <c r="G9" s="79">
        <v>0</v>
      </c>
      <c r="H9" s="80">
        <v>-4874581</v>
      </c>
      <c r="I9" s="78">
        <v>277420</v>
      </c>
      <c r="J9" s="79">
        <v>-43927723</v>
      </c>
      <c r="K9" s="79">
        <v>184739452</v>
      </c>
      <c r="L9" s="79">
        <v>0</v>
      </c>
      <c r="M9" s="81">
        <v>141089149</v>
      </c>
    </row>
    <row r="10" spans="1:13" ht="13.5">
      <c r="A10" s="51" t="s">
        <v>49</v>
      </c>
      <c r="B10" s="76" t="s">
        <v>429</v>
      </c>
      <c r="C10" s="77" t="s">
        <v>430</v>
      </c>
      <c r="D10" s="78">
        <v>2023550</v>
      </c>
      <c r="E10" s="79">
        <v>10870843</v>
      </c>
      <c r="F10" s="79">
        <v>1598160</v>
      </c>
      <c r="G10" s="79">
        <v>0</v>
      </c>
      <c r="H10" s="80">
        <v>14492553</v>
      </c>
      <c r="I10" s="78">
        <v>2415660</v>
      </c>
      <c r="J10" s="79">
        <v>42972867</v>
      </c>
      <c r="K10" s="79">
        <v>20115540</v>
      </c>
      <c r="L10" s="79">
        <v>0</v>
      </c>
      <c r="M10" s="81">
        <v>65504067</v>
      </c>
    </row>
    <row r="11" spans="1:13" ht="13.5">
      <c r="A11" s="51" t="s">
        <v>49</v>
      </c>
      <c r="B11" s="76" t="s">
        <v>431</v>
      </c>
      <c r="C11" s="77" t="s">
        <v>432</v>
      </c>
      <c r="D11" s="78">
        <v>20501656</v>
      </c>
      <c r="E11" s="79">
        <v>38043957</v>
      </c>
      <c r="F11" s="79">
        <v>7934885</v>
      </c>
      <c r="G11" s="79">
        <v>0</v>
      </c>
      <c r="H11" s="80">
        <v>66480498</v>
      </c>
      <c r="I11" s="78">
        <v>9370950</v>
      </c>
      <c r="J11" s="79">
        <v>58306911</v>
      </c>
      <c r="K11" s="79">
        <v>3813077</v>
      </c>
      <c r="L11" s="79">
        <v>0</v>
      </c>
      <c r="M11" s="81">
        <v>71490938</v>
      </c>
    </row>
    <row r="12" spans="1:13" ht="13.5">
      <c r="A12" s="51" t="s">
        <v>64</v>
      </c>
      <c r="B12" s="76" t="s">
        <v>433</v>
      </c>
      <c r="C12" s="77" t="s">
        <v>434</v>
      </c>
      <c r="D12" s="78">
        <v>0</v>
      </c>
      <c r="E12" s="79">
        <v>0</v>
      </c>
      <c r="F12" s="79">
        <v>5205735</v>
      </c>
      <c r="G12" s="79">
        <v>0</v>
      </c>
      <c r="H12" s="80">
        <v>5205735</v>
      </c>
      <c r="I12" s="78">
        <v>0</v>
      </c>
      <c r="J12" s="79">
        <v>0</v>
      </c>
      <c r="K12" s="79">
        <v>5656926</v>
      </c>
      <c r="L12" s="79">
        <v>0</v>
      </c>
      <c r="M12" s="81">
        <v>5656926</v>
      </c>
    </row>
    <row r="13" spans="1:13" ht="13.5">
      <c r="A13" s="52"/>
      <c r="B13" s="82" t="s">
        <v>435</v>
      </c>
      <c r="C13" s="83"/>
      <c r="D13" s="84">
        <f aca="true" t="shared" si="0" ref="D13:M13">SUM(D9:D12)</f>
        <v>25188875</v>
      </c>
      <c r="E13" s="85">
        <f t="shared" si="0"/>
        <v>53687036</v>
      </c>
      <c r="F13" s="85">
        <f t="shared" si="0"/>
        <v>2428294</v>
      </c>
      <c r="G13" s="85">
        <f t="shared" si="0"/>
        <v>0</v>
      </c>
      <c r="H13" s="86">
        <f t="shared" si="0"/>
        <v>81304205</v>
      </c>
      <c r="I13" s="84">
        <f t="shared" si="0"/>
        <v>12064030</v>
      </c>
      <c r="J13" s="85">
        <f t="shared" si="0"/>
        <v>57352055</v>
      </c>
      <c r="K13" s="85">
        <f t="shared" si="0"/>
        <v>214324995</v>
      </c>
      <c r="L13" s="85">
        <f t="shared" si="0"/>
        <v>0</v>
      </c>
      <c r="M13" s="87">
        <f t="shared" si="0"/>
        <v>283741080</v>
      </c>
    </row>
    <row r="14" spans="1:13" ht="13.5">
      <c r="A14" s="51" t="s">
        <v>49</v>
      </c>
      <c r="B14" s="76" t="s">
        <v>436</v>
      </c>
      <c r="C14" s="77" t="s">
        <v>437</v>
      </c>
      <c r="D14" s="78">
        <v>-242348</v>
      </c>
      <c r="E14" s="79">
        <v>1424735</v>
      </c>
      <c r="F14" s="79">
        <v>533450</v>
      </c>
      <c r="G14" s="79">
        <v>0</v>
      </c>
      <c r="H14" s="80">
        <v>1715837</v>
      </c>
      <c r="I14" s="78">
        <v>-545776</v>
      </c>
      <c r="J14" s="79">
        <v>5204593</v>
      </c>
      <c r="K14" s="79">
        <v>2009694</v>
      </c>
      <c r="L14" s="79">
        <v>0</v>
      </c>
      <c r="M14" s="81">
        <v>6668511</v>
      </c>
    </row>
    <row r="15" spans="1:13" ht="13.5">
      <c r="A15" s="51" t="s">
        <v>49</v>
      </c>
      <c r="B15" s="76" t="s">
        <v>438</v>
      </c>
      <c r="C15" s="77" t="s">
        <v>439</v>
      </c>
      <c r="D15" s="78">
        <v>1743262</v>
      </c>
      <c r="E15" s="79">
        <v>33618560</v>
      </c>
      <c r="F15" s="79">
        <v>4500815</v>
      </c>
      <c r="G15" s="79">
        <v>0</v>
      </c>
      <c r="H15" s="80">
        <v>39862637</v>
      </c>
      <c r="I15" s="78">
        <v>91429</v>
      </c>
      <c r="J15" s="79">
        <v>31249270</v>
      </c>
      <c r="K15" s="79">
        <v>5282595</v>
      </c>
      <c r="L15" s="79">
        <v>0</v>
      </c>
      <c r="M15" s="81">
        <v>36623294</v>
      </c>
    </row>
    <row r="16" spans="1:13" ht="13.5">
      <c r="A16" s="51" t="s">
        <v>49</v>
      </c>
      <c r="B16" s="76" t="s">
        <v>440</v>
      </c>
      <c r="C16" s="77" t="s">
        <v>441</v>
      </c>
      <c r="D16" s="78">
        <v>-291444</v>
      </c>
      <c r="E16" s="79">
        <v>3841581</v>
      </c>
      <c r="F16" s="79">
        <v>1378883</v>
      </c>
      <c r="G16" s="79">
        <v>0</v>
      </c>
      <c r="H16" s="80">
        <v>4929020</v>
      </c>
      <c r="I16" s="78">
        <v>-60439</v>
      </c>
      <c r="J16" s="79">
        <v>1244608</v>
      </c>
      <c r="K16" s="79">
        <v>13929050</v>
      </c>
      <c r="L16" s="79">
        <v>0</v>
      </c>
      <c r="M16" s="81">
        <v>15113219</v>
      </c>
    </row>
    <row r="17" spans="1:13" ht="13.5">
      <c r="A17" s="51" t="s">
        <v>49</v>
      </c>
      <c r="B17" s="76" t="s">
        <v>442</v>
      </c>
      <c r="C17" s="77" t="s">
        <v>443</v>
      </c>
      <c r="D17" s="78">
        <v>0</v>
      </c>
      <c r="E17" s="79">
        <v>12987387</v>
      </c>
      <c r="F17" s="79">
        <v>-157106</v>
      </c>
      <c r="G17" s="79">
        <v>0</v>
      </c>
      <c r="H17" s="80">
        <v>12830281</v>
      </c>
      <c r="I17" s="78">
        <v>-118744</v>
      </c>
      <c r="J17" s="79">
        <v>12056660</v>
      </c>
      <c r="K17" s="79">
        <v>-72177</v>
      </c>
      <c r="L17" s="79">
        <v>0</v>
      </c>
      <c r="M17" s="81">
        <v>11865739</v>
      </c>
    </row>
    <row r="18" spans="1:13" ht="13.5">
      <c r="A18" s="51" t="s">
        <v>49</v>
      </c>
      <c r="B18" s="76" t="s">
        <v>444</v>
      </c>
      <c r="C18" s="77" t="s">
        <v>445</v>
      </c>
      <c r="D18" s="78">
        <v>1828492</v>
      </c>
      <c r="E18" s="79">
        <v>4781237</v>
      </c>
      <c r="F18" s="79">
        <v>219750</v>
      </c>
      <c r="G18" s="79">
        <v>0</v>
      </c>
      <c r="H18" s="80">
        <v>6829479</v>
      </c>
      <c r="I18" s="78">
        <v>2036091</v>
      </c>
      <c r="J18" s="79">
        <v>4285728</v>
      </c>
      <c r="K18" s="79">
        <v>1493742</v>
      </c>
      <c r="L18" s="79">
        <v>0</v>
      </c>
      <c r="M18" s="81">
        <v>7815561</v>
      </c>
    </row>
    <row r="19" spans="1:13" ht="13.5">
      <c r="A19" s="51" t="s">
        <v>49</v>
      </c>
      <c r="B19" s="76" t="s">
        <v>446</v>
      </c>
      <c r="C19" s="77" t="s">
        <v>447</v>
      </c>
      <c r="D19" s="78">
        <v>0</v>
      </c>
      <c r="E19" s="79">
        <v>4819518</v>
      </c>
      <c r="F19" s="79">
        <v>1400478</v>
      </c>
      <c r="G19" s="79">
        <v>0</v>
      </c>
      <c r="H19" s="80">
        <v>6219996</v>
      </c>
      <c r="I19" s="78">
        <v>40951</v>
      </c>
      <c r="J19" s="79">
        <v>4663768</v>
      </c>
      <c r="K19" s="79">
        <v>2119486</v>
      </c>
      <c r="L19" s="79">
        <v>0</v>
      </c>
      <c r="M19" s="81">
        <v>6824205</v>
      </c>
    </row>
    <row r="20" spans="1:13" ht="13.5">
      <c r="A20" s="51" t="s">
        <v>64</v>
      </c>
      <c r="B20" s="76" t="s">
        <v>448</v>
      </c>
      <c r="C20" s="77" t="s">
        <v>449</v>
      </c>
      <c r="D20" s="78">
        <v>0</v>
      </c>
      <c r="E20" s="79">
        <v>0</v>
      </c>
      <c r="F20" s="79">
        <v>4778526</v>
      </c>
      <c r="G20" s="79">
        <v>0</v>
      </c>
      <c r="H20" s="80">
        <v>4778526</v>
      </c>
      <c r="I20" s="78">
        <v>0</v>
      </c>
      <c r="J20" s="79">
        <v>0</v>
      </c>
      <c r="K20" s="79">
        <v>9373316</v>
      </c>
      <c r="L20" s="79">
        <v>0</v>
      </c>
      <c r="M20" s="81">
        <v>9373316</v>
      </c>
    </row>
    <row r="21" spans="1:13" ht="13.5">
      <c r="A21" s="52"/>
      <c r="B21" s="82" t="s">
        <v>450</v>
      </c>
      <c r="C21" s="83"/>
      <c r="D21" s="84">
        <f aca="true" t="shared" si="1" ref="D21:M21">SUM(D14:D20)</f>
        <v>3037962</v>
      </c>
      <c r="E21" s="85">
        <f t="shared" si="1"/>
        <v>61473018</v>
      </c>
      <c r="F21" s="85">
        <f t="shared" si="1"/>
        <v>12654796</v>
      </c>
      <c r="G21" s="85">
        <f t="shared" si="1"/>
        <v>0</v>
      </c>
      <c r="H21" s="86">
        <f t="shared" si="1"/>
        <v>77165776</v>
      </c>
      <c r="I21" s="84">
        <f t="shared" si="1"/>
        <v>1443512</v>
      </c>
      <c r="J21" s="85">
        <f t="shared" si="1"/>
        <v>58704627</v>
      </c>
      <c r="K21" s="85">
        <f t="shared" si="1"/>
        <v>34135706</v>
      </c>
      <c r="L21" s="85">
        <f t="shared" si="1"/>
        <v>0</v>
      </c>
      <c r="M21" s="87">
        <f t="shared" si="1"/>
        <v>94283845</v>
      </c>
    </row>
    <row r="22" spans="1:13" ht="13.5">
      <c r="A22" s="51" t="s">
        <v>49</v>
      </c>
      <c r="B22" s="76" t="s">
        <v>451</v>
      </c>
      <c r="C22" s="77" t="s">
        <v>452</v>
      </c>
      <c r="D22" s="78">
        <v>-87575</v>
      </c>
      <c r="E22" s="79">
        <v>4887780</v>
      </c>
      <c r="F22" s="79">
        <v>3014817</v>
      </c>
      <c r="G22" s="79">
        <v>0</v>
      </c>
      <c r="H22" s="80">
        <v>7815022</v>
      </c>
      <c r="I22" s="78">
        <v>606758</v>
      </c>
      <c r="J22" s="79">
        <v>4579527</v>
      </c>
      <c r="K22" s="79">
        <v>3830282</v>
      </c>
      <c r="L22" s="79">
        <v>0</v>
      </c>
      <c r="M22" s="81">
        <v>9016567</v>
      </c>
    </row>
    <row r="23" spans="1:13" ht="13.5">
      <c r="A23" s="51" t="s">
        <v>49</v>
      </c>
      <c r="B23" s="76" t="s">
        <v>453</v>
      </c>
      <c r="C23" s="77" t="s">
        <v>454</v>
      </c>
      <c r="D23" s="78">
        <v>8254109</v>
      </c>
      <c r="E23" s="79">
        <v>8999969</v>
      </c>
      <c r="F23" s="79">
        <v>11340096</v>
      </c>
      <c r="G23" s="79">
        <v>0</v>
      </c>
      <c r="H23" s="80">
        <v>28594174</v>
      </c>
      <c r="I23" s="78">
        <v>-436233</v>
      </c>
      <c r="J23" s="79">
        <v>13012161</v>
      </c>
      <c r="K23" s="79">
        <v>17776212</v>
      </c>
      <c r="L23" s="79">
        <v>0</v>
      </c>
      <c r="M23" s="81">
        <v>30352140</v>
      </c>
    </row>
    <row r="24" spans="1:13" ht="13.5">
      <c r="A24" s="51" t="s">
        <v>49</v>
      </c>
      <c r="B24" s="76" t="s">
        <v>455</v>
      </c>
      <c r="C24" s="77" t="s">
        <v>456</v>
      </c>
      <c r="D24" s="78">
        <v>-540768</v>
      </c>
      <c r="E24" s="79">
        <v>20367782</v>
      </c>
      <c r="F24" s="79">
        <v>872822</v>
      </c>
      <c r="G24" s="79">
        <v>0</v>
      </c>
      <c r="H24" s="80">
        <v>20699836</v>
      </c>
      <c r="I24" s="78">
        <v>4437797</v>
      </c>
      <c r="J24" s="79">
        <v>32226075</v>
      </c>
      <c r="K24" s="79">
        <v>-2129908</v>
      </c>
      <c r="L24" s="79">
        <v>0</v>
      </c>
      <c r="M24" s="81">
        <v>34533964</v>
      </c>
    </row>
    <row r="25" spans="1:13" ht="13.5">
      <c r="A25" s="51" t="s">
        <v>49</v>
      </c>
      <c r="B25" s="76" t="s">
        <v>457</v>
      </c>
      <c r="C25" s="77" t="s">
        <v>458</v>
      </c>
      <c r="D25" s="78">
        <v>0</v>
      </c>
      <c r="E25" s="79">
        <v>2804556</v>
      </c>
      <c r="F25" s="79">
        <v>2488081</v>
      </c>
      <c r="G25" s="79">
        <v>0</v>
      </c>
      <c r="H25" s="80">
        <v>5292637</v>
      </c>
      <c r="I25" s="78">
        <v>24262</v>
      </c>
      <c r="J25" s="79">
        <v>6117370</v>
      </c>
      <c r="K25" s="79">
        <v>3055751</v>
      </c>
      <c r="L25" s="79">
        <v>0</v>
      </c>
      <c r="M25" s="81">
        <v>9197383</v>
      </c>
    </row>
    <row r="26" spans="1:13" ht="13.5">
      <c r="A26" s="51" t="s">
        <v>49</v>
      </c>
      <c r="B26" s="76" t="s">
        <v>459</v>
      </c>
      <c r="C26" s="77" t="s">
        <v>460</v>
      </c>
      <c r="D26" s="78">
        <v>803141</v>
      </c>
      <c r="E26" s="79">
        <v>4578223</v>
      </c>
      <c r="F26" s="79">
        <v>162954</v>
      </c>
      <c r="G26" s="79">
        <v>0</v>
      </c>
      <c r="H26" s="80">
        <v>5544318</v>
      </c>
      <c r="I26" s="78">
        <v>711987</v>
      </c>
      <c r="J26" s="79">
        <v>1205266</v>
      </c>
      <c r="K26" s="79">
        <v>125858</v>
      </c>
      <c r="L26" s="79">
        <v>0</v>
      </c>
      <c r="M26" s="81">
        <v>2043111</v>
      </c>
    </row>
    <row r="27" spans="1:13" ht="13.5">
      <c r="A27" s="51" t="s">
        <v>49</v>
      </c>
      <c r="B27" s="76" t="s">
        <v>461</v>
      </c>
      <c r="C27" s="77" t="s">
        <v>462</v>
      </c>
      <c r="D27" s="78">
        <v>-2805</v>
      </c>
      <c r="E27" s="79">
        <v>3618668</v>
      </c>
      <c r="F27" s="79">
        <v>352353</v>
      </c>
      <c r="G27" s="79">
        <v>0</v>
      </c>
      <c r="H27" s="80">
        <v>3968216</v>
      </c>
      <c r="I27" s="78">
        <v>-34413</v>
      </c>
      <c r="J27" s="79">
        <v>5342388</v>
      </c>
      <c r="K27" s="79">
        <v>631255</v>
      </c>
      <c r="L27" s="79">
        <v>0</v>
      </c>
      <c r="M27" s="81">
        <v>5939230</v>
      </c>
    </row>
    <row r="28" spans="1:13" ht="13.5">
      <c r="A28" s="51" t="s">
        <v>49</v>
      </c>
      <c r="B28" s="76" t="s">
        <v>463</v>
      </c>
      <c r="C28" s="77" t="s">
        <v>464</v>
      </c>
      <c r="D28" s="78">
        <v>-16337</v>
      </c>
      <c r="E28" s="79">
        <v>18194795</v>
      </c>
      <c r="F28" s="79">
        <v>1520358</v>
      </c>
      <c r="G28" s="79">
        <v>0</v>
      </c>
      <c r="H28" s="80">
        <v>19698816</v>
      </c>
      <c r="I28" s="78">
        <v>-6290</v>
      </c>
      <c r="J28" s="79">
        <v>-24079</v>
      </c>
      <c r="K28" s="79">
        <v>347937</v>
      </c>
      <c r="L28" s="79">
        <v>0</v>
      </c>
      <c r="M28" s="81">
        <v>317568</v>
      </c>
    </row>
    <row r="29" spans="1:13" ht="13.5">
      <c r="A29" s="51" t="s">
        <v>49</v>
      </c>
      <c r="B29" s="76" t="s">
        <v>465</v>
      </c>
      <c r="C29" s="77" t="s">
        <v>466</v>
      </c>
      <c r="D29" s="78">
        <v>-27745</v>
      </c>
      <c r="E29" s="79">
        <v>791</v>
      </c>
      <c r="F29" s="79">
        <v>35238</v>
      </c>
      <c r="G29" s="79">
        <v>0</v>
      </c>
      <c r="H29" s="80">
        <v>8284</v>
      </c>
      <c r="I29" s="78">
        <v>157510</v>
      </c>
      <c r="J29" s="79">
        <v>12458661</v>
      </c>
      <c r="K29" s="79">
        <v>5041048</v>
      </c>
      <c r="L29" s="79">
        <v>0</v>
      </c>
      <c r="M29" s="81">
        <v>17657219</v>
      </c>
    </row>
    <row r="30" spans="1:13" ht="13.5">
      <c r="A30" s="51" t="s">
        <v>64</v>
      </c>
      <c r="B30" s="76" t="s">
        <v>467</v>
      </c>
      <c r="C30" s="77" t="s">
        <v>468</v>
      </c>
      <c r="D30" s="78">
        <v>0</v>
      </c>
      <c r="E30" s="79">
        <v>0</v>
      </c>
      <c r="F30" s="79">
        <v>1222441</v>
      </c>
      <c r="G30" s="79">
        <v>0</v>
      </c>
      <c r="H30" s="80">
        <v>1222441</v>
      </c>
      <c r="I30" s="78">
        <v>0</v>
      </c>
      <c r="J30" s="79">
        <v>0</v>
      </c>
      <c r="K30" s="79">
        <v>19443960</v>
      </c>
      <c r="L30" s="79">
        <v>0</v>
      </c>
      <c r="M30" s="81">
        <v>19443960</v>
      </c>
    </row>
    <row r="31" spans="1:13" ht="13.5">
      <c r="A31" s="52"/>
      <c r="B31" s="82" t="s">
        <v>469</v>
      </c>
      <c r="C31" s="83"/>
      <c r="D31" s="84">
        <f aca="true" t="shared" si="2" ref="D31:M31">SUM(D22:D30)</f>
        <v>8382020</v>
      </c>
      <c r="E31" s="85">
        <f t="shared" si="2"/>
        <v>63452564</v>
      </c>
      <c r="F31" s="85">
        <f t="shared" si="2"/>
        <v>21009160</v>
      </c>
      <c r="G31" s="85">
        <f t="shared" si="2"/>
        <v>0</v>
      </c>
      <c r="H31" s="86">
        <f t="shared" si="2"/>
        <v>92843744</v>
      </c>
      <c r="I31" s="84">
        <f t="shared" si="2"/>
        <v>5461378</v>
      </c>
      <c r="J31" s="85">
        <f t="shared" si="2"/>
        <v>74917369</v>
      </c>
      <c r="K31" s="85">
        <f t="shared" si="2"/>
        <v>48122395</v>
      </c>
      <c r="L31" s="85">
        <f t="shared" si="2"/>
        <v>0</v>
      </c>
      <c r="M31" s="87">
        <f t="shared" si="2"/>
        <v>128501142</v>
      </c>
    </row>
    <row r="32" spans="1:13" ht="13.5">
      <c r="A32" s="51" t="s">
        <v>49</v>
      </c>
      <c r="B32" s="76" t="s">
        <v>470</v>
      </c>
      <c r="C32" s="77" t="s">
        <v>471</v>
      </c>
      <c r="D32" s="78">
        <v>0</v>
      </c>
      <c r="E32" s="79">
        <v>11892601</v>
      </c>
      <c r="F32" s="79">
        <v>8135569</v>
      </c>
      <c r="G32" s="79">
        <v>0</v>
      </c>
      <c r="H32" s="80">
        <v>20028170</v>
      </c>
      <c r="I32" s="78">
        <v>-36255</v>
      </c>
      <c r="J32" s="79">
        <v>17326402</v>
      </c>
      <c r="K32" s="79">
        <v>14391158</v>
      </c>
      <c r="L32" s="79">
        <v>0</v>
      </c>
      <c r="M32" s="81">
        <v>31681305</v>
      </c>
    </row>
    <row r="33" spans="1:13" ht="13.5">
      <c r="A33" s="51" t="s">
        <v>49</v>
      </c>
      <c r="B33" s="76" t="s">
        <v>472</v>
      </c>
      <c r="C33" s="77" t="s">
        <v>473</v>
      </c>
      <c r="D33" s="78">
        <v>130916</v>
      </c>
      <c r="E33" s="79">
        <v>34487768</v>
      </c>
      <c r="F33" s="79">
        <v>383224</v>
      </c>
      <c r="G33" s="79">
        <v>0</v>
      </c>
      <c r="H33" s="80">
        <v>35001908</v>
      </c>
      <c r="I33" s="78">
        <v>-5618390</v>
      </c>
      <c r="J33" s="79">
        <v>-1490505</v>
      </c>
      <c r="K33" s="79">
        <v>5453804</v>
      </c>
      <c r="L33" s="79">
        <v>0</v>
      </c>
      <c r="M33" s="81">
        <v>-1655091</v>
      </c>
    </row>
    <row r="34" spans="1:13" ht="13.5">
      <c r="A34" s="51" t="s">
        <v>49</v>
      </c>
      <c r="B34" s="76" t="s">
        <v>474</v>
      </c>
      <c r="C34" s="77" t="s">
        <v>475</v>
      </c>
      <c r="D34" s="78">
        <v>58482317</v>
      </c>
      <c r="E34" s="79">
        <v>86448852</v>
      </c>
      <c r="F34" s="79">
        <v>51281765</v>
      </c>
      <c r="G34" s="79">
        <v>0</v>
      </c>
      <c r="H34" s="80">
        <v>196212934</v>
      </c>
      <c r="I34" s="78">
        <v>952994</v>
      </c>
      <c r="J34" s="79">
        <v>-4689085</v>
      </c>
      <c r="K34" s="79">
        <v>1086333</v>
      </c>
      <c r="L34" s="79">
        <v>0</v>
      </c>
      <c r="M34" s="81">
        <v>-2649758</v>
      </c>
    </row>
    <row r="35" spans="1:13" ht="13.5">
      <c r="A35" s="51" t="s">
        <v>49</v>
      </c>
      <c r="B35" s="76" t="s">
        <v>476</v>
      </c>
      <c r="C35" s="77" t="s">
        <v>477</v>
      </c>
      <c r="D35" s="78">
        <v>1493088</v>
      </c>
      <c r="E35" s="79">
        <v>4709197</v>
      </c>
      <c r="F35" s="79">
        <v>2454149</v>
      </c>
      <c r="G35" s="79">
        <v>0</v>
      </c>
      <c r="H35" s="80">
        <v>8656434</v>
      </c>
      <c r="I35" s="78">
        <v>3963011</v>
      </c>
      <c r="J35" s="79">
        <v>11759395</v>
      </c>
      <c r="K35" s="79">
        <v>-2339173</v>
      </c>
      <c r="L35" s="79">
        <v>0</v>
      </c>
      <c r="M35" s="81">
        <v>13383233</v>
      </c>
    </row>
    <row r="36" spans="1:13" ht="13.5">
      <c r="A36" s="51" t="s">
        <v>49</v>
      </c>
      <c r="B36" s="76" t="s">
        <v>478</v>
      </c>
      <c r="C36" s="77" t="s">
        <v>479</v>
      </c>
      <c r="D36" s="78">
        <v>22529519</v>
      </c>
      <c r="E36" s="79">
        <v>99682003</v>
      </c>
      <c r="F36" s="79">
        <v>-4930059</v>
      </c>
      <c r="G36" s="79">
        <v>0</v>
      </c>
      <c r="H36" s="80">
        <v>117281463</v>
      </c>
      <c r="I36" s="78">
        <v>20404645</v>
      </c>
      <c r="J36" s="79">
        <v>97528700</v>
      </c>
      <c r="K36" s="79">
        <v>11109224</v>
      </c>
      <c r="L36" s="79">
        <v>0</v>
      </c>
      <c r="M36" s="81">
        <v>129042569</v>
      </c>
    </row>
    <row r="37" spans="1:13" ht="13.5">
      <c r="A37" s="51" t="s">
        <v>64</v>
      </c>
      <c r="B37" s="76" t="s">
        <v>480</v>
      </c>
      <c r="C37" s="77" t="s">
        <v>481</v>
      </c>
      <c r="D37" s="78">
        <v>0</v>
      </c>
      <c r="E37" s="79">
        <v>0</v>
      </c>
      <c r="F37" s="79">
        <v>710747</v>
      </c>
      <c r="G37" s="79">
        <v>0</v>
      </c>
      <c r="H37" s="80">
        <v>710747</v>
      </c>
      <c r="I37" s="78">
        <v>0</v>
      </c>
      <c r="J37" s="79">
        <v>0</v>
      </c>
      <c r="K37" s="79">
        <v>532984</v>
      </c>
      <c r="L37" s="79">
        <v>0</v>
      </c>
      <c r="M37" s="81">
        <v>532984</v>
      </c>
    </row>
    <row r="38" spans="1:13" ht="13.5">
      <c r="A38" s="52"/>
      <c r="B38" s="82" t="s">
        <v>482</v>
      </c>
      <c r="C38" s="83"/>
      <c r="D38" s="84">
        <f aca="true" t="shared" si="3" ref="D38:M38">SUM(D32:D37)</f>
        <v>82635840</v>
      </c>
      <c r="E38" s="85">
        <f t="shared" si="3"/>
        <v>237220421</v>
      </c>
      <c r="F38" s="85">
        <f t="shared" si="3"/>
        <v>58035395</v>
      </c>
      <c r="G38" s="85">
        <f t="shared" si="3"/>
        <v>0</v>
      </c>
      <c r="H38" s="86">
        <f t="shared" si="3"/>
        <v>377891656</v>
      </c>
      <c r="I38" s="84">
        <f t="shared" si="3"/>
        <v>19666005</v>
      </c>
      <c r="J38" s="85">
        <f t="shared" si="3"/>
        <v>120434907</v>
      </c>
      <c r="K38" s="85">
        <f t="shared" si="3"/>
        <v>30234330</v>
      </c>
      <c r="L38" s="85">
        <f t="shared" si="3"/>
        <v>0</v>
      </c>
      <c r="M38" s="87">
        <f t="shared" si="3"/>
        <v>170335242</v>
      </c>
    </row>
    <row r="39" spans="1:13" ht="13.5">
      <c r="A39" s="51" t="s">
        <v>49</v>
      </c>
      <c r="B39" s="76" t="s">
        <v>483</v>
      </c>
      <c r="C39" s="77" t="s">
        <v>484</v>
      </c>
      <c r="D39" s="78">
        <v>122470832</v>
      </c>
      <c r="E39" s="79">
        <v>254502641</v>
      </c>
      <c r="F39" s="79">
        <v>97711347</v>
      </c>
      <c r="G39" s="79">
        <v>0</v>
      </c>
      <c r="H39" s="80">
        <v>474684820</v>
      </c>
      <c r="I39" s="78">
        <v>85128849</v>
      </c>
      <c r="J39" s="79">
        <v>221249970</v>
      </c>
      <c r="K39" s="79">
        <v>57017372</v>
      </c>
      <c r="L39" s="79">
        <v>0</v>
      </c>
      <c r="M39" s="81">
        <v>363396191</v>
      </c>
    </row>
    <row r="40" spans="1:13" ht="13.5">
      <c r="A40" s="51" t="s">
        <v>49</v>
      </c>
      <c r="B40" s="76" t="s">
        <v>485</v>
      </c>
      <c r="C40" s="77" t="s">
        <v>486</v>
      </c>
      <c r="D40" s="78">
        <v>1392389</v>
      </c>
      <c r="E40" s="79">
        <v>8174963</v>
      </c>
      <c r="F40" s="79">
        <v>7990053</v>
      </c>
      <c r="G40" s="79">
        <v>0</v>
      </c>
      <c r="H40" s="80">
        <v>17557405</v>
      </c>
      <c r="I40" s="78">
        <v>2216286</v>
      </c>
      <c r="J40" s="79">
        <v>8224039</v>
      </c>
      <c r="K40" s="79">
        <v>9446141</v>
      </c>
      <c r="L40" s="79">
        <v>0</v>
      </c>
      <c r="M40" s="81">
        <v>19886466</v>
      </c>
    </row>
    <row r="41" spans="1:13" ht="13.5">
      <c r="A41" s="51" t="s">
        <v>49</v>
      </c>
      <c r="B41" s="76" t="s">
        <v>487</v>
      </c>
      <c r="C41" s="77" t="s">
        <v>488</v>
      </c>
      <c r="D41" s="78">
        <v>3768126</v>
      </c>
      <c r="E41" s="79">
        <v>14947475</v>
      </c>
      <c r="F41" s="79">
        <v>6443713</v>
      </c>
      <c r="G41" s="79">
        <v>0</v>
      </c>
      <c r="H41" s="80">
        <v>25159314</v>
      </c>
      <c r="I41" s="78">
        <v>1795788</v>
      </c>
      <c r="J41" s="79">
        <v>8085651</v>
      </c>
      <c r="K41" s="79">
        <v>3873685</v>
      </c>
      <c r="L41" s="79">
        <v>0</v>
      </c>
      <c r="M41" s="81">
        <v>13755124</v>
      </c>
    </row>
    <row r="42" spans="1:13" ht="13.5">
      <c r="A42" s="51" t="s">
        <v>49</v>
      </c>
      <c r="B42" s="76" t="s">
        <v>489</v>
      </c>
      <c r="C42" s="77" t="s">
        <v>490</v>
      </c>
      <c r="D42" s="78">
        <v>6266403</v>
      </c>
      <c r="E42" s="79">
        <v>37005687</v>
      </c>
      <c r="F42" s="79">
        <v>5371600</v>
      </c>
      <c r="G42" s="79">
        <v>0</v>
      </c>
      <c r="H42" s="80">
        <v>48643690</v>
      </c>
      <c r="I42" s="78">
        <v>6121775</v>
      </c>
      <c r="J42" s="79">
        <v>34120894</v>
      </c>
      <c r="K42" s="79">
        <v>26157900</v>
      </c>
      <c r="L42" s="79">
        <v>0</v>
      </c>
      <c r="M42" s="81">
        <v>66400569</v>
      </c>
    </row>
    <row r="43" spans="1:13" ht="13.5">
      <c r="A43" s="51" t="s">
        <v>64</v>
      </c>
      <c r="B43" s="76" t="s">
        <v>491</v>
      </c>
      <c r="C43" s="77" t="s">
        <v>492</v>
      </c>
      <c r="D43" s="78">
        <v>0</v>
      </c>
      <c r="E43" s="79">
        <v>0</v>
      </c>
      <c r="F43" s="79">
        <v>33768714</v>
      </c>
      <c r="G43" s="79">
        <v>0</v>
      </c>
      <c r="H43" s="80">
        <v>33768714</v>
      </c>
      <c r="I43" s="78">
        <v>0</v>
      </c>
      <c r="J43" s="79">
        <v>0</v>
      </c>
      <c r="K43" s="79">
        <v>33260804</v>
      </c>
      <c r="L43" s="79">
        <v>0</v>
      </c>
      <c r="M43" s="81">
        <v>33260804</v>
      </c>
    </row>
    <row r="44" spans="1:13" ht="13.5">
      <c r="A44" s="52"/>
      <c r="B44" s="82" t="s">
        <v>493</v>
      </c>
      <c r="C44" s="83"/>
      <c r="D44" s="84">
        <f aca="true" t="shared" si="4" ref="D44:M44">SUM(D39:D43)</f>
        <v>133897750</v>
      </c>
      <c r="E44" s="85">
        <f t="shared" si="4"/>
        <v>314630766</v>
      </c>
      <c r="F44" s="85">
        <f t="shared" si="4"/>
        <v>151285427</v>
      </c>
      <c r="G44" s="85">
        <f t="shared" si="4"/>
        <v>0</v>
      </c>
      <c r="H44" s="86">
        <f t="shared" si="4"/>
        <v>599813943</v>
      </c>
      <c r="I44" s="84">
        <f t="shared" si="4"/>
        <v>95262698</v>
      </c>
      <c r="J44" s="85">
        <f t="shared" si="4"/>
        <v>271680554</v>
      </c>
      <c r="K44" s="85">
        <f t="shared" si="4"/>
        <v>129755902</v>
      </c>
      <c r="L44" s="85">
        <f t="shared" si="4"/>
        <v>0</v>
      </c>
      <c r="M44" s="87">
        <f t="shared" si="4"/>
        <v>496699154</v>
      </c>
    </row>
    <row r="45" spans="1:13" ht="13.5">
      <c r="A45" s="53"/>
      <c r="B45" s="88" t="s">
        <v>494</v>
      </c>
      <c r="C45" s="89"/>
      <c r="D45" s="90">
        <f aca="true" t="shared" si="5" ref="D45:M45">SUM(D9:D12,D14:D20,D22:D30,D32:D37,D39:D43)</f>
        <v>253142447</v>
      </c>
      <c r="E45" s="91">
        <f t="shared" si="5"/>
        <v>730463805</v>
      </c>
      <c r="F45" s="91">
        <f t="shared" si="5"/>
        <v>245413072</v>
      </c>
      <c r="G45" s="91">
        <f t="shared" si="5"/>
        <v>0</v>
      </c>
      <c r="H45" s="92">
        <f t="shared" si="5"/>
        <v>1229019324</v>
      </c>
      <c r="I45" s="90">
        <f t="shared" si="5"/>
        <v>133897623</v>
      </c>
      <c r="J45" s="91">
        <f t="shared" si="5"/>
        <v>583089512</v>
      </c>
      <c r="K45" s="91">
        <f t="shared" si="5"/>
        <v>456573328</v>
      </c>
      <c r="L45" s="91">
        <f t="shared" si="5"/>
        <v>0</v>
      </c>
      <c r="M45" s="93">
        <f t="shared" si="5"/>
        <v>1173560463</v>
      </c>
    </row>
    <row r="46" spans="1:13" ht="12.75">
      <c r="A46" s="5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</row>
    <row r="47" spans="1:13" ht="12.75">
      <c r="A47" s="5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</row>
    <row r="48" spans="1:13" ht="12.75">
      <c r="A48" s="5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2.75">
      <c r="A49" s="5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5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12.75">
      <c r="A51" s="5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</row>
    <row r="52" spans="1:13" ht="12.75">
      <c r="A52" s="5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>
      <c r="A53" s="5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4" spans="1:13" ht="12.75">
      <c r="A54" s="5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</row>
    <row r="55" spans="1:13" ht="12.75">
      <c r="A55" s="5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</row>
    <row r="56" spans="1:13" ht="12.75">
      <c r="A56" s="5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</row>
    <row r="57" spans="1:13" ht="12.75">
      <c r="A57" s="5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</row>
    <row r="58" spans="1:13" ht="12.75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1:13" ht="12.75">
      <c r="A59" s="5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</row>
    <row r="60" spans="1:13" ht="12.75">
      <c r="A60" s="5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</row>
    <row r="61" spans="1:13" ht="12.75">
      <c r="A61" s="5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</row>
    <row r="62" spans="1:13" ht="12.75">
      <c r="A62" s="5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</row>
    <row r="63" spans="1:13" ht="12.75">
      <c r="A63" s="5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</row>
    <row r="64" spans="1:13" ht="12.75">
      <c r="A64" s="5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</row>
    <row r="65" spans="1:13" ht="12.75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</row>
    <row r="66" spans="1:13" ht="12.75">
      <c r="A66" s="5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</row>
    <row r="67" spans="1:13" ht="12.75">
      <c r="A67" s="5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</row>
    <row r="68" spans="1:13" ht="12.75">
      <c r="A68" s="5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</row>
    <row r="69" spans="1:13" ht="12.75">
      <c r="A69" s="5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</row>
    <row r="70" spans="1:13" ht="12.75">
      <c r="A70" s="5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ht="12.75">
      <c r="A71" s="5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  <row r="72" spans="1:13" ht="12.75">
      <c r="A72" s="5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12.75">
      <c r="A73" s="5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</row>
    <row r="74" spans="1:13" ht="12.75">
      <c r="A74" s="5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2.75">
      <c r="A75" s="5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2.75">
      <c r="A76" s="5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2.75">
      <c r="A77" s="5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5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2.75">
      <c r="A79" s="5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2.75">
      <c r="A80" s="5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2.75">
      <c r="A81" s="5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2.7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2.7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</row>
  </sheetData>
  <sheetProtection/>
  <mergeCells count="6">
    <mergeCell ref="B2:M2"/>
    <mergeCell ref="D3:H3"/>
    <mergeCell ref="I3:M3"/>
    <mergeCell ref="D4:F4"/>
    <mergeCell ref="I4:K4"/>
    <mergeCell ref="B1:M1"/>
  </mergeCells>
  <printOptions horizontalCentered="1"/>
  <pageMargins left="0.05" right="0.05" top="0.33" bottom="0.16" header="0.33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2020-07-31T18:02:27Z</dcterms:created>
  <dcterms:modified xsi:type="dcterms:W3CDTF">2020-08-15T14:20:06Z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