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R&amp;M" sheetId="1" r:id="rId1"/>
  </sheets>
  <definedNames>
    <definedName name="_xlnm.Print_Area" localSheetId="0">'R&amp;M'!$A$1:$W$337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<sst xmlns="http://schemas.openxmlformats.org/spreadsheetml/2006/main" count="871" uniqueCount="605">
  <si>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</si>
  <si>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</si>
  <si>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</si>
  <si>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</si>
  <si>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</si>
  <si>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</si>
  <si>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</si>
  <si>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</si>
  <si>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</si>
  <si>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</si>
  <si>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</si>
  <si>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</si>
  <si>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</si>
  <si>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</si>
  <si>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</si>
  <si>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</si>
  <si>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</si>
  <si>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</si>
  <si>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</si>
  <si>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</si>
  <si>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</si>
  <si>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</si>
  <si>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</si>
  <si>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</si>
  <si>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</si>
  <si>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</si>
  <si>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</si>
  <si>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</si>
  <si>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</si>
  <si>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</si>
  <si>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</si>
  <si>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</si>
  <si>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</si>
  <si>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</si>
  <si>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</si>
  <si>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</si>
  <si>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</si>
  <si>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</si>
  <si>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</si>
  <si>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</si>
  <si>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</si>
  <si>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</si>
  <si>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</si>
  <si>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</si>
  <si>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</si>
  <si>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</si>
  <si>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</si>
  <si>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</si>
  <si>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</si>
  <si>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</si>
  <si>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</si>
  <si>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</si>
  <si>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</si>
  <si>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</si>
  <si>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</si>
  <si>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</si>
  <si>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</si>
  <si>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</si>
  <si>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</si>
  <si>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</si>
  <si>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</si>
  <si>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</si>
  <si>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</si>
  <si>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</si>
  <si>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</si>
  <si>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</si>
  <si>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</si>
  <si>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</si>
  <si>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</si>
  <si>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</si>
  <si>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</si>
  <si>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</si>
  <si>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</si>
  <si>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</si>
  <si>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</si>
  <si>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</si>
  <si>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</si>
  <si>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</si>
  <si>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</si>
  <si>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</si>
  <si>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</si>
  <si>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</si>
  <si>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</si>
  <si>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</si>
  <si>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</si>
  <si>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</si>
  <si>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</si>
  <si>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</si>
  <si>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</si>
  <si>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</si>
  <si>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</si>
  <si>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</si>
  <si>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</si>
  <si>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</si>
  <si>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</si>
  <si>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</si>
  <si>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</si>
  <si>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</si>
  <si>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</si>
  <si>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</si>
  <si>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</si>
  <si>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</si>
  <si>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</si>
  <si>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</si>
  <si>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</si>
  <si>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</si>
  <si>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</si>
  <si>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</si>
  <si>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</si>
  <si>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</si>
  <si>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</si>
  <si>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</si>
  <si>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</si>
  <si>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</si>
  <si>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</si>
  <si>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</si>
  <si>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</si>
  <si>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</si>
  <si>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</si>
  <si>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</si>
  <si>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</si>
  <si>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</si>
  <si>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</si>
  <si>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</si>
  <si>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</si>
  <si>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</si>
  <si>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</si>
  <si>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</si>
  <si>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</si>
  <si>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</si>
  <si>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</si>
  <si>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</si>
  <si>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</si>
  <si>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</si>
  <si>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</si>
  <si>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</si>
  <si>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</si>
  <si>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</si>
  <si>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</si>
  <si>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</si>
  <si>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</si>
  <si>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</si>
  <si>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</si>
  <si>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</si>
  <si>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</si>
  <si>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</si>
  <si>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</si>
  <si>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</si>
  <si>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</si>
  <si>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</si>
  <si>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</si>
  <si>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</si>
  <si>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</si>
  <si>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</si>
  <si>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</si>
  <si>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</si>
  <si>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</si>
  <si>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</si>
  <si>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</si>
  <si>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</si>
  <si>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</si>
  <si>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</si>
  <si>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</si>
  <si>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</si>
  <si>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</si>
  <si>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</si>
  <si>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</si>
  <si>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</si>
  <si>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</si>
  <si>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</si>
  <si>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</si>
  <si>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</si>
  <si>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</si>
  <si>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</si>
  <si>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</si>
  <si>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</si>
  <si>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</si>
  <si>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</si>
  <si>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</si>
  <si>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</si>
  <si>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</si>
  <si>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</si>
  <si>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</si>
  <si>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</si>
  <si>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</si>
  <si>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</si>
  <si>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</si>
  <si>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</si>
  <si>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</si>
  <si>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</si>
  <si>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</si>
  <si>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</si>
  <si>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</si>
  <si>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</si>
  <si>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</si>
  <si>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</si>
  <si>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</si>
  <si>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</si>
  <si>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</si>
  <si>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</si>
  <si>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</si>
  <si>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</si>
  <si>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</si>
  <si>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</si>
  <si>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</si>
  <si>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</si>
  <si>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</si>
  <si>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</si>
  <si>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</si>
  <si>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</si>
  <si>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</si>
  <si>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</si>
  <si>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</si>
  <si>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</si>
  <si>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</si>
  <si>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</si>
  <si>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</si>
  <si>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</si>
  <si>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</si>
  <si>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</si>
  <si>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</si>
  <si>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</si>
  <si>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</si>
  <si>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</si>
  <si>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</si>
  <si>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</si>
  <si>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</si>
  <si>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</si>
  <si>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</si>
  <si>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</si>
  <si>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</si>
  <si>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</si>
  <si>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</si>
  <si>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</si>
  <si>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</si>
  <si>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</si>
  <si>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</si>
  <si>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</si>
  <si>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</si>
  <si>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</si>
  <si>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</si>
  <si>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</si>
  <si>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</si>
  <si>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</si>
  <si>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</si>
  <si>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</si>
  <si>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</si>
  <si>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</si>
  <si>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</si>
  <si>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</si>
  <si>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</si>
  <si>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</si>
  <si>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</si>
  <si>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</si>
  <si>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</si>
  <si>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</si>
  <si>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</si>
  <si>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</si>
  <si>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</si>
  <si>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</si>
  <si>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</si>
  <si>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</si>
  <si>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</si>
  <si>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</si>
  <si>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</si>
  <si>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</si>
  <si>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</si>
  <si>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</si>
  <si>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</si>
  <si>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</si>
  <si>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</si>
  <si>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</si>
  <si>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</si>
  <si>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</si>
  <si>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</si>
  <si>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</si>
  <si>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</si>
  <si>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</si>
  <si>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</si>
  <si>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</si>
  <si>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</si>
  <si>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</si>
  <si>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</si>
  <si>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</si>
  <si>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</si>
  <si>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</si>
  <si>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</si>
  <si>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</si>
  <si>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</si>
  <si>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</si>
  <si>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</si>
  <si>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</si>
  <si>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</si>
  <si>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</si>
  <si>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</si>
  <si>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</si>
  <si>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</si>
  <si>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</si>
  <si>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</si>
  <si>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</si>
  <si>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</si>
  <si>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</si>
  <si>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</si>
  <si>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</si>
  <si>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</si>
  <si>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</si>
  <si>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</si>
  <si>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</si>
  <si>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</si>
  <si>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</si>
  <si>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</si>
  <si>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</si>
  <si>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</si>
  <si>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</si>
  <si>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</si>
  <si>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</si>
  <si>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</si>
  <si>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</si>
  <si>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</si>
  <si>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</si>
  <si>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</si>
  <si>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</si>
  <si>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</si>
  <si>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</si>
  <si>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</si>
  <si>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</si>
  <si>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</si>
  <si>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</si>
  <si>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</si>
  <si>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</si>
  <si>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</si>
  <si>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</si>
  <si>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</si>
  <si>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</si>
  <si>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</si>
  <si>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</si>
  <si>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</si>
  <si>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</si>
  <si>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</si>
  <si>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</si>
  <si>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</si>
  <si>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</si>
  <si>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</si>
  <si>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</si>
  <si>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</si>
  <si>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</si>
  <si>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</si>
  <si>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</si>
  <si>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</si>
  <si>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</si>
  <si>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</si>
  <si>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</si>
  <si>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</si>
  <si>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</si>
  <si>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</si>
  <si>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</si>
  <si>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</si>
  <si>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</si>
  <si>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</si>
  <si>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</si>
  <si>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</si>
  <si>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</si>
  <si>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</si>
  <si>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</si>
  <si>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</si>
  <si>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</si>
  <si>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</si>
  <si>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</si>
  <si>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</si>
  <si>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</si>
  <si>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</si>
  <si>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</si>
  <si>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</si>
  <si>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</si>
  <si>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</si>
  <si>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</si>
  <si>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</si>
  <si>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</si>
  <si>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</si>
  <si>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</si>
  <si>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</si>
  <si>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</si>
  <si>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</si>
  <si>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</si>
  <si>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</si>
  <si>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</si>
  <si>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</si>
  <si>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</si>
  <si>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</si>
  <si>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</si>
  <si>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</si>
  <si>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</si>
  <si>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</si>
  <si>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</si>
  <si>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</si>
  <si>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</si>
  <si>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</si>
  <si>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</si>
  <si>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</si>
  <si>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</si>
  <si>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</si>
  <si>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</si>
  <si>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</si>
  <si>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</si>
  <si>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</si>
  <si>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</si>
  <si>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</si>
  <si>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</si>
  <si>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</si>
  <si>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</si>
  <si>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</si>
  <si>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</si>
  <si>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</si>
  <si>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</si>
  <si>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</si>
  <si>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</si>
  <si>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</si>
  <si>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</si>
  <si>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</si>
  <si>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</si>
  <si>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</si>
  <si>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</si>
  <si>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</si>
  <si>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</si>
  <si>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</si>
  <si>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</si>
  <si>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</si>
  <si>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</si>
  <si>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</si>
  <si>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</si>
  <si>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</si>
  <si>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</si>
  <si>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</si>
  <si>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</si>
  <si>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</si>
  <si>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</si>
  <si>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</si>
  <si>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</si>
  <si>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</si>
  <si>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</si>
  <si>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</si>
  <si>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</si>
  <si>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</si>
  <si>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</si>
  <si>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</si>
  <si>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</si>
  <si>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</si>
  <si>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</si>
  <si>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</si>
  <si>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</si>
  <si>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</si>
  <si>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</si>
  <si>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</si>
  <si>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</si>
  <si>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</si>
  <si>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</si>
  <si>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</si>
  <si>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</si>
  <si>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</si>
  <si>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</si>
  <si>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</si>
  <si>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</si>
  <si>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</si>
  <si>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</si>
  <si>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</si>
  <si>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</si>
  <si>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</si>
  <si>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</si>
  <si>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</si>
  <si>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</si>
  <si>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</si>
  <si>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</si>
  <si>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</si>
  <si>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</si>
  <si>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</si>
  <si>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</si>
  <si>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</si>
  <si>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</si>
  <si>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</si>
  <si>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</si>
  <si>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</si>
  <si>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</si>
  <si>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</si>
  <si>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</si>
  <si>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</si>
  <si>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</si>
  <si>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</si>
  <si>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</si>
  <si>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</si>
  <si>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</si>
  <si>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</si>
  <si>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</si>
  <si>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</si>
  <si>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</si>
  <si>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</si>
  <si>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</si>
  <si>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</si>
  <si>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</si>
  <si>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</si>
  <si>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</si>
  <si>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</si>
  <si>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</si>
  <si>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</si>
  <si>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</si>
  <si>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</si>
  <si>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</si>
  <si>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</si>
  <si>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</si>
  <si>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</si>
  <si>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</si>
  <si>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</si>
  <si>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</si>
  <si>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</si>
  <si>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</si>
  <si>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</si>
  <si>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</si>
  <si>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</si>
  <si>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</si>
  <si>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</si>
  <si>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</si>
  <si>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</si>
  <si>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</si>
  <si>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</si>
  <si>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</si>
  <si>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</si>
  <si>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</si>
  <si>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</si>
  <si>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</si>
  <si>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</si>
  <si>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</si>
  <si>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</si>
  <si>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</si>
  <si>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</si>
  <si>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</si>
  <si>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</si>
  <si>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</si>
  <si>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</si>
  <si>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</si>
  <si>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</si>
  <si>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</si>
  <si>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</si>
  <si>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</si>
  <si>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</si>
  <si>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</si>
  <si>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</si>
  <si>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</si>
  <si>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</si>
  <si>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</si>
  <si>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</si>
  <si>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</si>
  <si>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</si>
  <si>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</si>
  <si>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</si>
  <si>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</si>
  <si>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</si>
  <si>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</si>
  <si>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</si>
  <si>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</si>
  <si>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</si>
  <si>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</si>
  <si>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</si>
  <si>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</si>
  <si>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</si>
  <si>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</si>
  <si>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</si>
  <si>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</si>
  <si>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</si>
  <si>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</si>
  <si>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</si>
  <si>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</si>
  <si>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</si>
  <si>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</si>
  <si>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</si>
  <si>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</si>
  <si>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</si>
  <si>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</si>
  <si>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</si>
  <si>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</si>
  <si>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</si>
  <si>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</si>
  <si>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</si>
  <si>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</si>
  <si>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</si>
  <si>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</si>
  <si>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</si>
  <si>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</si>
  <si>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</si>
  <si>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</si>
  <si>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</si>
  <si>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</si>
  <si>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</si>
  <si>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</si>
  <si>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</si>
  <si>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</si>
  <si>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</si>
  <si>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</si>
  <si>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</si>
  <si>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</si>
  <si>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</si>
  <si>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</si>
  <si>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</si>
  <si>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YTD      Actual</t>
  </si>
  <si>
    <t>Month 1   July    Actual</t>
  </si>
  <si>
    <t>Month 11 May   Actual</t>
  </si>
  <si>
    <t>MONTHLY REPAIRS AND MAINTENANCE EXPENDITURE AS AT 30 JUNE 2020 (Preliminary results)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</si>
</sst>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3" fillId="0" borderId="14" xfId="0" applyFont="1" applyBorder="1" applyAlignment="1" applyProtection="1">
      <alignment wrapText="1"/>
      <protection/>
    </xf>
    <xf numFmtId="0" fontId="44" fillId="0" borderId="14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4" xfId="0" applyNumberFormat="1" applyFont="1" applyBorder="1" applyAlignment="1" applyProtection="1">
      <alignment horizontal="right" wrapText="1"/>
      <protection/>
    </xf>
    <xf numFmtId="178" fontId="44" fillId="0" borderId="0" xfId="0" applyNumberFormat="1" applyFont="1" applyBorder="1" applyAlignment="1" applyProtection="1">
      <alignment horizontal="right" wrapText="1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5" xfId="0" applyNumberFormat="1" applyFont="1" applyBorder="1" applyAlignment="1" applyProtection="1">
      <alignment horizontal="right" wrapText="1"/>
      <protection/>
    </xf>
    <xf numFmtId="0" fontId="43" fillId="0" borderId="14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3" fillId="0" borderId="14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5" xfId="0" applyNumberFormat="1" applyFont="1" applyBorder="1" applyAlignment="1" applyProtection="1">
      <alignment/>
      <protection/>
    </xf>
    <xf numFmtId="0" fontId="43" fillId="0" borderId="16" xfId="0" applyFont="1" applyBorder="1" applyAlignment="1" applyProtection="1">
      <alignment horizontal="right"/>
      <protection/>
    </xf>
    <xf numFmtId="0" fontId="43" fillId="0" borderId="10" xfId="0" applyFont="1" applyBorder="1" applyAlignment="1" applyProtection="1">
      <alignment horizontal="left"/>
      <protection/>
    </xf>
    <xf numFmtId="0" fontId="43" fillId="0" borderId="10" xfId="0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8" fontId="43" fillId="0" borderId="10" xfId="0" applyNumberFormat="1" applyFont="1" applyBorder="1" applyAlignment="1" applyProtection="1">
      <alignment horizontal="right"/>
      <protection/>
    </xf>
    <xf numFmtId="179" fontId="43" fillId="0" borderId="10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3" fillId="0" borderId="1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9.28125" style="1" customWidth="1"/>
    <col min="3" max="3" width="6.7109375" style="1" customWidth="1"/>
    <col min="4" max="6" width="8.7109375" style="1" customWidth="1"/>
    <col min="7" max="7" width="6.57421875" style="1" customWidth="1"/>
    <col min="8" max="23" width="8.7109375" style="1" customWidth="1"/>
    <col min="24" max="16384" width="8.8515625" style="1" customWidth="1"/>
  </cols>
  <sheetData>
    <row r="1" spans="1:23" ht="18.75" customHeight="1">
      <c r="A1" s="44" t="s">
        <v>604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8" customHeight="1">
      <c r="A2" s="3"/>
      <c r="B2" s="4" t="s">
        <v>0</v>
      </c>
      <c r="C2" s="5" t="s">
        <v>1</v>
      </c>
      <c r="D2" s="6" t="s">
        <v>2</v>
      </c>
      <c r="E2" s="7" t="s">
        <v>3</v>
      </c>
      <c r="F2" s="7" t="s">
        <v>601</v>
      </c>
      <c r="G2" s="8" t="s">
        <v>4</v>
      </c>
      <c r="H2" s="6" t="s">
        <v>602</v>
      </c>
      <c r="I2" s="7" t="s">
        <v>5</v>
      </c>
      <c r="J2" s="8" t="s">
        <v>6</v>
      </c>
      <c r="K2" s="8" t="s">
        <v>7</v>
      </c>
      <c r="L2" s="6" t="s">
        <v>8</v>
      </c>
      <c r="M2" s="7" t="s">
        <v>9</v>
      </c>
      <c r="N2" s="8" t="s">
        <v>10</v>
      </c>
      <c r="O2" s="8" t="s">
        <v>11</v>
      </c>
      <c r="P2" s="6" t="s">
        <v>12</v>
      </c>
      <c r="Q2" s="7" t="s">
        <v>13</v>
      </c>
      <c r="R2" s="8" t="s">
        <v>14</v>
      </c>
      <c r="S2" s="8" t="s">
        <v>15</v>
      </c>
      <c r="T2" s="6" t="s">
        <v>16</v>
      </c>
      <c r="U2" s="7" t="s">
        <v>603</v>
      </c>
      <c r="V2" s="8" t="s">
        <v>17</v>
      </c>
      <c r="W2" s="8" t="s">
        <v>18</v>
      </c>
    </row>
    <row r="3" spans="1:23" ht="12.75" customHeight="1">
      <c r="A3" s="9"/>
      <c r="B3" s="10" t="s">
        <v>600</v>
      </c>
      <c r="C3" s="11"/>
      <c r="D3" s="9"/>
      <c r="E3" s="11"/>
      <c r="F3" s="11"/>
      <c r="G3" s="11"/>
      <c r="H3" s="9"/>
      <c r="I3" s="11"/>
      <c r="J3" s="11"/>
      <c r="K3" s="9"/>
      <c r="L3" s="9"/>
      <c r="M3" s="11"/>
      <c r="N3" s="11"/>
      <c r="O3" s="9"/>
      <c r="P3" s="9"/>
      <c r="Q3" s="11"/>
      <c r="R3" s="11"/>
      <c r="S3" s="9"/>
      <c r="T3" s="9"/>
      <c r="U3" s="11"/>
      <c r="V3" s="11"/>
      <c r="W3" s="12"/>
    </row>
    <row r="4" spans="1:23" ht="12.75" customHeight="1">
      <c r="A4" s="13"/>
      <c r="B4" s="10" t="s">
        <v>19</v>
      </c>
      <c r="C4" s="11"/>
      <c r="D4" s="9"/>
      <c r="E4" s="11"/>
      <c r="F4" s="11"/>
      <c r="G4" s="11"/>
      <c r="H4" s="9"/>
      <c r="I4" s="11"/>
      <c r="J4" s="11"/>
      <c r="K4" s="9"/>
      <c r="L4" s="9"/>
      <c r="M4" s="11"/>
      <c r="N4" s="11"/>
      <c r="O4" s="9"/>
      <c r="P4" s="9"/>
      <c r="Q4" s="11"/>
      <c r="R4" s="11"/>
      <c r="S4" s="9"/>
      <c r="T4" s="9"/>
      <c r="U4" s="11"/>
      <c r="V4" s="11"/>
      <c r="W4" s="12"/>
    </row>
    <row r="5" spans="1:23" ht="12.75" customHeight="1">
      <c r="A5" s="14" t="s">
        <v>20</v>
      </c>
      <c r="B5" s="15" t="s">
        <v>21</v>
      </c>
      <c r="C5" s="16" t="s">
        <v>22</v>
      </c>
      <c r="D5" s="17">
        <v>392583435</v>
      </c>
      <c r="E5" s="18">
        <v>397910135</v>
      </c>
      <c r="F5" s="18">
        <v>355805375</v>
      </c>
      <c r="G5" s="19">
        <f>IF($E5=0,0,$F5/$E5)</f>
        <v>0.8941852536628654</v>
      </c>
      <c r="H5" s="17">
        <v>12210486</v>
      </c>
      <c r="I5" s="18">
        <v>25731505</v>
      </c>
      <c r="J5" s="18">
        <v>35141054</v>
      </c>
      <c r="K5" s="17">
        <v>73083045</v>
      </c>
      <c r="L5" s="17">
        <v>41502059</v>
      </c>
      <c r="M5" s="18">
        <v>31362876</v>
      </c>
      <c r="N5" s="18">
        <v>44688988</v>
      </c>
      <c r="O5" s="17">
        <v>117553923</v>
      </c>
      <c r="P5" s="17">
        <v>32486528</v>
      </c>
      <c r="Q5" s="18">
        <v>34108128</v>
      </c>
      <c r="R5" s="18">
        <v>30137968</v>
      </c>
      <c r="S5" s="17">
        <v>96732624</v>
      </c>
      <c r="T5" s="17">
        <v>14354619</v>
      </c>
      <c r="U5" s="18">
        <v>24758370</v>
      </c>
      <c r="V5" s="18">
        <v>29322794</v>
      </c>
      <c r="W5" s="20">
        <v>68435783</v>
      </c>
    </row>
    <row r="6" spans="1:23" ht="12.75" customHeight="1">
      <c r="A6" s="14" t="s">
        <v>20</v>
      </c>
      <c r="B6" s="15" t="s">
        <v>23</v>
      </c>
      <c r="C6" s="16" t="s">
        <v>24</v>
      </c>
      <c r="D6" s="17">
        <v>399947580</v>
      </c>
      <c r="E6" s="18">
        <v>399947580</v>
      </c>
      <c r="F6" s="18">
        <v>113014018</v>
      </c>
      <c r="G6" s="19">
        <f>IF($E6=0,0,$F6/$E6)</f>
        <v>0.28257207607056906</v>
      </c>
      <c r="H6" s="17">
        <v>21600660</v>
      </c>
      <c r="I6" s="18">
        <v>0</v>
      </c>
      <c r="J6" s="18">
        <v>21980832</v>
      </c>
      <c r="K6" s="17">
        <v>43581492</v>
      </c>
      <c r="L6" s="17">
        <v>0</v>
      </c>
      <c r="M6" s="18">
        <v>0</v>
      </c>
      <c r="N6" s="18">
        <v>0</v>
      </c>
      <c r="O6" s="17">
        <v>0</v>
      </c>
      <c r="P6" s="17">
        <v>19907989</v>
      </c>
      <c r="Q6" s="18">
        <v>0</v>
      </c>
      <c r="R6" s="18">
        <v>17464724</v>
      </c>
      <c r="S6" s="17">
        <v>37372713</v>
      </c>
      <c r="T6" s="17">
        <v>14347558</v>
      </c>
      <c r="U6" s="18">
        <v>17712255</v>
      </c>
      <c r="V6" s="18">
        <v>0</v>
      </c>
      <c r="W6" s="20">
        <v>32059813</v>
      </c>
    </row>
    <row r="7" spans="1:23" ht="12.75" customHeight="1">
      <c r="A7" s="21"/>
      <c r="B7" s="22" t="s">
        <v>25</v>
      </c>
      <c r="C7" s="23"/>
      <c r="D7" s="24">
        <f>SUM(D5:D6)</f>
        <v>792531015</v>
      </c>
      <c r="E7" s="25">
        <f>SUM(E5:E6)</f>
        <v>797857715</v>
      </c>
      <c r="F7" s="25">
        <f>SUM(F5:F6)</f>
        <v>468819393</v>
      </c>
      <c r="G7" s="26">
        <f>IF($E7=0,0,$F7/$E7)</f>
        <v>0.5875977435400246</v>
      </c>
      <c r="H7" s="24">
        <f aca="true" t="shared" si="0" ref="H7:W7">SUM(H5:H6)</f>
        <v>33811146</v>
      </c>
      <c r="I7" s="25">
        <f t="shared" si="0"/>
        <v>25731505</v>
      </c>
      <c r="J7" s="25">
        <f t="shared" si="0"/>
        <v>57121886</v>
      </c>
      <c r="K7" s="24">
        <f t="shared" si="0"/>
        <v>116664537</v>
      </c>
      <c r="L7" s="24">
        <f t="shared" si="0"/>
        <v>41502059</v>
      </c>
      <c r="M7" s="25">
        <f t="shared" si="0"/>
        <v>31362876</v>
      </c>
      <c r="N7" s="25">
        <f t="shared" si="0"/>
        <v>44688988</v>
      </c>
      <c r="O7" s="24">
        <f t="shared" si="0"/>
        <v>117553923</v>
      </c>
      <c r="P7" s="24">
        <f t="shared" si="0"/>
        <v>52394517</v>
      </c>
      <c r="Q7" s="25">
        <f t="shared" si="0"/>
        <v>34108128</v>
      </c>
      <c r="R7" s="25">
        <f t="shared" si="0"/>
        <v>47602692</v>
      </c>
      <c r="S7" s="24">
        <f t="shared" si="0"/>
        <v>134105337</v>
      </c>
      <c r="T7" s="24">
        <f t="shared" si="0"/>
        <v>28702177</v>
      </c>
      <c r="U7" s="25">
        <f t="shared" si="0"/>
        <v>42470625</v>
      </c>
      <c r="V7" s="25">
        <f t="shared" si="0"/>
        <v>29322794</v>
      </c>
      <c r="W7" s="27">
        <f t="shared" si="0"/>
        <v>100495596</v>
      </c>
    </row>
    <row r="8" spans="1:23" ht="12.75" customHeight="1">
      <c r="A8" s="14" t="s">
        <v>26</v>
      </c>
      <c r="B8" s="15" t="s">
        <v>27</v>
      </c>
      <c r="C8" s="16" t="s">
        <v>28</v>
      </c>
      <c r="D8" s="17">
        <v>9346655</v>
      </c>
      <c r="E8" s="18">
        <v>6986234</v>
      </c>
      <c r="F8" s="18">
        <v>6324671</v>
      </c>
      <c r="G8" s="19">
        <f>IF($E8=0,0,$F8/$E8)</f>
        <v>0.9053047750762427</v>
      </c>
      <c r="H8" s="17">
        <v>231449</v>
      </c>
      <c r="I8" s="18">
        <v>251451</v>
      </c>
      <c r="J8" s="18">
        <v>223464</v>
      </c>
      <c r="K8" s="17">
        <v>706364</v>
      </c>
      <c r="L8" s="17">
        <v>315943</v>
      </c>
      <c r="M8" s="18">
        <v>686521</v>
      </c>
      <c r="N8" s="18">
        <v>308055</v>
      </c>
      <c r="O8" s="17">
        <v>1310519</v>
      </c>
      <c r="P8" s="17">
        <v>257702</v>
      </c>
      <c r="Q8" s="18">
        <v>1048590</v>
      </c>
      <c r="R8" s="18">
        <v>208536</v>
      </c>
      <c r="S8" s="17">
        <v>1514828</v>
      </c>
      <c r="T8" s="17">
        <v>848685</v>
      </c>
      <c r="U8" s="18">
        <v>1944275</v>
      </c>
      <c r="V8" s="18">
        <v>0</v>
      </c>
      <c r="W8" s="20">
        <v>2792960</v>
      </c>
    </row>
    <row r="9" spans="1:23" ht="12.75" customHeight="1">
      <c r="A9" s="14" t="s">
        <v>26</v>
      </c>
      <c r="B9" s="15" t="s">
        <v>29</v>
      </c>
      <c r="C9" s="16" t="s">
        <v>30</v>
      </c>
      <c r="D9" s="17">
        <v>2098370</v>
      </c>
      <c r="E9" s="18">
        <v>2374370</v>
      </c>
      <c r="F9" s="18">
        <v>1081490</v>
      </c>
      <c r="G9" s="19">
        <f aca="true" t="shared" si="1" ref="G9:G51">IF($E9=0,0,$F9/$E9)</f>
        <v>0.45548503392478845</v>
      </c>
      <c r="H9" s="17">
        <v>23140</v>
      </c>
      <c r="I9" s="18">
        <v>102696</v>
      </c>
      <c r="J9" s="18">
        <v>97577</v>
      </c>
      <c r="K9" s="17">
        <v>223413</v>
      </c>
      <c r="L9" s="17">
        <v>234610</v>
      </c>
      <c r="M9" s="18">
        <v>236287</v>
      </c>
      <c r="N9" s="18">
        <v>137781</v>
      </c>
      <c r="O9" s="17">
        <v>608678</v>
      </c>
      <c r="P9" s="17">
        <v>41696</v>
      </c>
      <c r="Q9" s="18">
        <v>65374</v>
      </c>
      <c r="R9" s="18">
        <v>65143</v>
      </c>
      <c r="S9" s="17">
        <v>172213</v>
      </c>
      <c r="T9" s="17">
        <v>1721</v>
      </c>
      <c r="U9" s="18">
        <v>47581</v>
      </c>
      <c r="V9" s="18">
        <v>27884</v>
      </c>
      <c r="W9" s="20">
        <v>77186</v>
      </c>
    </row>
    <row r="10" spans="1:23" ht="12.75" customHeight="1">
      <c r="A10" s="14" t="s">
        <v>26</v>
      </c>
      <c r="B10" s="15" t="s">
        <v>31</v>
      </c>
      <c r="C10" s="16" t="s">
        <v>32</v>
      </c>
      <c r="D10" s="17">
        <v>3965000</v>
      </c>
      <c r="E10" s="18">
        <v>14814500</v>
      </c>
      <c r="F10" s="18">
        <v>7743610</v>
      </c>
      <c r="G10" s="19">
        <f t="shared" si="1"/>
        <v>0.5227047824766277</v>
      </c>
      <c r="H10" s="17">
        <v>296427</v>
      </c>
      <c r="I10" s="18">
        <v>127014</v>
      </c>
      <c r="J10" s="18">
        <v>774151</v>
      </c>
      <c r="K10" s="17">
        <v>1197592</v>
      </c>
      <c r="L10" s="17">
        <v>474026</v>
      </c>
      <c r="M10" s="18">
        <v>513290</v>
      </c>
      <c r="N10" s="18">
        <v>857701</v>
      </c>
      <c r="O10" s="17">
        <v>1845017</v>
      </c>
      <c r="P10" s="17">
        <v>410802</v>
      </c>
      <c r="Q10" s="18">
        <v>626493</v>
      </c>
      <c r="R10" s="18">
        <v>502589</v>
      </c>
      <c r="S10" s="17">
        <v>1539884</v>
      </c>
      <c r="T10" s="17">
        <v>907636</v>
      </c>
      <c r="U10" s="18">
        <v>1576120</v>
      </c>
      <c r="V10" s="18">
        <v>677361</v>
      </c>
      <c r="W10" s="20">
        <v>3161117</v>
      </c>
    </row>
    <row r="11" spans="1:23" ht="12.75" customHeight="1">
      <c r="A11" s="14" t="s">
        <v>26</v>
      </c>
      <c r="B11" s="15" t="s">
        <v>33</v>
      </c>
      <c r="C11" s="16" t="s">
        <v>34</v>
      </c>
      <c r="D11" s="17">
        <v>26269702</v>
      </c>
      <c r="E11" s="18">
        <v>23625043</v>
      </c>
      <c r="F11" s="18">
        <v>13842589</v>
      </c>
      <c r="G11" s="19">
        <f t="shared" si="1"/>
        <v>0.5859286266695896</v>
      </c>
      <c r="H11" s="17">
        <v>1474150</v>
      </c>
      <c r="I11" s="18">
        <v>770181</v>
      </c>
      <c r="J11" s="18">
        <v>1585649</v>
      </c>
      <c r="K11" s="17">
        <v>3829980</v>
      </c>
      <c r="L11" s="17">
        <v>1838779</v>
      </c>
      <c r="M11" s="18">
        <v>1075646</v>
      </c>
      <c r="N11" s="18">
        <v>1331180</v>
      </c>
      <c r="O11" s="17">
        <v>4245605</v>
      </c>
      <c r="P11" s="17">
        <v>773109</v>
      </c>
      <c r="Q11" s="18">
        <v>588339</v>
      </c>
      <c r="R11" s="18">
        <v>1172526</v>
      </c>
      <c r="S11" s="17">
        <v>2533974</v>
      </c>
      <c r="T11" s="17">
        <v>854643</v>
      </c>
      <c r="U11" s="18">
        <v>1166685</v>
      </c>
      <c r="V11" s="18">
        <v>1211702</v>
      </c>
      <c r="W11" s="20">
        <v>3233030</v>
      </c>
    </row>
    <row r="12" spans="1:23" ht="12.75" customHeight="1">
      <c r="A12" s="14" t="s">
        <v>26</v>
      </c>
      <c r="B12" s="15" t="s">
        <v>35</v>
      </c>
      <c r="C12" s="16" t="s">
        <v>36</v>
      </c>
      <c r="D12" s="17">
        <v>7268261</v>
      </c>
      <c r="E12" s="18">
        <v>4003221</v>
      </c>
      <c r="F12" s="18">
        <v>887056</v>
      </c>
      <c r="G12" s="19">
        <f t="shared" si="1"/>
        <v>0.22158556822118988</v>
      </c>
      <c r="H12" s="17">
        <v>29773</v>
      </c>
      <c r="I12" s="18">
        <v>210390</v>
      </c>
      <c r="J12" s="18">
        <v>35260</v>
      </c>
      <c r="K12" s="17">
        <v>275423</v>
      </c>
      <c r="L12" s="17">
        <v>141129</v>
      </c>
      <c r="M12" s="18">
        <v>159804</v>
      </c>
      <c r="N12" s="18">
        <v>68300</v>
      </c>
      <c r="O12" s="17">
        <v>369233</v>
      </c>
      <c r="P12" s="17">
        <v>40385</v>
      </c>
      <c r="Q12" s="18">
        <v>3408</v>
      </c>
      <c r="R12" s="18">
        <v>174699</v>
      </c>
      <c r="S12" s="17">
        <v>218492</v>
      </c>
      <c r="T12" s="17">
        <v>0</v>
      </c>
      <c r="U12" s="18">
        <v>8292</v>
      </c>
      <c r="V12" s="18">
        <v>15616</v>
      </c>
      <c r="W12" s="20">
        <v>23908</v>
      </c>
    </row>
    <row r="13" spans="1:23" ht="12.75" customHeight="1">
      <c r="A13" s="14" t="s">
        <v>26</v>
      </c>
      <c r="B13" s="15" t="s">
        <v>37</v>
      </c>
      <c r="C13" s="16" t="s">
        <v>38</v>
      </c>
      <c r="D13" s="17">
        <v>43691777</v>
      </c>
      <c r="E13" s="18">
        <v>58637634</v>
      </c>
      <c r="F13" s="18">
        <v>52059811</v>
      </c>
      <c r="G13" s="19">
        <f t="shared" si="1"/>
        <v>0.887822503206729</v>
      </c>
      <c r="H13" s="17">
        <v>616462</v>
      </c>
      <c r="I13" s="18">
        <v>1759129</v>
      </c>
      <c r="J13" s="18">
        <v>3083758</v>
      </c>
      <c r="K13" s="17">
        <v>5459349</v>
      </c>
      <c r="L13" s="17">
        <v>3678955</v>
      </c>
      <c r="M13" s="18">
        <v>3651003</v>
      </c>
      <c r="N13" s="18">
        <v>4576678</v>
      </c>
      <c r="O13" s="17">
        <v>11906636</v>
      </c>
      <c r="P13" s="17">
        <v>1933088</v>
      </c>
      <c r="Q13" s="18">
        <v>3643524</v>
      </c>
      <c r="R13" s="18">
        <v>7579584</v>
      </c>
      <c r="S13" s="17">
        <v>13156196</v>
      </c>
      <c r="T13" s="17">
        <v>801834</v>
      </c>
      <c r="U13" s="18">
        <v>1314820</v>
      </c>
      <c r="V13" s="18">
        <v>19420976</v>
      </c>
      <c r="W13" s="20">
        <v>21537630</v>
      </c>
    </row>
    <row r="14" spans="1:23" ht="12.75" customHeight="1">
      <c r="A14" s="14" t="s">
        <v>26</v>
      </c>
      <c r="B14" s="15" t="s">
        <v>39</v>
      </c>
      <c r="C14" s="16" t="s">
        <v>40</v>
      </c>
      <c r="D14" s="17">
        <v>6670415</v>
      </c>
      <c r="E14" s="18">
        <v>5208424</v>
      </c>
      <c r="F14" s="18">
        <v>2163255</v>
      </c>
      <c r="G14" s="19">
        <f t="shared" si="1"/>
        <v>0.41533772980079964</v>
      </c>
      <c r="H14" s="17">
        <v>110352</v>
      </c>
      <c r="I14" s="18">
        <v>178423</v>
      </c>
      <c r="J14" s="18">
        <v>90612</v>
      </c>
      <c r="K14" s="17">
        <v>379387</v>
      </c>
      <c r="L14" s="17">
        <v>237399</v>
      </c>
      <c r="M14" s="18">
        <v>308162</v>
      </c>
      <c r="N14" s="18">
        <v>497490</v>
      </c>
      <c r="O14" s="17">
        <v>1043051</v>
      </c>
      <c r="P14" s="17">
        <v>-44805</v>
      </c>
      <c r="Q14" s="18">
        <v>296112</v>
      </c>
      <c r="R14" s="18">
        <v>165431</v>
      </c>
      <c r="S14" s="17">
        <v>416738</v>
      </c>
      <c r="T14" s="17">
        <v>237117</v>
      </c>
      <c r="U14" s="18">
        <v>86962</v>
      </c>
      <c r="V14" s="18">
        <v>0</v>
      </c>
      <c r="W14" s="20">
        <v>324079</v>
      </c>
    </row>
    <row r="15" spans="1:23" ht="12.75" customHeight="1">
      <c r="A15" s="14" t="s">
        <v>41</v>
      </c>
      <c r="B15" s="15" t="s">
        <v>42</v>
      </c>
      <c r="C15" s="16" t="s">
        <v>43</v>
      </c>
      <c r="D15" s="17">
        <v>500000</v>
      </c>
      <c r="E15" s="18">
        <v>1200000</v>
      </c>
      <c r="F15" s="18">
        <v>0</v>
      </c>
      <c r="G15" s="19">
        <f t="shared" si="1"/>
        <v>0</v>
      </c>
      <c r="H15" s="17">
        <v>0</v>
      </c>
      <c r="I15" s="18">
        <v>0</v>
      </c>
      <c r="J15" s="18">
        <v>0</v>
      </c>
      <c r="K15" s="17">
        <v>0</v>
      </c>
      <c r="L15" s="17">
        <v>0</v>
      </c>
      <c r="M15" s="18">
        <v>0</v>
      </c>
      <c r="N15" s="18">
        <v>0</v>
      </c>
      <c r="O15" s="17">
        <v>0</v>
      </c>
      <c r="P15" s="17">
        <v>0</v>
      </c>
      <c r="Q15" s="18">
        <v>0</v>
      </c>
      <c r="R15" s="18">
        <v>0</v>
      </c>
      <c r="S15" s="17">
        <v>0</v>
      </c>
      <c r="T15" s="17">
        <v>0</v>
      </c>
      <c r="U15" s="18">
        <v>0</v>
      </c>
      <c r="V15" s="18">
        <v>0</v>
      </c>
      <c r="W15" s="20">
        <v>0</v>
      </c>
    </row>
    <row r="16" spans="1:23" ht="12.75" customHeight="1">
      <c r="A16" s="21"/>
      <c r="B16" s="22" t="s">
        <v>44</v>
      </c>
      <c r="C16" s="23"/>
      <c r="D16" s="24">
        <f>SUM(D8:D15)</f>
        <v>99810180</v>
      </c>
      <c r="E16" s="25">
        <f>SUM(E8:E15)</f>
        <v>116849426</v>
      </c>
      <c r="F16" s="25">
        <f>SUM(F8:F15)</f>
        <v>84102482</v>
      </c>
      <c r="G16" s="26">
        <f t="shared" si="1"/>
        <v>0.7197509211555734</v>
      </c>
      <c r="H16" s="24">
        <f aca="true" t="shared" si="2" ref="H16:W16">SUM(H8:H15)</f>
        <v>2781753</v>
      </c>
      <c r="I16" s="25">
        <f t="shared" si="2"/>
        <v>3399284</v>
      </c>
      <c r="J16" s="25">
        <f t="shared" si="2"/>
        <v>5890471</v>
      </c>
      <c r="K16" s="24">
        <f t="shared" si="2"/>
        <v>12071508</v>
      </c>
      <c r="L16" s="24">
        <f t="shared" si="2"/>
        <v>6920841</v>
      </c>
      <c r="M16" s="25">
        <f t="shared" si="2"/>
        <v>6630713</v>
      </c>
      <c r="N16" s="25">
        <f t="shared" si="2"/>
        <v>7777185</v>
      </c>
      <c r="O16" s="24">
        <f t="shared" si="2"/>
        <v>21328739</v>
      </c>
      <c r="P16" s="24">
        <f t="shared" si="2"/>
        <v>3411977</v>
      </c>
      <c r="Q16" s="25">
        <f t="shared" si="2"/>
        <v>6271840</v>
      </c>
      <c r="R16" s="25">
        <f t="shared" si="2"/>
        <v>9868508</v>
      </c>
      <c r="S16" s="24">
        <f t="shared" si="2"/>
        <v>19552325</v>
      </c>
      <c r="T16" s="24">
        <f t="shared" si="2"/>
        <v>3651636</v>
      </c>
      <c r="U16" s="25">
        <f t="shared" si="2"/>
        <v>6144735</v>
      </c>
      <c r="V16" s="25">
        <f t="shared" si="2"/>
        <v>21353539</v>
      </c>
      <c r="W16" s="27">
        <f t="shared" si="2"/>
        <v>31149910</v>
      </c>
    </row>
    <row r="17" spans="1:23" ht="12.75" customHeight="1">
      <c r="A17" s="14" t="s">
        <v>26</v>
      </c>
      <c r="B17" s="15" t="s">
        <v>45</v>
      </c>
      <c r="C17" s="16" t="s">
        <v>46</v>
      </c>
      <c r="D17" s="17">
        <v>1065000</v>
      </c>
      <c r="E17" s="18">
        <v>1063196</v>
      </c>
      <c r="F17" s="18">
        <v>3237515</v>
      </c>
      <c r="G17" s="19">
        <f t="shared" si="1"/>
        <v>3.045078235809766</v>
      </c>
      <c r="H17" s="17">
        <v>184590</v>
      </c>
      <c r="I17" s="18">
        <v>459825</v>
      </c>
      <c r="J17" s="18">
        <v>0</v>
      </c>
      <c r="K17" s="17">
        <v>644415</v>
      </c>
      <c r="L17" s="17">
        <v>0</v>
      </c>
      <c r="M17" s="18">
        <v>147749</v>
      </c>
      <c r="N17" s="18">
        <v>283861</v>
      </c>
      <c r="O17" s="17">
        <v>431610</v>
      </c>
      <c r="P17" s="17">
        <v>71989</v>
      </c>
      <c r="Q17" s="18">
        <v>231122</v>
      </c>
      <c r="R17" s="18">
        <v>610302</v>
      </c>
      <c r="S17" s="17">
        <v>913413</v>
      </c>
      <c r="T17" s="17">
        <v>712157</v>
      </c>
      <c r="U17" s="18">
        <v>137184</v>
      </c>
      <c r="V17" s="18">
        <v>398736</v>
      </c>
      <c r="W17" s="20">
        <v>1248077</v>
      </c>
    </row>
    <row r="18" spans="1:23" ht="12.75" customHeight="1">
      <c r="A18" s="14" t="s">
        <v>26</v>
      </c>
      <c r="B18" s="15" t="s">
        <v>47</v>
      </c>
      <c r="C18" s="16" t="s">
        <v>48</v>
      </c>
      <c r="D18" s="17">
        <v>18415</v>
      </c>
      <c r="E18" s="18">
        <v>18415</v>
      </c>
      <c r="F18" s="18">
        <v>0</v>
      </c>
      <c r="G18" s="19">
        <f t="shared" si="1"/>
        <v>0</v>
      </c>
      <c r="H18" s="17">
        <v>0</v>
      </c>
      <c r="I18" s="18">
        <v>0</v>
      </c>
      <c r="J18" s="18">
        <v>0</v>
      </c>
      <c r="K18" s="17">
        <v>0</v>
      </c>
      <c r="L18" s="17">
        <v>0</v>
      </c>
      <c r="M18" s="18">
        <v>0</v>
      </c>
      <c r="N18" s="18">
        <v>0</v>
      </c>
      <c r="O18" s="17">
        <v>0</v>
      </c>
      <c r="P18" s="17">
        <v>0</v>
      </c>
      <c r="Q18" s="18">
        <v>0</v>
      </c>
      <c r="R18" s="18">
        <v>0</v>
      </c>
      <c r="S18" s="17">
        <v>0</v>
      </c>
      <c r="T18" s="17">
        <v>0</v>
      </c>
      <c r="U18" s="18">
        <v>0</v>
      </c>
      <c r="V18" s="18">
        <v>0</v>
      </c>
      <c r="W18" s="20">
        <v>0</v>
      </c>
    </row>
    <row r="19" spans="1:23" ht="12.75" customHeight="1">
      <c r="A19" s="14" t="s">
        <v>26</v>
      </c>
      <c r="B19" s="15" t="s">
        <v>49</v>
      </c>
      <c r="C19" s="16" t="s">
        <v>50</v>
      </c>
      <c r="D19" s="17">
        <v>9858372</v>
      </c>
      <c r="E19" s="18">
        <v>5821757</v>
      </c>
      <c r="F19" s="18">
        <v>149912</v>
      </c>
      <c r="G19" s="19">
        <f t="shared" si="1"/>
        <v>0.02575030184186664</v>
      </c>
      <c r="H19" s="17">
        <v>0</v>
      </c>
      <c r="I19" s="18">
        <v>0</v>
      </c>
      <c r="J19" s="18">
        <v>0</v>
      </c>
      <c r="K19" s="17">
        <v>0</v>
      </c>
      <c r="L19" s="17">
        <v>0</v>
      </c>
      <c r="M19" s="18">
        <v>0</v>
      </c>
      <c r="N19" s="18">
        <v>0</v>
      </c>
      <c r="O19" s="17">
        <v>0</v>
      </c>
      <c r="P19" s="17">
        <v>1373</v>
      </c>
      <c r="Q19" s="18">
        <v>23598</v>
      </c>
      <c r="R19" s="18">
        <v>124941</v>
      </c>
      <c r="S19" s="17">
        <v>149912</v>
      </c>
      <c r="T19" s="17">
        <v>0</v>
      </c>
      <c r="U19" s="18">
        <v>0</v>
      </c>
      <c r="V19" s="18">
        <v>0</v>
      </c>
      <c r="W19" s="20">
        <v>0</v>
      </c>
    </row>
    <row r="20" spans="1:23" ht="12.75" customHeight="1">
      <c r="A20" s="14" t="s">
        <v>26</v>
      </c>
      <c r="B20" s="15" t="s">
        <v>51</v>
      </c>
      <c r="C20" s="16" t="s">
        <v>52</v>
      </c>
      <c r="D20" s="17">
        <v>4827520</v>
      </c>
      <c r="E20" s="18">
        <v>3827520</v>
      </c>
      <c r="F20" s="18">
        <v>2050736</v>
      </c>
      <c r="G20" s="19">
        <f t="shared" si="1"/>
        <v>0.5357871415433492</v>
      </c>
      <c r="H20" s="17">
        <v>22959</v>
      </c>
      <c r="I20" s="18">
        <v>324</v>
      </c>
      <c r="J20" s="18">
        <v>0</v>
      </c>
      <c r="K20" s="17">
        <v>23283</v>
      </c>
      <c r="L20" s="17">
        <v>22970</v>
      </c>
      <c r="M20" s="18">
        <v>0</v>
      </c>
      <c r="N20" s="18">
        <v>48666</v>
      </c>
      <c r="O20" s="17">
        <v>71636</v>
      </c>
      <c r="P20" s="17">
        <v>0</v>
      </c>
      <c r="Q20" s="18">
        <v>56201</v>
      </c>
      <c r="R20" s="18">
        <v>546807</v>
      </c>
      <c r="S20" s="17">
        <v>603008</v>
      </c>
      <c r="T20" s="17">
        <v>1074078</v>
      </c>
      <c r="U20" s="18">
        <v>45312</v>
      </c>
      <c r="V20" s="18">
        <v>233419</v>
      </c>
      <c r="W20" s="20">
        <v>1352809</v>
      </c>
    </row>
    <row r="21" spans="1:23" ht="12.75" customHeight="1">
      <c r="A21" s="14" t="s">
        <v>26</v>
      </c>
      <c r="B21" s="15" t="s">
        <v>53</v>
      </c>
      <c r="C21" s="16" t="s">
        <v>54</v>
      </c>
      <c r="D21" s="17">
        <v>2826715</v>
      </c>
      <c r="E21" s="18">
        <v>3589625</v>
      </c>
      <c r="F21" s="18">
        <v>4664850</v>
      </c>
      <c r="G21" s="19">
        <f t="shared" si="1"/>
        <v>1.2995368596998293</v>
      </c>
      <c r="H21" s="17">
        <v>18810</v>
      </c>
      <c r="I21" s="18">
        <v>533387</v>
      </c>
      <c r="J21" s="18">
        <v>230223</v>
      </c>
      <c r="K21" s="17">
        <v>782420</v>
      </c>
      <c r="L21" s="17">
        <v>522778</v>
      </c>
      <c r="M21" s="18">
        <v>19906</v>
      </c>
      <c r="N21" s="18">
        <v>504242</v>
      </c>
      <c r="O21" s="17">
        <v>1046926</v>
      </c>
      <c r="P21" s="17">
        <v>37709</v>
      </c>
      <c r="Q21" s="18">
        <v>0</v>
      </c>
      <c r="R21" s="18">
        <v>249115</v>
      </c>
      <c r="S21" s="17">
        <v>286824</v>
      </c>
      <c r="T21" s="17">
        <v>23149</v>
      </c>
      <c r="U21" s="18">
        <v>2500731</v>
      </c>
      <c r="V21" s="18">
        <v>24800</v>
      </c>
      <c r="W21" s="20">
        <v>2548680</v>
      </c>
    </row>
    <row r="22" spans="1:23" ht="12.75" customHeight="1">
      <c r="A22" s="14" t="s">
        <v>26</v>
      </c>
      <c r="B22" s="15" t="s">
        <v>55</v>
      </c>
      <c r="C22" s="16" t="s">
        <v>56</v>
      </c>
      <c r="D22" s="17">
        <v>7950000</v>
      </c>
      <c r="E22" s="18">
        <v>7950000</v>
      </c>
      <c r="F22" s="18">
        <v>3743448</v>
      </c>
      <c r="G22" s="19">
        <f t="shared" si="1"/>
        <v>0.47087396226415096</v>
      </c>
      <c r="H22" s="17">
        <v>392436</v>
      </c>
      <c r="I22" s="18">
        <v>296878</v>
      </c>
      <c r="J22" s="18">
        <v>296878</v>
      </c>
      <c r="K22" s="17">
        <v>986192</v>
      </c>
      <c r="L22" s="17">
        <v>392436</v>
      </c>
      <c r="M22" s="18">
        <v>296878</v>
      </c>
      <c r="N22" s="18">
        <v>392436</v>
      </c>
      <c r="O22" s="17">
        <v>1081750</v>
      </c>
      <c r="P22" s="17">
        <v>392436</v>
      </c>
      <c r="Q22" s="18">
        <v>392436</v>
      </c>
      <c r="R22" s="18">
        <v>296878</v>
      </c>
      <c r="S22" s="17">
        <v>1081750</v>
      </c>
      <c r="T22" s="17">
        <v>296878</v>
      </c>
      <c r="U22" s="18">
        <v>296878</v>
      </c>
      <c r="V22" s="18">
        <v>0</v>
      </c>
      <c r="W22" s="20">
        <v>593756</v>
      </c>
    </row>
    <row r="23" spans="1:23" ht="12.75" customHeight="1">
      <c r="A23" s="14" t="s">
        <v>41</v>
      </c>
      <c r="B23" s="15" t="s">
        <v>57</v>
      </c>
      <c r="C23" s="16" t="s">
        <v>58</v>
      </c>
      <c r="D23" s="17">
        <v>22531548</v>
      </c>
      <c r="E23" s="18">
        <v>20396244</v>
      </c>
      <c r="F23" s="18">
        <v>1409387</v>
      </c>
      <c r="G23" s="19">
        <f t="shared" si="1"/>
        <v>0.06910032062766067</v>
      </c>
      <c r="H23" s="17">
        <v>0</v>
      </c>
      <c r="I23" s="18">
        <v>0</v>
      </c>
      <c r="J23" s="18">
        <v>0</v>
      </c>
      <c r="K23" s="17">
        <v>0</v>
      </c>
      <c r="L23" s="17">
        <v>0</v>
      </c>
      <c r="M23" s="18">
        <v>0</v>
      </c>
      <c r="N23" s="18">
        <v>0</v>
      </c>
      <c r="O23" s="17">
        <v>0</v>
      </c>
      <c r="P23" s="17">
        <v>0</v>
      </c>
      <c r="Q23" s="18">
        <v>0</v>
      </c>
      <c r="R23" s="18">
        <v>0</v>
      </c>
      <c r="S23" s="17">
        <v>0</v>
      </c>
      <c r="T23" s="17">
        <v>0</v>
      </c>
      <c r="U23" s="18">
        <v>469782</v>
      </c>
      <c r="V23" s="18">
        <v>939605</v>
      </c>
      <c r="W23" s="20">
        <v>1409387</v>
      </c>
    </row>
    <row r="24" spans="1:23" ht="12.75" customHeight="1">
      <c r="A24" s="21"/>
      <c r="B24" s="22" t="s">
        <v>59</v>
      </c>
      <c r="C24" s="23"/>
      <c r="D24" s="24">
        <f>SUM(D17:D23)</f>
        <v>49077570</v>
      </c>
      <c r="E24" s="25">
        <f>SUM(E17:E23)</f>
        <v>42666757</v>
      </c>
      <c r="F24" s="25">
        <f>SUM(F17:F23)</f>
        <v>15255848</v>
      </c>
      <c r="G24" s="26">
        <f t="shared" si="1"/>
        <v>0.35755818048228977</v>
      </c>
      <c r="H24" s="24">
        <f aca="true" t="shared" si="3" ref="H24:W24">SUM(H17:H23)</f>
        <v>618795</v>
      </c>
      <c r="I24" s="25">
        <f t="shared" si="3"/>
        <v>1290414</v>
      </c>
      <c r="J24" s="25">
        <f t="shared" si="3"/>
        <v>527101</v>
      </c>
      <c r="K24" s="24">
        <f t="shared" si="3"/>
        <v>2436310</v>
      </c>
      <c r="L24" s="24">
        <f t="shared" si="3"/>
        <v>938184</v>
      </c>
      <c r="M24" s="25">
        <f t="shared" si="3"/>
        <v>464533</v>
      </c>
      <c r="N24" s="25">
        <f t="shared" si="3"/>
        <v>1229205</v>
      </c>
      <c r="O24" s="24">
        <f t="shared" si="3"/>
        <v>2631922</v>
      </c>
      <c r="P24" s="24">
        <f t="shared" si="3"/>
        <v>503507</v>
      </c>
      <c r="Q24" s="25">
        <f t="shared" si="3"/>
        <v>703357</v>
      </c>
      <c r="R24" s="25">
        <f t="shared" si="3"/>
        <v>1828043</v>
      </c>
      <c r="S24" s="24">
        <f t="shared" si="3"/>
        <v>3034907</v>
      </c>
      <c r="T24" s="24">
        <f t="shared" si="3"/>
        <v>2106262</v>
      </c>
      <c r="U24" s="25">
        <f t="shared" si="3"/>
        <v>3449887</v>
      </c>
      <c r="V24" s="25">
        <f t="shared" si="3"/>
        <v>1596560</v>
      </c>
      <c r="W24" s="27">
        <f t="shared" si="3"/>
        <v>7152709</v>
      </c>
    </row>
    <row r="25" spans="1:23" ht="12.75" customHeight="1">
      <c r="A25" s="14" t="s">
        <v>26</v>
      </c>
      <c r="B25" s="15" t="s">
        <v>60</v>
      </c>
      <c r="C25" s="16" t="s">
        <v>61</v>
      </c>
      <c r="D25" s="17">
        <v>12020000</v>
      </c>
      <c r="E25" s="18">
        <v>6570000</v>
      </c>
      <c r="F25" s="18">
        <v>5625893</v>
      </c>
      <c r="G25" s="19">
        <f t="shared" si="1"/>
        <v>0.8563003044140031</v>
      </c>
      <c r="H25" s="17">
        <v>0</v>
      </c>
      <c r="I25" s="18">
        <v>0</v>
      </c>
      <c r="J25" s="18">
        <v>0</v>
      </c>
      <c r="K25" s="17">
        <v>0</v>
      </c>
      <c r="L25" s="17">
        <v>0</v>
      </c>
      <c r="M25" s="18">
        <v>28530</v>
      </c>
      <c r="N25" s="18">
        <v>1428980</v>
      </c>
      <c r="O25" s="17">
        <v>1457510</v>
      </c>
      <c r="P25" s="17">
        <v>19012</v>
      </c>
      <c r="Q25" s="18">
        <v>1729080</v>
      </c>
      <c r="R25" s="18">
        <v>1279388</v>
      </c>
      <c r="S25" s="17">
        <v>3027480</v>
      </c>
      <c r="T25" s="17">
        <v>1020200</v>
      </c>
      <c r="U25" s="18">
        <v>120703</v>
      </c>
      <c r="V25" s="18">
        <v>0</v>
      </c>
      <c r="W25" s="20">
        <v>1140903</v>
      </c>
    </row>
    <row r="26" spans="1:23" ht="12.75" customHeight="1">
      <c r="A26" s="14" t="s">
        <v>26</v>
      </c>
      <c r="B26" s="15" t="s">
        <v>62</v>
      </c>
      <c r="C26" s="16" t="s">
        <v>63</v>
      </c>
      <c r="D26" s="17">
        <v>3241000</v>
      </c>
      <c r="E26" s="18">
        <v>4941000</v>
      </c>
      <c r="F26" s="18">
        <v>19250467</v>
      </c>
      <c r="G26" s="19">
        <f t="shared" si="1"/>
        <v>3.8960669904877556</v>
      </c>
      <c r="H26" s="17">
        <v>566021</v>
      </c>
      <c r="I26" s="18">
        <v>430473</v>
      </c>
      <c r="J26" s="18">
        <v>0</v>
      </c>
      <c r="K26" s="17">
        <v>996494</v>
      </c>
      <c r="L26" s="17">
        <v>214783</v>
      </c>
      <c r="M26" s="18">
        <v>185225</v>
      </c>
      <c r="N26" s="18">
        <v>607029</v>
      </c>
      <c r="O26" s="17">
        <v>1007037</v>
      </c>
      <c r="P26" s="17">
        <v>333152</v>
      </c>
      <c r="Q26" s="18">
        <v>93222</v>
      </c>
      <c r="R26" s="18">
        <v>4085080</v>
      </c>
      <c r="S26" s="17">
        <v>4511454</v>
      </c>
      <c r="T26" s="17">
        <v>4123017</v>
      </c>
      <c r="U26" s="18">
        <v>4208168</v>
      </c>
      <c r="V26" s="18">
        <v>4404297</v>
      </c>
      <c r="W26" s="20">
        <v>12735482</v>
      </c>
    </row>
    <row r="27" spans="1:23" ht="12.75" customHeight="1">
      <c r="A27" s="14" t="s">
        <v>26</v>
      </c>
      <c r="B27" s="15" t="s">
        <v>64</v>
      </c>
      <c r="C27" s="16" t="s">
        <v>65</v>
      </c>
      <c r="D27" s="17">
        <v>5196901</v>
      </c>
      <c r="E27" s="18">
        <v>5469517</v>
      </c>
      <c r="F27" s="18">
        <v>4557734</v>
      </c>
      <c r="G27" s="19">
        <f t="shared" si="1"/>
        <v>0.8332973459996559</v>
      </c>
      <c r="H27" s="17">
        <v>171359</v>
      </c>
      <c r="I27" s="18">
        <v>134545</v>
      </c>
      <c r="J27" s="18">
        <v>203238</v>
      </c>
      <c r="K27" s="17">
        <v>509142</v>
      </c>
      <c r="L27" s="17">
        <v>703668</v>
      </c>
      <c r="M27" s="18">
        <v>434488</v>
      </c>
      <c r="N27" s="18">
        <v>440572</v>
      </c>
      <c r="O27" s="17">
        <v>1578728</v>
      </c>
      <c r="P27" s="17">
        <v>185078</v>
      </c>
      <c r="Q27" s="18">
        <v>489194</v>
      </c>
      <c r="R27" s="18">
        <v>482957</v>
      </c>
      <c r="S27" s="17">
        <v>1157229</v>
      </c>
      <c r="T27" s="17">
        <v>194265</v>
      </c>
      <c r="U27" s="18">
        <v>275887</v>
      </c>
      <c r="V27" s="18">
        <v>842483</v>
      </c>
      <c r="W27" s="20">
        <v>1312635</v>
      </c>
    </row>
    <row r="28" spans="1:23" ht="12.75" customHeight="1">
      <c r="A28" s="14" t="s">
        <v>26</v>
      </c>
      <c r="B28" s="15" t="s">
        <v>66</v>
      </c>
      <c r="C28" s="16" t="s">
        <v>67</v>
      </c>
      <c r="D28" s="17">
        <v>4920000</v>
      </c>
      <c r="E28" s="18">
        <v>719467</v>
      </c>
      <c r="F28" s="18">
        <v>368787</v>
      </c>
      <c r="G28" s="19">
        <f t="shared" si="1"/>
        <v>0.5125836209304944</v>
      </c>
      <c r="H28" s="17">
        <v>54680</v>
      </c>
      <c r="I28" s="18">
        <v>154535</v>
      </c>
      <c r="J28" s="18">
        <v>0</v>
      </c>
      <c r="K28" s="17">
        <v>209215</v>
      </c>
      <c r="L28" s="17">
        <v>-640</v>
      </c>
      <c r="M28" s="18">
        <v>0</v>
      </c>
      <c r="N28" s="18">
        <v>0</v>
      </c>
      <c r="O28" s="17">
        <v>-640</v>
      </c>
      <c r="P28" s="17">
        <v>0</v>
      </c>
      <c r="Q28" s="18">
        <v>126344</v>
      </c>
      <c r="R28" s="18">
        <v>152548</v>
      </c>
      <c r="S28" s="17">
        <v>278892</v>
      </c>
      <c r="T28" s="17">
        <v>-118680</v>
      </c>
      <c r="U28" s="18">
        <v>0</v>
      </c>
      <c r="V28" s="18">
        <v>0</v>
      </c>
      <c r="W28" s="20">
        <v>-118680</v>
      </c>
    </row>
    <row r="29" spans="1:23" ht="12.75" customHeight="1">
      <c r="A29" s="14" t="s">
        <v>26</v>
      </c>
      <c r="B29" s="15" t="s">
        <v>68</v>
      </c>
      <c r="C29" s="16" t="s">
        <v>69</v>
      </c>
      <c r="D29" s="17">
        <v>3917459</v>
      </c>
      <c r="E29" s="18">
        <v>4901243</v>
      </c>
      <c r="F29" s="18">
        <v>1715633</v>
      </c>
      <c r="G29" s="19">
        <f t="shared" si="1"/>
        <v>0.3500403877138922</v>
      </c>
      <c r="H29" s="17">
        <v>6650</v>
      </c>
      <c r="I29" s="18">
        <v>101326</v>
      </c>
      <c r="J29" s="18">
        <v>0</v>
      </c>
      <c r="K29" s="17">
        <v>107976</v>
      </c>
      <c r="L29" s="17">
        <v>170299</v>
      </c>
      <c r="M29" s="18">
        <v>7936</v>
      </c>
      <c r="N29" s="18">
        <v>239611</v>
      </c>
      <c r="O29" s="17">
        <v>417846</v>
      </c>
      <c r="P29" s="17">
        <v>15950</v>
      </c>
      <c r="Q29" s="18">
        <v>142654</v>
      </c>
      <c r="R29" s="18">
        <v>0</v>
      </c>
      <c r="S29" s="17">
        <v>158604</v>
      </c>
      <c r="T29" s="17">
        <v>1031207</v>
      </c>
      <c r="U29" s="18">
        <v>0</v>
      </c>
      <c r="V29" s="18">
        <v>0</v>
      </c>
      <c r="W29" s="20">
        <v>1031207</v>
      </c>
    </row>
    <row r="30" spans="1:23" ht="12.75" customHeight="1">
      <c r="A30" s="14" t="s">
        <v>26</v>
      </c>
      <c r="B30" s="15" t="s">
        <v>70</v>
      </c>
      <c r="C30" s="16" t="s">
        <v>71</v>
      </c>
      <c r="D30" s="17">
        <v>21159178</v>
      </c>
      <c r="E30" s="18">
        <v>16910546</v>
      </c>
      <c r="F30" s="18">
        <v>9879938</v>
      </c>
      <c r="G30" s="19">
        <f t="shared" si="1"/>
        <v>0.5842471319376678</v>
      </c>
      <c r="H30" s="17">
        <v>17787</v>
      </c>
      <c r="I30" s="18">
        <v>123213</v>
      </c>
      <c r="J30" s="18">
        <v>107459</v>
      </c>
      <c r="K30" s="17">
        <v>248459</v>
      </c>
      <c r="L30" s="17">
        <v>1154257</v>
      </c>
      <c r="M30" s="18">
        <v>1763598</v>
      </c>
      <c r="N30" s="18">
        <v>2136647</v>
      </c>
      <c r="O30" s="17">
        <v>5054502</v>
      </c>
      <c r="P30" s="17">
        <v>170313</v>
      </c>
      <c r="Q30" s="18">
        <v>1489830</v>
      </c>
      <c r="R30" s="18">
        <v>2789024</v>
      </c>
      <c r="S30" s="17">
        <v>4449167</v>
      </c>
      <c r="T30" s="17">
        <v>44857</v>
      </c>
      <c r="U30" s="18">
        <v>82953</v>
      </c>
      <c r="V30" s="18">
        <v>0</v>
      </c>
      <c r="W30" s="20">
        <v>127810</v>
      </c>
    </row>
    <row r="31" spans="1:23" ht="12.75" customHeight="1">
      <c r="A31" s="14" t="s">
        <v>41</v>
      </c>
      <c r="B31" s="15" t="s">
        <v>72</v>
      </c>
      <c r="C31" s="16" t="s">
        <v>73</v>
      </c>
      <c r="D31" s="17">
        <v>111890861</v>
      </c>
      <c r="E31" s="18">
        <v>79547475</v>
      </c>
      <c r="F31" s="18">
        <v>58725827</v>
      </c>
      <c r="G31" s="19">
        <f t="shared" si="1"/>
        <v>0.7382487879093586</v>
      </c>
      <c r="H31" s="17">
        <v>553034</v>
      </c>
      <c r="I31" s="18">
        <v>3510377</v>
      </c>
      <c r="J31" s="18">
        <v>4833312</v>
      </c>
      <c r="K31" s="17">
        <v>8896723</v>
      </c>
      <c r="L31" s="17">
        <v>10624409</v>
      </c>
      <c r="M31" s="18">
        <v>6329536</v>
      </c>
      <c r="N31" s="18">
        <v>4552610</v>
      </c>
      <c r="O31" s="17">
        <v>21506555</v>
      </c>
      <c r="P31" s="17">
        <v>2198331</v>
      </c>
      <c r="Q31" s="18">
        <v>4106886</v>
      </c>
      <c r="R31" s="18">
        <v>6348756</v>
      </c>
      <c r="S31" s="17">
        <v>12653973</v>
      </c>
      <c r="T31" s="17">
        <v>1686904</v>
      </c>
      <c r="U31" s="18">
        <v>12060842</v>
      </c>
      <c r="V31" s="18">
        <v>1920830</v>
      </c>
      <c r="W31" s="20">
        <v>15668576</v>
      </c>
    </row>
    <row r="32" spans="1:23" ht="12.75" customHeight="1">
      <c r="A32" s="21"/>
      <c r="B32" s="22" t="s">
        <v>74</v>
      </c>
      <c r="C32" s="23"/>
      <c r="D32" s="24">
        <f>SUM(D25:D31)</f>
        <v>162345399</v>
      </c>
      <c r="E32" s="25">
        <f>SUM(E25:E31)</f>
        <v>119059248</v>
      </c>
      <c r="F32" s="25">
        <f>SUM(F25:F31)</f>
        <v>100124279</v>
      </c>
      <c r="G32" s="26">
        <f t="shared" si="1"/>
        <v>0.8409617957607124</v>
      </c>
      <c r="H32" s="24">
        <f aca="true" t="shared" si="4" ref="H32:W32">SUM(H25:H31)</f>
        <v>1369531</v>
      </c>
      <c r="I32" s="25">
        <f t="shared" si="4"/>
        <v>4454469</v>
      </c>
      <c r="J32" s="25">
        <f t="shared" si="4"/>
        <v>5144009</v>
      </c>
      <c r="K32" s="24">
        <f t="shared" si="4"/>
        <v>10968009</v>
      </c>
      <c r="L32" s="24">
        <f t="shared" si="4"/>
        <v>12866776</v>
      </c>
      <c r="M32" s="25">
        <f t="shared" si="4"/>
        <v>8749313</v>
      </c>
      <c r="N32" s="25">
        <f t="shared" si="4"/>
        <v>9405449</v>
      </c>
      <c r="O32" s="24">
        <f t="shared" si="4"/>
        <v>31021538</v>
      </c>
      <c r="P32" s="24">
        <f t="shared" si="4"/>
        <v>2921836</v>
      </c>
      <c r="Q32" s="25">
        <f t="shared" si="4"/>
        <v>8177210</v>
      </c>
      <c r="R32" s="25">
        <f t="shared" si="4"/>
        <v>15137753</v>
      </c>
      <c r="S32" s="24">
        <f t="shared" si="4"/>
        <v>26236799</v>
      </c>
      <c r="T32" s="24">
        <f t="shared" si="4"/>
        <v>7981770</v>
      </c>
      <c r="U32" s="25">
        <f t="shared" si="4"/>
        <v>16748553</v>
      </c>
      <c r="V32" s="25">
        <f t="shared" si="4"/>
        <v>7167610</v>
      </c>
      <c r="W32" s="27">
        <f t="shared" si="4"/>
        <v>31897933</v>
      </c>
    </row>
    <row r="33" spans="1:23" ht="12.75" customHeight="1">
      <c r="A33" s="14" t="s">
        <v>26</v>
      </c>
      <c r="B33" s="15" t="s">
        <v>75</v>
      </c>
      <c r="C33" s="16" t="s">
        <v>76</v>
      </c>
      <c r="D33" s="17">
        <v>10269624</v>
      </c>
      <c r="E33" s="18">
        <v>8319624</v>
      </c>
      <c r="F33" s="18">
        <v>4695365</v>
      </c>
      <c r="G33" s="19">
        <f t="shared" si="1"/>
        <v>0.5643722600925234</v>
      </c>
      <c r="H33" s="17">
        <v>38655</v>
      </c>
      <c r="I33" s="18">
        <v>225671</v>
      </c>
      <c r="J33" s="18">
        <v>481025</v>
      </c>
      <c r="K33" s="17">
        <v>745351</v>
      </c>
      <c r="L33" s="17">
        <v>674602</v>
      </c>
      <c r="M33" s="18">
        <v>115224</v>
      </c>
      <c r="N33" s="18">
        <v>449677</v>
      </c>
      <c r="O33" s="17">
        <v>1239503</v>
      </c>
      <c r="P33" s="17">
        <v>647443</v>
      </c>
      <c r="Q33" s="18">
        <v>703741</v>
      </c>
      <c r="R33" s="18">
        <v>790763</v>
      </c>
      <c r="S33" s="17">
        <v>2141947</v>
      </c>
      <c r="T33" s="17">
        <v>13835</v>
      </c>
      <c r="U33" s="18">
        <v>284193</v>
      </c>
      <c r="V33" s="18">
        <v>270536</v>
      </c>
      <c r="W33" s="20">
        <v>568564</v>
      </c>
    </row>
    <row r="34" spans="1:23" ht="12.75" customHeight="1">
      <c r="A34" s="14" t="s">
        <v>26</v>
      </c>
      <c r="B34" s="15" t="s">
        <v>77</v>
      </c>
      <c r="C34" s="16" t="s">
        <v>78</v>
      </c>
      <c r="D34" s="17">
        <v>10893032</v>
      </c>
      <c r="E34" s="18">
        <v>11397685</v>
      </c>
      <c r="F34" s="18">
        <v>7297148</v>
      </c>
      <c r="G34" s="19">
        <f t="shared" si="1"/>
        <v>0.6402307135177012</v>
      </c>
      <c r="H34" s="17">
        <v>406049</v>
      </c>
      <c r="I34" s="18">
        <v>483965</v>
      </c>
      <c r="J34" s="18">
        <v>723059</v>
      </c>
      <c r="K34" s="17">
        <v>1613073</v>
      </c>
      <c r="L34" s="17">
        <v>586533</v>
      </c>
      <c r="M34" s="18">
        <v>676717</v>
      </c>
      <c r="N34" s="18">
        <v>752956</v>
      </c>
      <c r="O34" s="17">
        <v>2016206</v>
      </c>
      <c r="P34" s="17">
        <v>1100748</v>
      </c>
      <c r="Q34" s="18">
        <v>690278</v>
      </c>
      <c r="R34" s="18">
        <v>629287</v>
      </c>
      <c r="S34" s="17">
        <v>2420313</v>
      </c>
      <c r="T34" s="17">
        <v>404729</v>
      </c>
      <c r="U34" s="18">
        <v>534427</v>
      </c>
      <c r="V34" s="18">
        <v>308400</v>
      </c>
      <c r="W34" s="20">
        <v>1247556</v>
      </c>
    </row>
    <row r="35" spans="1:23" ht="12.75" customHeight="1">
      <c r="A35" s="14" t="s">
        <v>26</v>
      </c>
      <c r="B35" s="15" t="s">
        <v>79</v>
      </c>
      <c r="C35" s="16" t="s">
        <v>80</v>
      </c>
      <c r="D35" s="17">
        <v>0</v>
      </c>
      <c r="E35" s="18">
        <v>0</v>
      </c>
      <c r="F35" s="18">
        <v>0</v>
      </c>
      <c r="G35" s="19">
        <f t="shared" si="1"/>
        <v>0</v>
      </c>
      <c r="H35" s="17">
        <v>0</v>
      </c>
      <c r="I35" s="18">
        <v>0</v>
      </c>
      <c r="J35" s="18">
        <v>0</v>
      </c>
      <c r="K35" s="17">
        <v>0</v>
      </c>
      <c r="L35" s="17">
        <v>0</v>
      </c>
      <c r="M35" s="18">
        <v>0</v>
      </c>
      <c r="N35" s="18">
        <v>0</v>
      </c>
      <c r="O35" s="17">
        <v>0</v>
      </c>
      <c r="P35" s="17">
        <v>0</v>
      </c>
      <c r="Q35" s="18">
        <v>0</v>
      </c>
      <c r="R35" s="18">
        <v>0</v>
      </c>
      <c r="S35" s="17">
        <v>0</v>
      </c>
      <c r="T35" s="17">
        <v>0</v>
      </c>
      <c r="U35" s="18">
        <v>0</v>
      </c>
      <c r="V35" s="18">
        <v>0</v>
      </c>
      <c r="W35" s="20">
        <v>0</v>
      </c>
    </row>
    <row r="36" spans="1:23" ht="12.75" customHeight="1">
      <c r="A36" s="14" t="s">
        <v>41</v>
      </c>
      <c r="B36" s="15" t="s">
        <v>81</v>
      </c>
      <c r="C36" s="16" t="s">
        <v>82</v>
      </c>
      <c r="D36" s="17">
        <v>79558600</v>
      </c>
      <c r="E36" s="18">
        <v>75337844</v>
      </c>
      <c r="F36" s="18">
        <v>1410830</v>
      </c>
      <c r="G36" s="19">
        <f t="shared" si="1"/>
        <v>0.01872671057589596</v>
      </c>
      <c r="H36" s="17">
        <v>27005</v>
      </c>
      <c r="I36" s="18">
        <v>259519</v>
      </c>
      <c r="J36" s="18">
        <v>259519</v>
      </c>
      <c r="K36" s="17">
        <v>546043</v>
      </c>
      <c r="L36" s="17">
        <v>216457</v>
      </c>
      <c r="M36" s="18">
        <v>259519</v>
      </c>
      <c r="N36" s="18">
        <v>259519</v>
      </c>
      <c r="O36" s="17">
        <v>735495</v>
      </c>
      <c r="P36" s="17">
        <v>29164</v>
      </c>
      <c r="Q36" s="18">
        <v>25032</v>
      </c>
      <c r="R36" s="18">
        <v>25032</v>
      </c>
      <c r="S36" s="17">
        <v>79228</v>
      </c>
      <c r="T36" s="17">
        <v>25032</v>
      </c>
      <c r="U36" s="18">
        <v>25032</v>
      </c>
      <c r="V36" s="18">
        <v>0</v>
      </c>
      <c r="W36" s="20">
        <v>50064</v>
      </c>
    </row>
    <row r="37" spans="1:23" ht="12.75" customHeight="1">
      <c r="A37" s="21"/>
      <c r="B37" s="22" t="s">
        <v>83</v>
      </c>
      <c r="C37" s="23"/>
      <c r="D37" s="24">
        <f>SUM(D33:D36)</f>
        <v>100721256</v>
      </c>
      <c r="E37" s="25">
        <f>SUM(E33:E36)</f>
        <v>95055153</v>
      </c>
      <c r="F37" s="25">
        <f>SUM(F33:F36)</f>
        <v>13403343</v>
      </c>
      <c r="G37" s="26">
        <f t="shared" si="1"/>
        <v>0.14100595892996984</v>
      </c>
      <c r="H37" s="24">
        <f aca="true" t="shared" si="5" ref="H37:W37">SUM(H33:H36)</f>
        <v>471709</v>
      </c>
      <c r="I37" s="25">
        <f t="shared" si="5"/>
        <v>969155</v>
      </c>
      <c r="J37" s="25">
        <f t="shared" si="5"/>
        <v>1463603</v>
      </c>
      <c r="K37" s="24">
        <f t="shared" si="5"/>
        <v>2904467</v>
      </c>
      <c r="L37" s="24">
        <f t="shared" si="5"/>
        <v>1477592</v>
      </c>
      <c r="M37" s="25">
        <f t="shared" si="5"/>
        <v>1051460</v>
      </c>
      <c r="N37" s="25">
        <f t="shared" si="5"/>
        <v>1462152</v>
      </c>
      <c r="O37" s="24">
        <f t="shared" si="5"/>
        <v>3991204</v>
      </c>
      <c r="P37" s="24">
        <f t="shared" si="5"/>
        <v>1777355</v>
      </c>
      <c r="Q37" s="25">
        <f t="shared" si="5"/>
        <v>1419051</v>
      </c>
      <c r="R37" s="25">
        <f t="shared" si="5"/>
        <v>1445082</v>
      </c>
      <c r="S37" s="24">
        <f t="shared" si="5"/>
        <v>4641488</v>
      </c>
      <c r="T37" s="24">
        <f t="shared" si="5"/>
        <v>443596</v>
      </c>
      <c r="U37" s="25">
        <f t="shared" si="5"/>
        <v>843652</v>
      </c>
      <c r="V37" s="25">
        <f t="shared" si="5"/>
        <v>578936</v>
      </c>
      <c r="W37" s="27">
        <f t="shared" si="5"/>
        <v>1866184</v>
      </c>
    </row>
    <row r="38" spans="1:23" ht="12.75" customHeight="1">
      <c r="A38" s="14" t="s">
        <v>26</v>
      </c>
      <c r="B38" s="15" t="s">
        <v>84</v>
      </c>
      <c r="C38" s="16" t="s">
        <v>85</v>
      </c>
      <c r="D38" s="17">
        <v>19705896</v>
      </c>
      <c r="E38" s="18">
        <v>14087098</v>
      </c>
      <c r="F38" s="18">
        <v>5251780</v>
      </c>
      <c r="G38" s="19">
        <f t="shared" si="1"/>
        <v>0.37280779902290734</v>
      </c>
      <c r="H38" s="17">
        <v>196733</v>
      </c>
      <c r="I38" s="18">
        <v>418492</v>
      </c>
      <c r="J38" s="18">
        <v>1241112</v>
      </c>
      <c r="K38" s="17">
        <v>1856337</v>
      </c>
      <c r="L38" s="17">
        <v>277314</v>
      </c>
      <c r="M38" s="18">
        <v>355448</v>
      </c>
      <c r="N38" s="18">
        <v>81687</v>
      </c>
      <c r="O38" s="17">
        <v>714449</v>
      </c>
      <c r="P38" s="17">
        <v>227816</v>
      </c>
      <c r="Q38" s="18">
        <v>348622</v>
      </c>
      <c r="R38" s="18">
        <v>1342268</v>
      </c>
      <c r="S38" s="17">
        <v>1918706</v>
      </c>
      <c r="T38" s="17">
        <v>58162</v>
      </c>
      <c r="U38" s="18">
        <v>373158</v>
      </c>
      <c r="V38" s="18">
        <v>330968</v>
      </c>
      <c r="W38" s="20">
        <v>762288</v>
      </c>
    </row>
    <row r="39" spans="1:23" ht="12.75" customHeight="1">
      <c r="A39" s="14" t="s">
        <v>26</v>
      </c>
      <c r="B39" s="15" t="s">
        <v>86</v>
      </c>
      <c r="C39" s="16" t="s">
        <v>87</v>
      </c>
      <c r="D39" s="17">
        <v>0</v>
      </c>
      <c r="E39" s="18">
        <v>0</v>
      </c>
      <c r="F39" s="18">
        <v>0</v>
      </c>
      <c r="G39" s="19">
        <f t="shared" si="1"/>
        <v>0</v>
      </c>
      <c r="H39" s="17">
        <v>0</v>
      </c>
      <c r="I39" s="18">
        <v>0</v>
      </c>
      <c r="J39" s="18">
        <v>0</v>
      </c>
      <c r="K39" s="17">
        <v>0</v>
      </c>
      <c r="L39" s="17">
        <v>0</v>
      </c>
      <c r="M39" s="18">
        <v>0</v>
      </c>
      <c r="N39" s="18">
        <v>0</v>
      </c>
      <c r="O39" s="17">
        <v>0</v>
      </c>
      <c r="P39" s="17">
        <v>0</v>
      </c>
      <c r="Q39" s="18">
        <v>0</v>
      </c>
      <c r="R39" s="18">
        <v>0</v>
      </c>
      <c r="S39" s="17">
        <v>0</v>
      </c>
      <c r="T39" s="17">
        <v>0</v>
      </c>
      <c r="U39" s="18">
        <v>0</v>
      </c>
      <c r="V39" s="18">
        <v>0</v>
      </c>
      <c r="W39" s="20">
        <v>0</v>
      </c>
    </row>
    <row r="40" spans="1:23" ht="12.75" customHeight="1">
      <c r="A40" s="14" t="s">
        <v>26</v>
      </c>
      <c r="B40" s="15" t="s">
        <v>88</v>
      </c>
      <c r="C40" s="16" t="s">
        <v>89</v>
      </c>
      <c r="D40" s="17">
        <v>18565655</v>
      </c>
      <c r="E40" s="18">
        <v>20091105</v>
      </c>
      <c r="F40" s="18">
        <v>14131752</v>
      </c>
      <c r="G40" s="19">
        <f t="shared" si="1"/>
        <v>0.7033835122557968</v>
      </c>
      <c r="H40" s="17">
        <v>1812939</v>
      </c>
      <c r="I40" s="18">
        <v>1330683</v>
      </c>
      <c r="J40" s="18">
        <v>1935870</v>
      </c>
      <c r="K40" s="17">
        <v>5079492</v>
      </c>
      <c r="L40" s="17">
        <v>3022475</v>
      </c>
      <c r="M40" s="18">
        <v>1954554</v>
      </c>
      <c r="N40" s="18">
        <v>1420660</v>
      </c>
      <c r="O40" s="17">
        <v>6397689</v>
      </c>
      <c r="P40" s="17">
        <v>778979</v>
      </c>
      <c r="Q40" s="18">
        <v>404380</v>
      </c>
      <c r="R40" s="18">
        <v>726486</v>
      </c>
      <c r="S40" s="17">
        <v>1909845</v>
      </c>
      <c r="T40" s="17">
        <v>94623</v>
      </c>
      <c r="U40" s="18">
        <v>650103</v>
      </c>
      <c r="V40" s="18">
        <v>0</v>
      </c>
      <c r="W40" s="20">
        <v>744726</v>
      </c>
    </row>
    <row r="41" spans="1:23" ht="12.75" customHeight="1">
      <c r="A41" s="14" t="s">
        <v>26</v>
      </c>
      <c r="B41" s="15" t="s">
        <v>90</v>
      </c>
      <c r="C41" s="16" t="s">
        <v>91</v>
      </c>
      <c r="D41" s="17">
        <v>5901591</v>
      </c>
      <c r="E41" s="18">
        <v>4573754</v>
      </c>
      <c r="F41" s="18">
        <v>1191821</v>
      </c>
      <c r="G41" s="19">
        <f t="shared" si="1"/>
        <v>0.26057829083068307</v>
      </c>
      <c r="H41" s="17">
        <v>171623</v>
      </c>
      <c r="I41" s="18">
        <v>156191</v>
      </c>
      <c r="J41" s="18">
        <v>89751</v>
      </c>
      <c r="K41" s="17">
        <v>417565</v>
      </c>
      <c r="L41" s="17">
        <v>226096</v>
      </c>
      <c r="M41" s="18">
        <v>110321</v>
      </c>
      <c r="N41" s="18">
        <v>228312</v>
      </c>
      <c r="O41" s="17">
        <v>564729</v>
      </c>
      <c r="P41" s="17">
        <v>68051</v>
      </c>
      <c r="Q41" s="18">
        <v>26759</v>
      </c>
      <c r="R41" s="18">
        <v>72690</v>
      </c>
      <c r="S41" s="17">
        <v>167500</v>
      </c>
      <c r="T41" s="17">
        <v>0</v>
      </c>
      <c r="U41" s="18">
        <v>42027</v>
      </c>
      <c r="V41" s="18">
        <v>0</v>
      </c>
      <c r="W41" s="20">
        <v>42027</v>
      </c>
    </row>
    <row r="42" spans="1:23" ht="12.75" customHeight="1">
      <c r="A42" s="14" t="s">
        <v>26</v>
      </c>
      <c r="B42" s="15" t="s">
        <v>92</v>
      </c>
      <c r="C42" s="16" t="s">
        <v>93</v>
      </c>
      <c r="D42" s="17">
        <v>46710543</v>
      </c>
      <c r="E42" s="18">
        <v>48735516</v>
      </c>
      <c r="F42" s="18">
        <v>62972894</v>
      </c>
      <c r="G42" s="19">
        <f t="shared" si="1"/>
        <v>1.2921355752137722</v>
      </c>
      <c r="H42" s="17">
        <v>2271059</v>
      </c>
      <c r="I42" s="18">
        <v>6273730</v>
      </c>
      <c r="J42" s="18">
        <v>4422677</v>
      </c>
      <c r="K42" s="17">
        <v>12967466</v>
      </c>
      <c r="L42" s="17">
        <v>3464371</v>
      </c>
      <c r="M42" s="18">
        <v>4448354</v>
      </c>
      <c r="N42" s="18">
        <v>11930376</v>
      </c>
      <c r="O42" s="17">
        <v>19843101</v>
      </c>
      <c r="P42" s="17">
        <v>474870</v>
      </c>
      <c r="Q42" s="18">
        <v>2284507</v>
      </c>
      <c r="R42" s="18">
        <v>11330248</v>
      </c>
      <c r="S42" s="17">
        <v>14089625</v>
      </c>
      <c r="T42" s="17">
        <v>0</v>
      </c>
      <c r="U42" s="18">
        <v>5628370</v>
      </c>
      <c r="V42" s="18">
        <v>10444332</v>
      </c>
      <c r="W42" s="20">
        <v>16072702</v>
      </c>
    </row>
    <row r="43" spans="1:23" ht="12.75" customHeight="1">
      <c r="A43" s="14" t="s">
        <v>41</v>
      </c>
      <c r="B43" s="15" t="s">
        <v>94</v>
      </c>
      <c r="C43" s="16" t="s">
        <v>95</v>
      </c>
      <c r="D43" s="17">
        <v>82809477</v>
      </c>
      <c r="E43" s="18">
        <v>76595715</v>
      </c>
      <c r="F43" s="18">
        <v>40803200</v>
      </c>
      <c r="G43" s="19">
        <f t="shared" si="1"/>
        <v>0.5327086508690466</v>
      </c>
      <c r="H43" s="17">
        <v>3500000</v>
      </c>
      <c r="I43" s="18">
        <v>796105</v>
      </c>
      <c r="J43" s="18">
        <v>408242</v>
      </c>
      <c r="K43" s="17">
        <v>4704347</v>
      </c>
      <c r="L43" s="17">
        <v>10559445</v>
      </c>
      <c r="M43" s="18">
        <v>2188635</v>
      </c>
      <c r="N43" s="18">
        <v>13900908</v>
      </c>
      <c r="O43" s="17">
        <v>26648988</v>
      </c>
      <c r="P43" s="17">
        <v>2256974</v>
      </c>
      <c r="Q43" s="18">
        <v>593398</v>
      </c>
      <c r="R43" s="18">
        <v>0</v>
      </c>
      <c r="S43" s="17">
        <v>2850372</v>
      </c>
      <c r="T43" s="17">
        <v>0</v>
      </c>
      <c r="U43" s="18">
        <v>5863024</v>
      </c>
      <c r="V43" s="18">
        <v>736469</v>
      </c>
      <c r="W43" s="20">
        <v>6599493</v>
      </c>
    </row>
    <row r="44" spans="1:23" ht="12.75" customHeight="1">
      <c r="A44" s="21"/>
      <c r="B44" s="22" t="s">
        <v>96</v>
      </c>
      <c r="C44" s="23"/>
      <c r="D44" s="24">
        <f>SUM(D38:D43)</f>
        <v>173693162</v>
      </c>
      <c r="E44" s="25">
        <f>SUM(E38:E43)</f>
        <v>164083188</v>
      </c>
      <c r="F44" s="25">
        <f>SUM(F38:F43)</f>
        <v>124351447</v>
      </c>
      <c r="G44" s="26">
        <f t="shared" si="1"/>
        <v>0.7578561125957646</v>
      </c>
      <c r="H44" s="24">
        <f aca="true" t="shared" si="6" ref="H44:W44">SUM(H38:H43)</f>
        <v>7952354</v>
      </c>
      <c r="I44" s="25">
        <f t="shared" si="6"/>
        <v>8975201</v>
      </c>
      <c r="J44" s="25">
        <f t="shared" si="6"/>
        <v>8097652</v>
      </c>
      <c r="K44" s="24">
        <f t="shared" si="6"/>
        <v>25025207</v>
      </c>
      <c r="L44" s="24">
        <f t="shared" si="6"/>
        <v>17549701</v>
      </c>
      <c r="M44" s="25">
        <f t="shared" si="6"/>
        <v>9057312</v>
      </c>
      <c r="N44" s="25">
        <f t="shared" si="6"/>
        <v>27561943</v>
      </c>
      <c r="O44" s="24">
        <f t="shared" si="6"/>
        <v>54168956</v>
      </c>
      <c r="P44" s="24">
        <f t="shared" si="6"/>
        <v>3806690</v>
      </c>
      <c r="Q44" s="25">
        <f t="shared" si="6"/>
        <v>3657666</v>
      </c>
      <c r="R44" s="25">
        <f t="shared" si="6"/>
        <v>13471692</v>
      </c>
      <c r="S44" s="24">
        <f t="shared" si="6"/>
        <v>20936048</v>
      </c>
      <c r="T44" s="24">
        <f t="shared" si="6"/>
        <v>152785</v>
      </c>
      <c r="U44" s="25">
        <f t="shared" si="6"/>
        <v>12556682</v>
      </c>
      <c r="V44" s="25">
        <f t="shared" si="6"/>
        <v>11511769</v>
      </c>
      <c r="W44" s="27">
        <f t="shared" si="6"/>
        <v>24221236</v>
      </c>
    </row>
    <row r="45" spans="1:23" ht="12.75" customHeight="1">
      <c r="A45" s="14" t="s">
        <v>26</v>
      </c>
      <c r="B45" s="15" t="s">
        <v>97</v>
      </c>
      <c r="C45" s="16" t="s">
        <v>98</v>
      </c>
      <c r="D45" s="17">
        <v>24017000</v>
      </c>
      <c r="E45" s="18">
        <v>23151000</v>
      </c>
      <c r="F45" s="18">
        <v>18030775</v>
      </c>
      <c r="G45" s="19">
        <f t="shared" si="1"/>
        <v>0.7788335277093862</v>
      </c>
      <c r="H45" s="17">
        <v>453611</v>
      </c>
      <c r="I45" s="18">
        <v>683393</v>
      </c>
      <c r="J45" s="18">
        <v>861252</v>
      </c>
      <c r="K45" s="17">
        <v>1998256</v>
      </c>
      <c r="L45" s="17">
        <v>2067594</v>
      </c>
      <c r="M45" s="18">
        <v>2707004</v>
      </c>
      <c r="N45" s="18">
        <v>2021817</v>
      </c>
      <c r="O45" s="17">
        <v>6796415</v>
      </c>
      <c r="P45" s="17">
        <v>1099213</v>
      </c>
      <c r="Q45" s="18">
        <v>1317807</v>
      </c>
      <c r="R45" s="18">
        <v>1437839</v>
      </c>
      <c r="S45" s="17">
        <v>3854859</v>
      </c>
      <c r="T45" s="17">
        <v>1523612</v>
      </c>
      <c r="U45" s="18">
        <v>1512571</v>
      </c>
      <c r="V45" s="18">
        <v>2345062</v>
      </c>
      <c r="W45" s="20">
        <v>5381245</v>
      </c>
    </row>
    <row r="46" spans="1:23" ht="12.75" customHeight="1">
      <c r="A46" s="14" t="s">
        <v>26</v>
      </c>
      <c r="B46" s="15" t="s">
        <v>99</v>
      </c>
      <c r="C46" s="16" t="s">
        <v>100</v>
      </c>
      <c r="D46" s="17">
        <v>7039973</v>
      </c>
      <c r="E46" s="18">
        <v>7189973</v>
      </c>
      <c r="F46" s="18">
        <v>3989943</v>
      </c>
      <c r="G46" s="19">
        <f t="shared" si="1"/>
        <v>0.5549315692840571</v>
      </c>
      <c r="H46" s="17">
        <v>500</v>
      </c>
      <c r="I46" s="18">
        <v>115664</v>
      </c>
      <c r="J46" s="18">
        <v>820704</v>
      </c>
      <c r="K46" s="17">
        <v>936868</v>
      </c>
      <c r="L46" s="17">
        <v>808058</v>
      </c>
      <c r="M46" s="18">
        <v>50410</v>
      </c>
      <c r="N46" s="18">
        <v>477001</v>
      </c>
      <c r="O46" s="17">
        <v>1335469</v>
      </c>
      <c r="P46" s="17">
        <v>199433</v>
      </c>
      <c r="Q46" s="18">
        <v>72835</v>
      </c>
      <c r="R46" s="18">
        <v>786472</v>
      </c>
      <c r="S46" s="17">
        <v>1058740</v>
      </c>
      <c r="T46" s="17">
        <v>2153</v>
      </c>
      <c r="U46" s="18">
        <v>449678</v>
      </c>
      <c r="V46" s="18">
        <v>207035</v>
      </c>
      <c r="W46" s="20">
        <v>658866</v>
      </c>
    </row>
    <row r="47" spans="1:23" ht="12.75" customHeight="1">
      <c r="A47" s="14" t="s">
        <v>26</v>
      </c>
      <c r="B47" s="15" t="s">
        <v>101</v>
      </c>
      <c r="C47" s="16" t="s">
        <v>102</v>
      </c>
      <c r="D47" s="17">
        <v>20371670</v>
      </c>
      <c r="E47" s="18">
        <v>24026575</v>
      </c>
      <c r="F47" s="18">
        <v>18827879</v>
      </c>
      <c r="G47" s="19">
        <f t="shared" si="1"/>
        <v>0.7836272544047581</v>
      </c>
      <c r="H47" s="17">
        <v>700</v>
      </c>
      <c r="I47" s="18">
        <v>91181</v>
      </c>
      <c r="J47" s="18">
        <v>267517</v>
      </c>
      <c r="K47" s="17">
        <v>359398</v>
      </c>
      <c r="L47" s="17">
        <v>489242</v>
      </c>
      <c r="M47" s="18">
        <v>149958</v>
      </c>
      <c r="N47" s="18">
        <v>1566928</v>
      </c>
      <c r="O47" s="17">
        <v>2206128</v>
      </c>
      <c r="P47" s="17">
        <v>1603790</v>
      </c>
      <c r="Q47" s="18">
        <v>1128677</v>
      </c>
      <c r="R47" s="18">
        <v>3771897</v>
      </c>
      <c r="S47" s="17">
        <v>6504364</v>
      </c>
      <c r="T47" s="17">
        <v>168084</v>
      </c>
      <c r="U47" s="18">
        <v>4339882</v>
      </c>
      <c r="V47" s="18">
        <v>5250023</v>
      </c>
      <c r="W47" s="20">
        <v>9757989</v>
      </c>
    </row>
    <row r="48" spans="1:23" ht="12.75" customHeight="1">
      <c r="A48" s="14" t="s">
        <v>26</v>
      </c>
      <c r="B48" s="15" t="s">
        <v>103</v>
      </c>
      <c r="C48" s="16" t="s">
        <v>104</v>
      </c>
      <c r="D48" s="17">
        <v>5975000</v>
      </c>
      <c r="E48" s="18">
        <v>6097500</v>
      </c>
      <c r="F48" s="18">
        <v>3836995</v>
      </c>
      <c r="G48" s="19">
        <f t="shared" si="1"/>
        <v>0.6292734727347273</v>
      </c>
      <c r="H48" s="17">
        <v>0</v>
      </c>
      <c r="I48" s="18">
        <v>261766</v>
      </c>
      <c r="J48" s="18">
        <v>61678</v>
      </c>
      <c r="K48" s="17">
        <v>323444</v>
      </c>
      <c r="L48" s="17">
        <v>556411</v>
      </c>
      <c r="M48" s="18">
        <v>1326344</v>
      </c>
      <c r="N48" s="18">
        <v>736774</v>
      </c>
      <c r="O48" s="17">
        <v>2619529</v>
      </c>
      <c r="P48" s="17">
        <v>0</v>
      </c>
      <c r="Q48" s="18">
        <v>481000</v>
      </c>
      <c r="R48" s="18">
        <v>413022</v>
      </c>
      <c r="S48" s="17">
        <v>894022</v>
      </c>
      <c r="T48" s="17">
        <v>0</v>
      </c>
      <c r="U48" s="18">
        <v>0</v>
      </c>
      <c r="V48" s="18">
        <v>0</v>
      </c>
      <c r="W48" s="20">
        <v>0</v>
      </c>
    </row>
    <row r="49" spans="1:23" ht="12.75" customHeight="1">
      <c r="A49" s="14" t="s">
        <v>41</v>
      </c>
      <c r="B49" s="15" t="s">
        <v>105</v>
      </c>
      <c r="C49" s="16" t="s">
        <v>106</v>
      </c>
      <c r="D49" s="17">
        <v>54270312</v>
      </c>
      <c r="E49" s="18">
        <v>47496312</v>
      </c>
      <c r="F49" s="18">
        <v>30396923</v>
      </c>
      <c r="G49" s="19">
        <f t="shared" si="1"/>
        <v>0.639984910828445</v>
      </c>
      <c r="H49" s="17">
        <v>5913</v>
      </c>
      <c r="I49" s="18">
        <v>589124</v>
      </c>
      <c r="J49" s="18">
        <v>577870</v>
      </c>
      <c r="K49" s="17">
        <v>1172907</v>
      </c>
      <c r="L49" s="17">
        <v>10472946</v>
      </c>
      <c r="M49" s="18">
        <v>1222426</v>
      </c>
      <c r="N49" s="18">
        <v>2802014</v>
      </c>
      <c r="O49" s="17">
        <v>14497386</v>
      </c>
      <c r="P49" s="17">
        <v>435055</v>
      </c>
      <c r="Q49" s="18">
        <v>2490395</v>
      </c>
      <c r="R49" s="18">
        <v>6383889</v>
      </c>
      <c r="S49" s="17">
        <v>9309339</v>
      </c>
      <c r="T49" s="17">
        <v>1637228</v>
      </c>
      <c r="U49" s="18">
        <v>3780063</v>
      </c>
      <c r="V49" s="18">
        <v>0</v>
      </c>
      <c r="W49" s="20">
        <v>5417291</v>
      </c>
    </row>
    <row r="50" spans="1:23" ht="12.75" customHeight="1">
      <c r="A50" s="21"/>
      <c r="B50" s="22" t="s">
        <v>107</v>
      </c>
      <c r="C50" s="23"/>
      <c r="D50" s="24">
        <f>SUM(D45:D49)</f>
        <v>111673955</v>
      </c>
      <c r="E50" s="25">
        <f>SUM(E45:E49)</f>
        <v>107961360</v>
      </c>
      <c r="F50" s="25">
        <f>SUM(F45:F49)</f>
        <v>75082515</v>
      </c>
      <c r="G50" s="26">
        <f t="shared" si="1"/>
        <v>0.6954572913864738</v>
      </c>
      <c r="H50" s="24">
        <f aca="true" t="shared" si="7" ref="H50:W50">SUM(H45:H49)</f>
        <v>460724</v>
      </c>
      <c r="I50" s="25">
        <f t="shared" si="7"/>
        <v>1741128</v>
      </c>
      <c r="J50" s="25">
        <f t="shared" si="7"/>
        <v>2589021</v>
      </c>
      <c r="K50" s="24">
        <f t="shared" si="7"/>
        <v>4790873</v>
      </c>
      <c r="L50" s="24">
        <f t="shared" si="7"/>
        <v>14394251</v>
      </c>
      <c r="M50" s="25">
        <f t="shared" si="7"/>
        <v>5456142</v>
      </c>
      <c r="N50" s="25">
        <f t="shared" si="7"/>
        <v>7604534</v>
      </c>
      <c r="O50" s="24">
        <f t="shared" si="7"/>
        <v>27454927</v>
      </c>
      <c r="P50" s="24">
        <f t="shared" si="7"/>
        <v>3337491</v>
      </c>
      <c r="Q50" s="25">
        <f t="shared" si="7"/>
        <v>5490714</v>
      </c>
      <c r="R50" s="25">
        <f t="shared" si="7"/>
        <v>12793119</v>
      </c>
      <c r="S50" s="24">
        <f t="shared" si="7"/>
        <v>21621324</v>
      </c>
      <c r="T50" s="24">
        <f t="shared" si="7"/>
        <v>3331077</v>
      </c>
      <c r="U50" s="25">
        <f t="shared" si="7"/>
        <v>10082194</v>
      </c>
      <c r="V50" s="25">
        <f t="shared" si="7"/>
        <v>7802120</v>
      </c>
      <c r="W50" s="27">
        <f t="shared" si="7"/>
        <v>21215391</v>
      </c>
    </row>
    <row r="51" spans="1:23" ht="12.75" customHeight="1">
      <c r="A51" s="32"/>
      <c r="B51" s="33" t="s">
        <v>108</v>
      </c>
      <c r="C51" s="34"/>
      <c r="D51" s="35">
        <f>SUM(D5:D6,D8:D15,D17:D23,D25:D31,D33:D36,D38:D43,D45:D49)</f>
        <v>1489852537</v>
      </c>
      <c r="E51" s="36">
        <f>SUM(E5:E6,E8:E15,E17:E23,E25:E31,E33:E36,E38:E43,E45:E49)</f>
        <v>1443532847</v>
      </c>
      <c r="F51" s="36">
        <f>SUM(F5:F6,F8:F15,F17:F23,F25:F31,F33:F36,F38:F43,F45:F49)</f>
        <v>881139307</v>
      </c>
      <c r="G51" s="37">
        <f t="shared" si="1"/>
        <v>0.6104047502841479</v>
      </c>
      <c r="H51" s="35">
        <f aca="true" t="shared" si="8" ref="H51:W51">SUM(H5:H6,H8:H15,H17:H23,H25:H31,H33:H36,H38:H43,H45:H49)</f>
        <v>47466012</v>
      </c>
      <c r="I51" s="36">
        <f t="shared" si="8"/>
        <v>46561156</v>
      </c>
      <c r="J51" s="36">
        <f t="shared" si="8"/>
        <v>80833743</v>
      </c>
      <c r="K51" s="35">
        <f t="shared" si="8"/>
        <v>174860911</v>
      </c>
      <c r="L51" s="35">
        <f t="shared" si="8"/>
        <v>95649404</v>
      </c>
      <c r="M51" s="36">
        <f t="shared" si="8"/>
        <v>62772349</v>
      </c>
      <c r="N51" s="36">
        <f t="shared" si="8"/>
        <v>99729456</v>
      </c>
      <c r="O51" s="35">
        <f t="shared" si="8"/>
        <v>258151209</v>
      </c>
      <c r="P51" s="35">
        <f t="shared" si="8"/>
        <v>68153373</v>
      </c>
      <c r="Q51" s="36">
        <f t="shared" si="8"/>
        <v>59827966</v>
      </c>
      <c r="R51" s="36">
        <f t="shared" si="8"/>
        <v>102146889</v>
      </c>
      <c r="S51" s="35">
        <f t="shared" si="8"/>
        <v>230128228</v>
      </c>
      <c r="T51" s="35">
        <f t="shared" si="8"/>
        <v>46369303</v>
      </c>
      <c r="U51" s="36">
        <f t="shared" si="8"/>
        <v>92296328</v>
      </c>
      <c r="V51" s="36">
        <f t="shared" si="8"/>
        <v>79333328</v>
      </c>
      <c r="W51" s="38">
        <f t="shared" si="8"/>
        <v>217998959</v>
      </c>
    </row>
    <row r="52" spans="1:23" ht="12.75" customHeight="1">
      <c r="A52" s="9"/>
      <c r="B52" s="10" t="s">
        <v>600</v>
      </c>
      <c r="C52" s="11"/>
      <c r="D52" s="28"/>
      <c r="E52" s="29"/>
      <c r="F52" s="29"/>
      <c r="G52" s="30"/>
      <c r="H52" s="28"/>
      <c r="I52" s="29"/>
      <c r="J52" s="29"/>
      <c r="K52" s="28"/>
      <c r="L52" s="28"/>
      <c r="M52" s="29"/>
      <c r="N52" s="29"/>
      <c r="O52" s="28"/>
      <c r="P52" s="28"/>
      <c r="Q52" s="29"/>
      <c r="R52" s="29"/>
      <c r="S52" s="28"/>
      <c r="T52" s="28"/>
      <c r="U52" s="29"/>
      <c r="V52" s="29"/>
      <c r="W52" s="31"/>
    </row>
    <row r="53" spans="1:23" ht="12.75" customHeight="1">
      <c r="A53" s="13"/>
      <c r="B53" s="10" t="s">
        <v>109</v>
      </c>
      <c r="C53" s="11"/>
      <c r="D53" s="28"/>
      <c r="E53" s="29"/>
      <c r="F53" s="29"/>
      <c r="G53" s="30"/>
      <c r="H53" s="28"/>
      <c r="I53" s="29"/>
      <c r="J53" s="29"/>
      <c r="K53" s="28"/>
      <c r="L53" s="28"/>
      <c r="M53" s="29"/>
      <c r="N53" s="29"/>
      <c r="O53" s="28"/>
      <c r="P53" s="28"/>
      <c r="Q53" s="29"/>
      <c r="R53" s="29"/>
      <c r="S53" s="28"/>
      <c r="T53" s="28"/>
      <c r="U53" s="29"/>
      <c r="V53" s="29"/>
      <c r="W53" s="31"/>
    </row>
    <row r="54" spans="1:23" ht="12.75" customHeight="1">
      <c r="A54" s="14" t="s">
        <v>20</v>
      </c>
      <c r="B54" s="15" t="s">
        <v>110</v>
      </c>
      <c r="C54" s="16" t="s">
        <v>111</v>
      </c>
      <c r="D54" s="17">
        <v>698777763</v>
      </c>
      <c r="E54" s="18">
        <v>585426729</v>
      </c>
      <c r="F54" s="18">
        <v>535491348</v>
      </c>
      <c r="G54" s="19">
        <f aca="true" t="shared" si="9" ref="G54:G82">IF($E54=0,0,$F54/$E54)</f>
        <v>0.9147025946606548</v>
      </c>
      <c r="H54" s="17">
        <v>33906559</v>
      </c>
      <c r="I54" s="18">
        <v>49984057</v>
      </c>
      <c r="J54" s="18">
        <v>44177072</v>
      </c>
      <c r="K54" s="17">
        <v>128067688</v>
      </c>
      <c r="L54" s="17">
        <v>47114155</v>
      </c>
      <c r="M54" s="18">
        <v>45597677</v>
      </c>
      <c r="N54" s="18">
        <v>48333111</v>
      </c>
      <c r="O54" s="17">
        <v>141044943</v>
      </c>
      <c r="P54" s="17">
        <v>46911391</v>
      </c>
      <c r="Q54" s="18">
        <v>44182927</v>
      </c>
      <c r="R54" s="18">
        <v>39733862</v>
      </c>
      <c r="S54" s="17">
        <v>130828180</v>
      </c>
      <c r="T54" s="17">
        <v>34188451</v>
      </c>
      <c r="U54" s="18">
        <v>46136803</v>
      </c>
      <c r="V54" s="18">
        <v>55225283</v>
      </c>
      <c r="W54" s="20">
        <v>135550537</v>
      </c>
    </row>
    <row r="55" spans="1:23" ht="12.75" customHeight="1">
      <c r="A55" s="21"/>
      <c r="B55" s="22" t="s">
        <v>25</v>
      </c>
      <c r="C55" s="23"/>
      <c r="D55" s="24">
        <f>D54</f>
        <v>698777763</v>
      </c>
      <c r="E55" s="25">
        <f>E54</f>
        <v>585426729</v>
      </c>
      <c r="F55" s="25">
        <f>F54</f>
        <v>535491348</v>
      </c>
      <c r="G55" s="26">
        <f t="shared" si="9"/>
        <v>0.9147025946606548</v>
      </c>
      <c r="H55" s="24">
        <f aca="true" t="shared" si="10" ref="H55:W55">H54</f>
        <v>33906559</v>
      </c>
      <c r="I55" s="25">
        <f t="shared" si="10"/>
        <v>49984057</v>
      </c>
      <c r="J55" s="25">
        <f t="shared" si="10"/>
        <v>44177072</v>
      </c>
      <c r="K55" s="24">
        <f t="shared" si="10"/>
        <v>128067688</v>
      </c>
      <c r="L55" s="24">
        <f t="shared" si="10"/>
        <v>47114155</v>
      </c>
      <c r="M55" s="25">
        <f t="shared" si="10"/>
        <v>45597677</v>
      </c>
      <c r="N55" s="25">
        <f t="shared" si="10"/>
        <v>48333111</v>
      </c>
      <c r="O55" s="24">
        <f t="shared" si="10"/>
        <v>141044943</v>
      </c>
      <c r="P55" s="24">
        <f t="shared" si="10"/>
        <v>46911391</v>
      </c>
      <c r="Q55" s="25">
        <f t="shared" si="10"/>
        <v>44182927</v>
      </c>
      <c r="R55" s="25">
        <f t="shared" si="10"/>
        <v>39733862</v>
      </c>
      <c r="S55" s="24">
        <f t="shared" si="10"/>
        <v>130828180</v>
      </c>
      <c r="T55" s="24">
        <f t="shared" si="10"/>
        <v>34188451</v>
      </c>
      <c r="U55" s="25">
        <f t="shared" si="10"/>
        <v>46136803</v>
      </c>
      <c r="V55" s="25">
        <f t="shared" si="10"/>
        <v>55225283</v>
      </c>
      <c r="W55" s="27">
        <f t="shared" si="10"/>
        <v>135550537</v>
      </c>
    </row>
    <row r="56" spans="1:23" ht="12.75" customHeight="1">
      <c r="A56" s="14" t="s">
        <v>26</v>
      </c>
      <c r="B56" s="15" t="s">
        <v>112</v>
      </c>
      <c r="C56" s="16" t="s">
        <v>113</v>
      </c>
      <c r="D56" s="17">
        <v>2310000</v>
      </c>
      <c r="E56" s="18">
        <v>2509417</v>
      </c>
      <c r="F56" s="18">
        <v>80748</v>
      </c>
      <c r="G56" s="19">
        <f t="shared" si="9"/>
        <v>0.03217799193996056</v>
      </c>
      <c r="H56" s="17">
        <v>29330</v>
      </c>
      <c r="I56" s="18">
        <v>0</v>
      </c>
      <c r="J56" s="18">
        <v>25348</v>
      </c>
      <c r="K56" s="17">
        <v>54678</v>
      </c>
      <c r="L56" s="17">
        <v>26070</v>
      </c>
      <c r="M56" s="18">
        <v>0</v>
      </c>
      <c r="N56" s="18">
        <v>0</v>
      </c>
      <c r="O56" s="17">
        <v>26070</v>
      </c>
      <c r="P56" s="17">
        <v>0</v>
      </c>
      <c r="Q56" s="18">
        <v>0</v>
      </c>
      <c r="R56" s="18">
        <v>0</v>
      </c>
      <c r="S56" s="17">
        <v>0</v>
      </c>
      <c r="T56" s="17">
        <v>0</v>
      </c>
      <c r="U56" s="18">
        <v>0</v>
      </c>
      <c r="V56" s="18">
        <v>0</v>
      </c>
      <c r="W56" s="20">
        <v>0</v>
      </c>
    </row>
    <row r="57" spans="1:23" ht="12.75" customHeight="1">
      <c r="A57" s="14" t="s">
        <v>26</v>
      </c>
      <c r="B57" s="15" t="s">
        <v>114</v>
      </c>
      <c r="C57" s="16" t="s">
        <v>115</v>
      </c>
      <c r="D57" s="17">
        <v>0</v>
      </c>
      <c r="E57" s="18">
        <v>1005000</v>
      </c>
      <c r="F57" s="18">
        <v>216090</v>
      </c>
      <c r="G57" s="19">
        <f t="shared" si="9"/>
        <v>0.21501492537313432</v>
      </c>
      <c r="H57" s="17">
        <v>0</v>
      </c>
      <c r="I57" s="18">
        <v>0</v>
      </c>
      <c r="J57" s="18">
        <v>0</v>
      </c>
      <c r="K57" s="17">
        <v>0</v>
      </c>
      <c r="L57" s="17">
        <v>0</v>
      </c>
      <c r="M57" s="18">
        <v>0</v>
      </c>
      <c r="N57" s="18">
        <v>0</v>
      </c>
      <c r="O57" s="17">
        <v>0</v>
      </c>
      <c r="P57" s="17">
        <v>110375</v>
      </c>
      <c r="Q57" s="18">
        <v>31246</v>
      </c>
      <c r="R57" s="18">
        <v>54022</v>
      </c>
      <c r="S57" s="17">
        <v>195643</v>
      </c>
      <c r="T57" s="17">
        <v>20447</v>
      </c>
      <c r="U57" s="18">
        <v>0</v>
      </c>
      <c r="V57" s="18">
        <v>0</v>
      </c>
      <c r="W57" s="20">
        <v>20447</v>
      </c>
    </row>
    <row r="58" spans="1:23" ht="12.75" customHeight="1">
      <c r="A58" s="14" t="s">
        <v>26</v>
      </c>
      <c r="B58" s="15" t="s">
        <v>116</v>
      </c>
      <c r="C58" s="16" t="s">
        <v>117</v>
      </c>
      <c r="D58" s="17">
        <v>4134816</v>
      </c>
      <c r="E58" s="18">
        <v>4134816</v>
      </c>
      <c r="F58" s="18">
        <v>1529788</v>
      </c>
      <c r="G58" s="19">
        <f t="shared" si="9"/>
        <v>0.3699772855672417</v>
      </c>
      <c r="H58" s="17">
        <v>62053</v>
      </c>
      <c r="I58" s="18">
        <v>0</v>
      </c>
      <c r="J58" s="18">
        <v>0</v>
      </c>
      <c r="K58" s="17">
        <v>62053</v>
      </c>
      <c r="L58" s="17">
        <v>0</v>
      </c>
      <c r="M58" s="18">
        <v>0</v>
      </c>
      <c r="N58" s="18">
        <v>0</v>
      </c>
      <c r="O58" s="17">
        <v>0</v>
      </c>
      <c r="P58" s="17">
        <v>202938</v>
      </c>
      <c r="Q58" s="18">
        <v>584948</v>
      </c>
      <c r="R58" s="18">
        <v>0</v>
      </c>
      <c r="S58" s="17">
        <v>787886</v>
      </c>
      <c r="T58" s="17">
        <v>279202</v>
      </c>
      <c r="U58" s="18">
        <v>400647</v>
      </c>
      <c r="V58" s="18">
        <v>0</v>
      </c>
      <c r="W58" s="20">
        <v>679849</v>
      </c>
    </row>
    <row r="59" spans="1:23" ht="12.75" customHeight="1">
      <c r="A59" s="14" t="s">
        <v>41</v>
      </c>
      <c r="B59" s="15" t="s">
        <v>118</v>
      </c>
      <c r="C59" s="16" t="s">
        <v>119</v>
      </c>
      <c r="D59" s="17">
        <v>867500</v>
      </c>
      <c r="E59" s="18">
        <v>0</v>
      </c>
      <c r="F59" s="18">
        <v>297120</v>
      </c>
      <c r="G59" s="19">
        <f t="shared" si="9"/>
        <v>0</v>
      </c>
      <c r="H59" s="17">
        <v>214105</v>
      </c>
      <c r="I59" s="18">
        <v>64888</v>
      </c>
      <c r="J59" s="18">
        <v>0</v>
      </c>
      <c r="K59" s="17">
        <v>278993</v>
      </c>
      <c r="L59" s="17">
        <v>9048</v>
      </c>
      <c r="M59" s="18">
        <v>0</v>
      </c>
      <c r="N59" s="18">
        <v>9079</v>
      </c>
      <c r="O59" s="17">
        <v>18127</v>
      </c>
      <c r="P59" s="17">
        <v>0</v>
      </c>
      <c r="Q59" s="18">
        <v>0</v>
      </c>
      <c r="R59" s="18">
        <v>0</v>
      </c>
      <c r="S59" s="17">
        <v>0</v>
      </c>
      <c r="T59" s="17">
        <v>0</v>
      </c>
      <c r="U59" s="18">
        <v>0</v>
      </c>
      <c r="V59" s="18">
        <v>0</v>
      </c>
      <c r="W59" s="20">
        <v>0</v>
      </c>
    </row>
    <row r="60" spans="1:23" ht="12.75" customHeight="1">
      <c r="A60" s="21"/>
      <c r="B60" s="22" t="s">
        <v>120</v>
      </c>
      <c r="C60" s="23"/>
      <c r="D60" s="24">
        <f>SUM(D56:D59)</f>
        <v>7312316</v>
      </c>
      <c r="E60" s="25">
        <f>SUM(E56:E59)</f>
        <v>7649233</v>
      </c>
      <c r="F60" s="25">
        <f>SUM(F56:F59)</f>
        <v>2123746</v>
      </c>
      <c r="G60" s="26">
        <f t="shared" si="9"/>
        <v>0.2776416929645103</v>
      </c>
      <c r="H60" s="24">
        <f aca="true" t="shared" si="11" ref="H60:W60">SUM(H56:H59)</f>
        <v>305488</v>
      </c>
      <c r="I60" s="25">
        <f t="shared" si="11"/>
        <v>64888</v>
      </c>
      <c r="J60" s="25">
        <f t="shared" si="11"/>
        <v>25348</v>
      </c>
      <c r="K60" s="24">
        <f t="shared" si="11"/>
        <v>395724</v>
      </c>
      <c r="L60" s="24">
        <f t="shared" si="11"/>
        <v>35118</v>
      </c>
      <c r="M60" s="25">
        <f t="shared" si="11"/>
        <v>0</v>
      </c>
      <c r="N60" s="25">
        <f t="shared" si="11"/>
        <v>9079</v>
      </c>
      <c r="O60" s="24">
        <f t="shared" si="11"/>
        <v>44197</v>
      </c>
      <c r="P60" s="24">
        <f t="shared" si="11"/>
        <v>313313</v>
      </c>
      <c r="Q60" s="25">
        <f t="shared" si="11"/>
        <v>616194</v>
      </c>
      <c r="R60" s="25">
        <f t="shared" si="11"/>
        <v>54022</v>
      </c>
      <c r="S60" s="24">
        <f t="shared" si="11"/>
        <v>983529</v>
      </c>
      <c r="T60" s="24">
        <f t="shared" si="11"/>
        <v>299649</v>
      </c>
      <c r="U60" s="25">
        <f t="shared" si="11"/>
        <v>400647</v>
      </c>
      <c r="V60" s="25">
        <f t="shared" si="11"/>
        <v>0</v>
      </c>
      <c r="W60" s="27">
        <f t="shared" si="11"/>
        <v>700296</v>
      </c>
    </row>
    <row r="61" spans="1:23" ht="12.75" customHeight="1">
      <c r="A61" s="14" t="s">
        <v>26</v>
      </c>
      <c r="B61" s="15" t="s">
        <v>121</v>
      </c>
      <c r="C61" s="16" t="s">
        <v>122</v>
      </c>
      <c r="D61" s="17">
        <v>3319944</v>
      </c>
      <c r="E61" s="18">
        <v>4327665</v>
      </c>
      <c r="F61" s="18">
        <v>19000</v>
      </c>
      <c r="G61" s="19">
        <f t="shared" si="9"/>
        <v>0.00439035831100605</v>
      </c>
      <c r="H61" s="17">
        <v>0</v>
      </c>
      <c r="I61" s="18">
        <v>0</v>
      </c>
      <c r="J61" s="18">
        <v>0</v>
      </c>
      <c r="K61" s="17">
        <v>0</v>
      </c>
      <c r="L61" s="17">
        <v>0</v>
      </c>
      <c r="M61" s="18">
        <v>0</v>
      </c>
      <c r="N61" s="18">
        <v>19000</v>
      </c>
      <c r="O61" s="17">
        <v>19000</v>
      </c>
      <c r="P61" s="17">
        <v>0</v>
      </c>
      <c r="Q61" s="18">
        <v>0</v>
      </c>
      <c r="R61" s="18">
        <v>0</v>
      </c>
      <c r="S61" s="17">
        <v>0</v>
      </c>
      <c r="T61" s="17">
        <v>0</v>
      </c>
      <c r="U61" s="18">
        <v>0</v>
      </c>
      <c r="V61" s="18">
        <v>0</v>
      </c>
      <c r="W61" s="20">
        <v>0</v>
      </c>
    </row>
    <row r="62" spans="1:23" ht="12.75" customHeight="1">
      <c r="A62" s="14" t="s">
        <v>26</v>
      </c>
      <c r="B62" s="15" t="s">
        <v>123</v>
      </c>
      <c r="C62" s="16" t="s">
        <v>124</v>
      </c>
      <c r="D62" s="17">
        <v>4782600</v>
      </c>
      <c r="E62" s="18">
        <v>4152600</v>
      </c>
      <c r="F62" s="18">
        <v>16328765</v>
      </c>
      <c r="G62" s="19">
        <f t="shared" si="9"/>
        <v>3.932178635072003</v>
      </c>
      <c r="H62" s="17">
        <v>342813</v>
      </c>
      <c r="I62" s="18">
        <v>1478277</v>
      </c>
      <c r="J62" s="18">
        <v>405040</v>
      </c>
      <c r="K62" s="17">
        <v>2226130</v>
      </c>
      <c r="L62" s="17">
        <v>932806</v>
      </c>
      <c r="M62" s="18">
        <v>123026</v>
      </c>
      <c r="N62" s="18">
        <v>1627123</v>
      </c>
      <c r="O62" s="17">
        <v>2682955</v>
      </c>
      <c r="P62" s="17">
        <v>2072054</v>
      </c>
      <c r="Q62" s="18">
        <v>2244048</v>
      </c>
      <c r="R62" s="18">
        <v>1603230</v>
      </c>
      <c r="S62" s="17">
        <v>5919332</v>
      </c>
      <c r="T62" s="17">
        <v>545060</v>
      </c>
      <c r="U62" s="18">
        <v>335056</v>
      </c>
      <c r="V62" s="18">
        <v>4620232</v>
      </c>
      <c r="W62" s="20">
        <v>5500348</v>
      </c>
    </row>
    <row r="63" spans="1:23" ht="12.75" customHeight="1">
      <c r="A63" s="14" t="s">
        <v>26</v>
      </c>
      <c r="B63" s="15" t="s">
        <v>125</v>
      </c>
      <c r="C63" s="16" t="s">
        <v>126</v>
      </c>
      <c r="D63" s="17">
        <v>6267820</v>
      </c>
      <c r="E63" s="18">
        <v>8524820</v>
      </c>
      <c r="F63" s="18">
        <v>7535642</v>
      </c>
      <c r="G63" s="19">
        <f t="shared" si="9"/>
        <v>0.8839649400221941</v>
      </c>
      <c r="H63" s="17">
        <v>65830</v>
      </c>
      <c r="I63" s="18">
        <v>26260</v>
      </c>
      <c r="J63" s="18">
        <v>589213</v>
      </c>
      <c r="K63" s="17">
        <v>681303</v>
      </c>
      <c r="L63" s="17">
        <v>680556</v>
      </c>
      <c r="M63" s="18">
        <v>163732</v>
      </c>
      <c r="N63" s="18">
        <v>677295</v>
      </c>
      <c r="O63" s="17">
        <v>1521583</v>
      </c>
      <c r="P63" s="17">
        <v>843058</v>
      </c>
      <c r="Q63" s="18">
        <v>440423</v>
      </c>
      <c r="R63" s="18">
        <v>606850</v>
      </c>
      <c r="S63" s="17">
        <v>1890331</v>
      </c>
      <c r="T63" s="17">
        <v>130702</v>
      </c>
      <c r="U63" s="18">
        <v>989329</v>
      </c>
      <c r="V63" s="18">
        <v>2322394</v>
      </c>
      <c r="W63" s="20">
        <v>3442425</v>
      </c>
    </row>
    <row r="64" spans="1:23" ht="12.75" customHeight="1">
      <c r="A64" s="14" t="s">
        <v>26</v>
      </c>
      <c r="B64" s="15" t="s">
        <v>127</v>
      </c>
      <c r="C64" s="16" t="s">
        <v>128</v>
      </c>
      <c r="D64" s="17">
        <v>8200000</v>
      </c>
      <c r="E64" s="18">
        <v>23039685</v>
      </c>
      <c r="F64" s="18">
        <v>16486339</v>
      </c>
      <c r="G64" s="19">
        <f t="shared" si="9"/>
        <v>0.7155626910697781</v>
      </c>
      <c r="H64" s="17">
        <v>0</v>
      </c>
      <c r="I64" s="18">
        <v>123698</v>
      </c>
      <c r="J64" s="18">
        <v>725898</v>
      </c>
      <c r="K64" s="17">
        <v>849596</v>
      </c>
      <c r="L64" s="17">
        <v>4653033</v>
      </c>
      <c r="M64" s="18">
        <v>1939022</v>
      </c>
      <c r="N64" s="18">
        <v>4420131</v>
      </c>
      <c r="O64" s="17">
        <v>11012186</v>
      </c>
      <c r="P64" s="17">
        <v>1099414</v>
      </c>
      <c r="Q64" s="18">
        <v>2642238</v>
      </c>
      <c r="R64" s="18">
        <v>3316837</v>
      </c>
      <c r="S64" s="17">
        <v>7058489</v>
      </c>
      <c r="T64" s="17">
        <v>44813</v>
      </c>
      <c r="U64" s="18">
        <v>1330748</v>
      </c>
      <c r="V64" s="18">
        <v>-3809493</v>
      </c>
      <c r="W64" s="20">
        <v>-2433932</v>
      </c>
    </row>
    <row r="65" spans="1:23" ht="12.75" customHeight="1">
      <c r="A65" s="14" t="s">
        <v>26</v>
      </c>
      <c r="B65" s="15" t="s">
        <v>129</v>
      </c>
      <c r="C65" s="16" t="s">
        <v>130</v>
      </c>
      <c r="D65" s="17">
        <v>236195129</v>
      </c>
      <c r="E65" s="18">
        <v>228500981</v>
      </c>
      <c r="F65" s="18">
        <v>81415273</v>
      </c>
      <c r="G65" s="19">
        <f t="shared" si="9"/>
        <v>0.35630163443368323</v>
      </c>
      <c r="H65" s="17">
        <v>0</v>
      </c>
      <c r="I65" s="18">
        <v>0</v>
      </c>
      <c r="J65" s="18">
        <v>0</v>
      </c>
      <c r="K65" s="17">
        <v>0</v>
      </c>
      <c r="L65" s="17">
        <v>5149047</v>
      </c>
      <c r="M65" s="18">
        <v>0</v>
      </c>
      <c r="N65" s="18">
        <v>0</v>
      </c>
      <c r="O65" s="17">
        <v>5149047</v>
      </c>
      <c r="P65" s="17">
        <v>18053337</v>
      </c>
      <c r="Q65" s="18">
        <v>0</v>
      </c>
      <c r="R65" s="18">
        <v>17868452</v>
      </c>
      <c r="S65" s="17">
        <v>35921789</v>
      </c>
      <c r="T65" s="17">
        <v>4604519</v>
      </c>
      <c r="U65" s="18">
        <v>19095308</v>
      </c>
      <c r="V65" s="18">
        <v>16644610</v>
      </c>
      <c r="W65" s="20">
        <v>40344437</v>
      </c>
    </row>
    <row r="66" spans="1:23" ht="12.75" customHeight="1">
      <c r="A66" s="14" t="s">
        <v>41</v>
      </c>
      <c r="B66" s="15" t="s">
        <v>131</v>
      </c>
      <c r="C66" s="16" t="s">
        <v>132</v>
      </c>
      <c r="D66" s="17">
        <v>2759784</v>
      </c>
      <c r="E66" s="18">
        <v>2759785</v>
      </c>
      <c r="F66" s="18">
        <v>2257927</v>
      </c>
      <c r="G66" s="19">
        <f t="shared" si="9"/>
        <v>0.8181532257041763</v>
      </c>
      <c r="H66" s="17">
        <v>0</v>
      </c>
      <c r="I66" s="18">
        <v>0</v>
      </c>
      <c r="J66" s="18">
        <v>0</v>
      </c>
      <c r="K66" s="17">
        <v>0</v>
      </c>
      <c r="L66" s="17">
        <v>192123</v>
      </c>
      <c r="M66" s="18">
        <v>461161</v>
      </c>
      <c r="N66" s="18">
        <v>0</v>
      </c>
      <c r="O66" s="17">
        <v>653284</v>
      </c>
      <c r="P66" s="17">
        <v>0</v>
      </c>
      <c r="Q66" s="18">
        <v>0</v>
      </c>
      <c r="R66" s="18">
        <v>835900</v>
      </c>
      <c r="S66" s="17">
        <v>835900</v>
      </c>
      <c r="T66" s="17">
        <v>24000</v>
      </c>
      <c r="U66" s="18">
        <v>744743</v>
      </c>
      <c r="V66" s="18">
        <v>0</v>
      </c>
      <c r="W66" s="20">
        <v>768743</v>
      </c>
    </row>
    <row r="67" spans="1:23" ht="12.75" customHeight="1">
      <c r="A67" s="21"/>
      <c r="B67" s="22" t="s">
        <v>133</v>
      </c>
      <c r="C67" s="23"/>
      <c r="D67" s="24">
        <f>SUM(D61:D66)</f>
        <v>261525277</v>
      </c>
      <c r="E67" s="25">
        <f>SUM(E61:E66)</f>
        <v>271305536</v>
      </c>
      <c r="F67" s="25">
        <f>SUM(F61:F66)</f>
        <v>124042946</v>
      </c>
      <c r="G67" s="26">
        <f t="shared" si="9"/>
        <v>0.45720757426785424</v>
      </c>
      <c r="H67" s="24">
        <f aca="true" t="shared" si="12" ref="H67:W67">SUM(H61:H66)</f>
        <v>408643</v>
      </c>
      <c r="I67" s="25">
        <f t="shared" si="12"/>
        <v>1628235</v>
      </c>
      <c r="J67" s="25">
        <f t="shared" si="12"/>
        <v>1720151</v>
      </c>
      <c r="K67" s="24">
        <f t="shared" si="12"/>
        <v>3757029</v>
      </c>
      <c r="L67" s="24">
        <f t="shared" si="12"/>
        <v>11607565</v>
      </c>
      <c r="M67" s="25">
        <f t="shared" si="12"/>
        <v>2686941</v>
      </c>
      <c r="N67" s="25">
        <f t="shared" si="12"/>
        <v>6743549</v>
      </c>
      <c r="O67" s="24">
        <f t="shared" si="12"/>
        <v>21038055</v>
      </c>
      <c r="P67" s="24">
        <f t="shared" si="12"/>
        <v>22067863</v>
      </c>
      <c r="Q67" s="25">
        <f t="shared" si="12"/>
        <v>5326709</v>
      </c>
      <c r="R67" s="25">
        <f t="shared" si="12"/>
        <v>24231269</v>
      </c>
      <c r="S67" s="24">
        <f t="shared" si="12"/>
        <v>51625841</v>
      </c>
      <c r="T67" s="24">
        <f t="shared" si="12"/>
        <v>5349094</v>
      </c>
      <c r="U67" s="25">
        <f t="shared" si="12"/>
        <v>22495184</v>
      </c>
      <c r="V67" s="25">
        <f t="shared" si="12"/>
        <v>19777743</v>
      </c>
      <c r="W67" s="27">
        <f t="shared" si="12"/>
        <v>47622021</v>
      </c>
    </row>
    <row r="68" spans="1:23" ht="12.75" customHeight="1">
      <c r="A68" s="14" t="s">
        <v>26</v>
      </c>
      <c r="B68" s="15" t="s">
        <v>134</v>
      </c>
      <c r="C68" s="16" t="s">
        <v>135</v>
      </c>
      <c r="D68" s="17">
        <v>23400408</v>
      </c>
      <c r="E68" s="18">
        <v>16255183</v>
      </c>
      <c r="F68" s="18">
        <v>8885508</v>
      </c>
      <c r="G68" s="19">
        <f t="shared" si="9"/>
        <v>0.5466261437967201</v>
      </c>
      <c r="H68" s="17">
        <v>255561</v>
      </c>
      <c r="I68" s="18">
        <v>-221070</v>
      </c>
      <c r="J68" s="18">
        <v>664354</v>
      </c>
      <c r="K68" s="17">
        <v>698845</v>
      </c>
      <c r="L68" s="17">
        <v>562150</v>
      </c>
      <c r="M68" s="18">
        <v>2130928</v>
      </c>
      <c r="N68" s="18">
        <v>1523610</v>
      </c>
      <c r="O68" s="17">
        <v>4216688</v>
      </c>
      <c r="P68" s="17">
        <v>1807215</v>
      </c>
      <c r="Q68" s="18">
        <v>808387</v>
      </c>
      <c r="R68" s="18">
        <v>712547</v>
      </c>
      <c r="S68" s="17">
        <v>3328149</v>
      </c>
      <c r="T68" s="17">
        <v>283324</v>
      </c>
      <c r="U68" s="18">
        <v>1270015</v>
      </c>
      <c r="V68" s="18">
        <v>-911513</v>
      </c>
      <c r="W68" s="20">
        <v>641826</v>
      </c>
    </row>
    <row r="69" spans="1:23" ht="12.75" customHeight="1">
      <c r="A69" s="14" t="s">
        <v>26</v>
      </c>
      <c r="B69" s="15" t="s">
        <v>136</v>
      </c>
      <c r="C69" s="16" t="s">
        <v>137</v>
      </c>
      <c r="D69" s="17">
        <v>12196500</v>
      </c>
      <c r="E69" s="18">
        <v>12173000</v>
      </c>
      <c r="F69" s="18">
        <v>11979679</v>
      </c>
      <c r="G69" s="19">
        <f t="shared" si="9"/>
        <v>0.9841188696295079</v>
      </c>
      <c r="H69" s="17">
        <v>222018</v>
      </c>
      <c r="I69" s="18">
        <v>683200</v>
      </c>
      <c r="J69" s="18">
        <v>1748743</v>
      </c>
      <c r="K69" s="17">
        <v>2653961</v>
      </c>
      <c r="L69" s="17">
        <v>5333635</v>
      </c>
      <c r="M69" s="18">
        <v>-3103581</v>
      </c>
      <c r="N69" s="18">
        <v>2422700</v>
      </c>
      <c r="O69" s="17">
        <v>4652754</v>
      </c>
      <c r="P69" s="17">
        <v>1078222</v>
      </c>
      <c r="Q69" s="18">
        <v>1233847</v>
      </c>
      <c r="R69" s="18">
        <v>1519408</v>
      </c>
      <c r="S69" s="17">
        <v>3831477</v>
      </c>
      <c r="T69" s="17">
        <v>6324</v>
      </c>
      <c r="U69" s="18">
        <v>211249</v>
      </c>
      <c r="V69" s="18">
        <v>623914</v>
      </c>
      <c r="W69" s="20">
        <v>841487</v>
      </c>
    </row>
    <row r="70" spans="1:23" ht="12.75" customHeight="1">
      <c r="A70" s="14" t="s">
        <v>26</v>
      </c>
      <c r="B70" s="15" t="s">
        <v>138</v>
      </c>
      <c r="C70" s="16" t="s">
        <v>139</v>
      </c>
      <c r="D70" s="17">
        <v>510000</v>
      </c>
      <c r="E70" s="18">
        <v>15638362</v>
      </c>
      <c r="F70" s="18">
        <v>1269868</v>
      </c>
      <c r="G70" s="19">
        <f t="shared" si="9"/>
        <v>0.08120211055352217</v>
      </c>
      <c r="H70" s="17">
        <v>0</v>
      </c>
      <c r="I70" s="18">
        <v>78557</v>
      </c>
      <c r="J70" s="18">
        <v>0</v>
      </c>
      <c r="K70" s="17">
        <v>78557</v>
      </c>
      <c r="L70" s="17">
        <v>0</v>
      </c>
      <c r="M70" s="18">
        <v>0</v>
      </c>
      <c r="N70" s="18">
        <v>318361</v>
      </c>
      <c r="O70" s="17">
        <v>318361</v>
      </c>
      <c r="P70" s="17">
        <v>5589</v>
      </c>
      <c r="Q70" s="18">
        <v>0</v>
      </c>
      <c r="R70" s="18">
        <v>253222</v>
      </c>
      <c r="S70" s="17">
        <v>258811</v>
      </c>
      <c r="T70" s="17">
        <v>0</v>
      </c>
      <c r="U70" s="18">
        <v>112602</v>
      </c>
      <c r="V70" s="18">
        <v>501537</v>
      </c>
      <c r="W70" s="20">
        <v>614139</v>
      </c>
    </row>
    <row r="71" spans="1:23" ht="12.75" customHeight="1">
      <c r="A71" s="14" t="s">
        <v>26</v>
      </c>
      <c r="B71" s="15" t="s">
        <v>140</v>
      </c>
      <c r="C71" s="16" t="s">
        <v>141</v>
      </c>
      <c r="D71" s="17">
        <v>98906060</v>
      </c>
      <c r="E71" s="18">
        <v>72878813</v>
      </c>
      <c r="F71" s="18">
        <v>33727981</v>
      </c>
      <c r="G71" s="19">
        <f t="shared" si="9"/>
        <v>0.4627954217640729</v>
      </c>
      <c r="H71" s="17">
        <v>752277</v>
      </c>
      <c r="I71" s="18">
        <v>2618827</v>
      </c>
      <c r="J71" s="18">
        <v>136090</v>
      </c>
      <c r="K71" s="17">
        <v>3507194</v>
      </c>
      <c r="L71" s="17">
        <v>6406363</v>
      </c>
      <c r="M71" s="18">
        <v>872200</v>
      </c>
      <c r="N71" s="18">
        <v>4624456</v>
      </c>
      <c r="O71" s="17">
        <v>11903019</v>
      </c>
      <c r="P71" s="17">
        <v>785732</v>
      </c>
      <c r="Q71" s="18">
        <v>3786594</v>
      </c>
      <c r="R71" s="18">
        <v>4951785</v>
      </c>
      <c r="S71" s="17">
        <v>9524111</v>
      </c>
      <c r="T71" s="17">
        <v>3405041</v>
      </c>
      <c r="U71" s="18">
        <v>2193586</v>
      </c>
      <c r="V71" s="18">
        <v>3195030</v>
      </c>
      <c r="W71" s="20">
        <v>8793657</v>
      </c>
    </row>
    <row r="72" spans="1:23" ht="12.75" customHeight="1">
      <c r="A72" s="14" t="s">
        <v>26</v>
      </c>
      <c r="B72" s="15" t="s">
        <v>142</v>
      </c>
      <c r="C72" s="16" t="s">
        <v>143</v>
      </c>
      <c r="D72" s="17">
        <v>8621798</v>
      </c>
      <c r="E72" s="18">
        <v>5117203</v>
      </c>
      <c r="F72" s="18">
        <v>5579777</v>
      </c>
      <c r="G72" s="19">
        <f t="shared" si="9"/>
        <v>1.0903958666482452</v>
      </c>
      <c r="H72" s="17">
        <v>0</v>
      </c>
      <c r="I72" s="18">
        <v>643401</v>
      </c>
      <c r="J72" s="18">
        <v>0</v>
      </c>
      <c r="K72" s="17">
        <v>643401</v>
      </c>
      <c r="L72" s="17">
        <v>0</v>
      </c>
      <c r="M72" s="18">
        <v>86966</v>
      </c>
      <c r="N72" s="18">
        <v>2456992</v>
      </c>
      <c r="O72" s="17">
        <v>2543958</v>
      </c>
      <c r="P72" s="17">
        <v>0</v>
      </c>
      <c r="Q72" s="18">
        <v>0</v>
      </c>
      <c r="R72" s="18">
        <v>0</v>
      </c>
      <c r="S72" s="17">
        <v>0</v>
      </c>
      <c r="T72" s="17">
        <v>2392418</v>
      </c>
      <c r="U72" s="18">
        <v>0</v>
      </c>
      <c r="V72" s="18">
        <v>0</v>
      </c>
      <c r="W72" s="20">
        <v>2392418</v>
      </c>
    </row>
    <row r="73" spans="1:23" ht="12.75" customHeight="1">
      <c r="A73" s="14" t="s">
        <v>26</v>
      </c>
      <c r="B73" s="15" t="s">
        <v>144</v>
      </c>
      <c r="C73" s="16" t="s">
        <v>145</v>
      </c>
      <c r="D73" s="17">
        <v>0</v>
      </c>
      <c r="E73" s="18">
        <v>0</v>
      </c>
      <c r="F73" s="18">
        <v>0</v>
      </c>
      <c r="G73" s="19">
        <f t="shared" si="9"/>
        <v>0</v>
      </c>
      <c r="H73" s="17">
        <v>0</v>
      </c>
      <c r="I73" s="18">
        <v>0</v>
      </c>
      <c r="J73" s="18">
        <v>0</v>
      </c>
      <c r="K73" s="17">
        <v>0</v>
      </c>
      <c r="L73" s="17">
        <v>0</v>
      </c>
      <c r="M73" s="18">
        <v>0</v>
      </c>
      <c r="N73" s="18">
        <v>0</v>
      </c>
      <c r="O73" s="17">
        <v>0</v>
      </c>
      <c r="P73" s="17">
        <v>0</v>
      </c>
      <c r="Q73" s="18">
        <v>0</v>
      </c>
      <c r="R73" s="18">
        <v>0</v>
      </c>
      <c r="S73" s="17">
        <v>0</v>
      </c>
      <c r="T73" s="17">
        <v>0</v>
      </c>
      <c r="U73" s="18">
        <v>0</v>
      </c>
      <c r="V73" s="18">
        <v>0</v>
      </c>
      <c r="W73" s="20">
        <v>0</v>
      </c>
    </row>
    <row r="74" spans="1:23" ht="12.75" customHeight="1">
      <c r="A74" s="14" t="s">
        <v>41</v>
      </c>
      <c r="B74" s="15" t="s">
        <v>146</v>
      </c>
      <c r="C74" s="16" t="s">
        <v>147</v>
      </c>
      <c r="D74" s="17">
        <v>1534645</v>
      </c>
      <c r="E74" s="18">
        <v>2319372</v>
      </c>
      <c r="F74" s="18">
        <v>2185640</v>
      </c>
      <c r="G74" s="19">
        <f t="shared" si="9"/>
        <v>0.9423412889351083</v>
      </c>
      <c r="H74" s="17">
        <v>274095</v>
      </c>
      <c r="I74" s="18">
        <v>55100</v>
      </c>
      <c r="J74" s="18">
        <v>136452</v>
      </c>
      <c r="K74" s="17">
        <v>465647</v>
      </c>
      <c r="L74" s="17">
        <v>322139</v>
      </c>
      <c r="M74" s="18">
        <v>7178</v>
      </c>
      <c r="N74" s="18">
        <v>397598</v>
      </c>
      <c r="O74" s="17">
        <v>726915</v>
      </c>
      <c r="P74" s="17">
        <v>0</v>
      </c>
      <c r="Q74" s="18">
        <v>575690</v>
      </c>
      <c r="R74" s="18">
        <v>243052</v>
      </c>
      <c r="S74" s="17">
        <v>818742</v>
      </c>
      <c r="T74" s="17">
        <v>5624</v>
      </c>
      <c r="U74" s="18">
        <v>0</v>
      </c>
      <c r="V74" s="18">
        <v>168712</v>
      </c>
      <c r="W74" s="20">
        <v>174336</v>
      </c>
    </row>
    <row r="75" spans="1:23" ht="12.75" customHeight="1">
      <c r="A75" s="21"/>
      <c r="B75" s="22" t="s">
        <v>148</v>
      </c>
      <c r="C75" s="23"/>
      <c r="D75" s="24">
        <f>SUM(D68:D74)</f>
        <v>145169411</v>
      </c>
      <c r="E75" s="25">
        <f>SUM(E68:E74)</f>
        <v>124381933</v>
      </c>
      <c r="F75" s="25">
        <f>SUM(F68:F74)</f>
        <v>63628453</v>
      </c>
      <c r="G75" s="26">
        <f t="shared" si="9"/>
        <v>0.5115570361814525</v>
      </c>
      <c r="H75" s="24">
        <f aca="true" t="shared" si="13" ref="H75:W75">SUM(H68:H74)</f>
        <v>1503951</v>
      </c>
      <c r="I75" s="25">
        <f t="shared" si="13"/>
        <v>3858015</v>
      </c>
      <c r="J75" s="25">
        <f t="shared" si="13"/>
        <v>2685639</v>
      </c>
      <c r="K75" s="24">
        <f t="shared" si="13"/>
        <v>8047605</v>
      </c>
      <c r="L75" s="24">
        <f t="shared" si="13"/>
        <v>12624287</v>
      </c>
      <c r="M75" s="25">
        <f t="shared" si="13"/>
        <v>-6309</v>
      </c>
      <c r="N75" s="25">
        <f t="shared" si="13"/>
        <v>11743717</v>
      </c>
      <c r="O75" s="24">
        <f t="shared" si="13"/>
        <v>24361695</v>
      </c>
      <c r="P75" s="24">
        <f t="shared" si="13"/>
        <v>3676758</v>
      </c>
      <c r="Q75" s="25">
        <f t="shared" si="13"/>
        <v>6404518</v>
      </c>
      <c r="R75" s="25">
        <f t="shared" si="13"/>
        <v>7680014</v>
      </c>
      <c r="S75" s="24">
        <f t="shared" si="13"/>
        <v>17761290</v>
      </c>
      <c r="T75" s="24">
        <f t="shared" si="13"/>
        <v>6092731</v>
      </c>
      <c r="U75" s="25">
        <f t="shared" si="13"/>
        <v>3787452</v>
      </c>
      <c r="V75" s="25">
        <f t="shared" si="13"/>
        <v>3577680</v>
      </c>
      <c r="W75" s="27">
        <f t="shared" si="13"/>
        <v>13457863</v>
      </c>
    </row>
    <row r="76" spans="1:23" ht="12.75" customHeight="1">
      <c r="A76" s="14" t="s">
        <v>26</v>
      </c>
      <c r="B76" s="15" t="s">
        <v>149</v>
      </c>
      <c r="C76" s="16" t="s">
        <v>150</v>
      </c>
      <c r="D76" s="17">
        <v>74861788</v>
      </c>
      <c r="E76" s="18">
        <v>48818627</v>
      </c>
      <c r="F76" s="18">
        <v>46454089</v>
      </c>
      <c r="G76" s="19">
        <f t="shared" si="9"/>
        <v>0.9515648401992133</v>
      </c>
      <c r="H76" s="17">
        <v>2419515</v>
      </c>
      <c r="I76" s="18">
        <v>2763501</v>
      </c>
      <c r="J76" s="18">
        <v>2686531</v>
      </c>
      <c r="K76" s="17">
        <v>7869547</v>
      </c>
      <c r="L76" s="17">
        <v>3794524</v>
      </c>
      <c r="M76" s="18">
        <v>3819532</v>
      </c>
      <c r="N76" s="18">
        <v>3584528</v>
      </c>
      <c r="O76" s="17">
        <v>11198584</v>
      </c>
      <c r="P76" s="17">
        <v>5372543</v>
      </c>
      <c r="Q76" s="18">
        <v>3103128</v>
      </c>
      <c r="R76" s="18">
        <v>6249018</v>
      </c>
      <c r="S76" s="17">
        <v>14724689</v>
      </c>
      <c r="T76" s="17">
        <v>1061968</v>
      </c>
      <c r="U76" s="18">
        <v>3729546</v>
      </c>
      <c r="V76" s="18">
        <v>7869755</v>
      </c>
      <c r="W76" s="20">
        <v>12661269</v>
      </c>
    </row>
    <row r="77" spans="1:23" ht="12.75" customHeight="1">
      <c r="A77" s="14" t="s">
        <v>26</v>
      </c>
      <c r="B77" s="15" t="s">
        <v>151</v>
      </c>
      <c r="C77" s="16" t="s">
        <v>152</v>
      </c>
      <c r="D77" s="17">
        <v>40577309</v>
      </c>
      <c r="E77" s="18">
        <v>30501389</v>
      </c>
      <c r="F77" s="18">
        <v>38632106</v>
      </c>
      <c r="G77" s="19">
        <f t="shared" si="9"/>
        <v>1.2665687454430354</v>
      </c>
      <c r="H77" s="17">
        <v>1947284</v>
      </c>
      <c r="I77" s="18">
        <v>1719781</v>
      </c>
      <c r="J77" s="18">
        <v>3298640</v>
      </c>
      <c r="K77" s="17">
        <v>6965705</v>
      </c>
      <c r="L77" s="17">
        <v>3198467</v>
      </c>
      <c r="M77" s="18">
        <v>5075978</v>
      </c>
      <c r="N77" s="18">
        <v>2958560</v>
      </c>
      <c r="O77" s="17">
        <v>11233005</v>
      </c>
      <c r="P77" s="17">
        <v>1278165</v>
      </c>
      <c r="Q77" s="18">
        <v>2019863</v>
      </c>
      <c r="R77" s="18">
        <v>4065427</v>
      </c>
      <c r="S77" s="17">
        <v>7363455</v>
      </c>
      <c r="T77" s="17">
        <v>89940</v>
      </c>
      <c r="U77" s="18">
        <v>2288485</v>
      </c>
      <c r="V77" s="18">
        <v>10691516</v>
      </c>
      <c r="W77" s="20">
        <v>13069941</v>
      </c>
    </row>
    <row r="78" spans="1:23" ht="12.75" customHeight="1">
      <c r="A78" s="14" t="s">
        <v>26</v>
      </c>
      <c r="B78" s="15" t="s">
        <v>153</v>
      </c>
      <c r="C78" s="16" t="s">
        <v>154</v>
      </c>
      <c r="D78" s="17">
        <v>50841250</v>
      </c>
      <c r="E78" s="18">
        <v>38742050</v>
      </c>
      <c r="F78" s="18">
        <v>18397833</v>
      </c>
      <c r="G78" s="19">
        <f t="shared" si="9"/>
        <v>0.47488021413425463</v>
      </c>
      <c r="H78" s="17">
        <v>60918</v>
      </c>
      <c r="I78" s="18">
        <v>1583468</v>
      </c>
      <c r="J78" s="18">
        <v>822355</v>
      </c>
      <c r="K78" s="17">
        <v>2466741</v>
      </c>
      <c r="L78" s="17">
        <v>2322163</v>
      </c>
      <c r="M78" s="18">
        <v>953336</v>
      </c>
      <c r="N78" s="18">
        <v>1631599</v>
      </c>
      <c r="O78" s="17">
        <v>4907098</v>
      </c>
      <c r="P78" s="17">
        <v>1721215</v>
      </c>
      <c r="Q78" s="18">
        <v>913792</v>
      </c>
      <c r="R78" s="18">
        <v>1568986</v>
      </c>
      <c r="S78" s="17">
        <v>4203993</v>
      </c>
      <c r="T78" s="17">
        <v>1118130</v>
      </c>
      <c r="U78" s="18">
        <v>1005414</v>
      </c>
      <c r="V78" s="18">
        <v>4696457</v>
      </c>
      <c r="W78" s="20">
        <v>6820001</v>
      </c>
    </row>
    <row r="79" spans="1:23" ht="12.75" customHeight="1">
      <c r="A79" s="14" t="s">
        <v>26</v>
      </c>
      <c r="B79" s="15" t="s">
        <v>155</v>
      </c>
      <c r="C79" s="16" t="s">
        <v>156</v>
      </c>
      <c r="D79" s="17">
        <v>20499756</v>
      </c>
      <c r="E79" s="18">
        <v>16999756</v>
      </c>
      <c r="F79" s="18">
        <v>143726</v>
      </c>
      <c r="G79" s="19">
        <f t="shared" si="9"/>
        <v>0.00845459193649603</v>
      </c>
      <c r="H79" s="17">
        <v>0</v>
      </c>
      <c r="I79" s="18">
        <v>0</v>
      </c>
      <c r="J79" s="18">
        <v>0</v>
      </c>
      <c r="K79" s="17">
        <v>0</v>
      </c>
      <c r="L79" s="17">
        <v>105723</v>
      </c>
      <c r="M79" s="18">
        <v>39255</v>
      </c>
      <c r="N79" s="18">
        <v>0</v>
      </c>
      <c r="O79" s="17">
        <v>144978</v>
      </c>
      <c r="P79" s="17">
        <v>0</v>
      </c>
      <c r="Q79" s="18">
        <v>0</v>
      </c>
      <c r="R79" s="18">
        <v>0</v>
      </c>
      <c r="S79" s="17">
        <v>0</v>
      </c>
      <c r="T79" s="17">
        <v>0</v>
      </c>
      <c r="U79" s="18">
        <v>0</v>
      </c>
      <c r="V79" s="18">
        <v>-1252</v>
      </c>
      <c r="W79" s="20">
        <v>-1252</v>
      </c>
    </row>
    <row r="80" spans="1:23" ht="12.75" customHeight="1">
      <c r="A80" s="14" t="s">
        <v>41</v>
      </c>
      <c r="B80" s="15" t="s">
        <v>157</v>
      </c>
      <c r="C80" s="16" t="s">
        <v>158</v>
      </c>
      <c r="D80" s="17">
        <v>2199000</v>
      </c>
      <c r="E80" s="18">
        <v>7763000</v>
      </c>
      <c r="F80" s="18">
        <v>1214337</v>
      </c>
      <c r="G80" s="19">
        <f t="shared" si="9"/>
        <v>0.1564262527373438</v>
      </c>
      <c r="H80" s="17">
        <v>96867</v>
      </c>
      <c r="I80" s="18">
        <v>68737</v>
      </c>
      <c r="J80" s="18">
        <v>14072</v>
      </c>
      <c r="K80" s="17">
        <v>179676</v>
      </c>
      <c r="L80" s="17">
        <v>188210</v>
      </c>
      <c r="M80" s="18">
        <v>24858</v>
      </c>
      <c r="N80" s="18">
        <v>59613</v>
      </c>
      <c r="O80" s="17">
        <v>272681</v>
      </c>
      <c r="P80" s="17">
        <v>142024</v>
      </c>
      <c r="Q80" s="18">
        <v>157182</v>
      </c>
      <c r="R80" s="18">
        <v>159187</v>
      </c>
      <c r="S80" s="17">
        <v>458393</v>
      </c>
      <c r="T80" s="17">
        <v>8475</v>
      </c>
      <c r="U80" s="18">
        <v>257068</v>
      </c>
      <c r="V80" s="18">
        <v>38044</v>
      </c>
      <c r="W80" s="20">
        <v>303587</v>
      </c>
    </row>
    <row r="81" spans="1:23" ht="12.75" customHeight="1">
      <c r="A81" s="21"/>
      <c r="B81" s="22" t="s">
        <v>159</v>
      </c>
      <c r="C81" s="23"/>
      <c r="D81" s="24">
        <f>SUM(D76:D80)</f>
        <v>188979103</v>
      </c>
      <c r="E81" s="25">
        <f>SUM(E76:E80)</f>
        <v>142824822</v>
      </c>
      <c r="F81" s="25">
        <f>SUM(F76:F80)</f>
        <v>104842091</v>
      </c>
      <c r="G81" s="26">
        <f t="shared" si="9"/>
        <v>0.7340607153005939</v>
      </c>
      <c r="H81" s="24">
        <f aca="true" t="shared" si="14" ref="H81:W81">SUM(H76:H80)</f>
        <v>4524584</v>
      </c>
      <c r="I81" s="25">
        <f t="shared" si="14"/>
        <v>6135487</v>
      </c>
      <c r="J81" s="25">
        <f t="shared" si="14"/>
        <v>6821598</v>
      </c>
      <c r="K81" s="24">
        <f t="shared" si="14"/>
        <v>17481669</v>
      </c>
      <c r="L81" s="24">
        <f t="shared" si="14"/>
        <v>9609087</v>
      </c>
      <c r="M81" s="25">
        <f t="shared" si="14"/>
        <v>9912959</v>
      </c>
      <c r="N81" s="25">
        <f t="shared" si="14"/>
        <v>8234300</v>
      </c>
      <c r="O81" s="24">
        <f t="shared" si="14"/>
        <v>27756346</v>
      </c>
      <c r="P81" s="24">
        <f t="shared" si="14"/>
        <v>8513947</v>
      </c>
      <c r="Q81" s="25">
        <f t="shared" si="14"/>
        <v>6193965</v>
      </c>
      <c r="R81" s="25">
        <f t="shared" si="14"/>
        <v>12042618</v>
      </c>
      <c r="S81" s="24">
        <f t="shared" si="14"/>
        <v>26750530</v>
      </c>
      <c r="T81" s="24">
        <f t="shared" si="14"/>
        <v>2278513</v>
      </c>
      <c r="U81" s="25">
        <f t="shared" si="14"/>
        <v>7280513</v>
      </c>
      <c r="V81" s="25">
        <f t="shared" si="14"/>
        <v>23294520</v>
      </c>
      <c r="W81" s="27">
        <f t="shared" si="14"/>
        <v>32853546</v>
      </c>
    </row>
    <row r="82" spans="1:23" ht="12.75" customHeight="1">
      <c r="A82" s="21"/>
      <c r="B82" s="22" t="s">
        <v>160</v>
      </c>
      <c r="C82" s="23"/>
      <c r="D82" s="24">
        <f>SUM(D54,D56:D59,D61:D66,D68:D74,D76:D80)</f>
        <v>1301763870</v>
      </c>
      <c r="E82" s="25">
        <f>SUM(E54,E56:E59,E61:E66,E68:E74,E76:E80)</f>
        <v>1131588253</v>
      </c>
      <c r="F82" s="25">
        <f>SUM(F54,F56:F59,F61:F66,F68:F74,F76:F80)</f>
        <v>830128584</v>
      </c>
      <c r="G82" s="26">
        <f t="shared" si="9"/>
        <v>0.7335959716789319</v>
      </c>
      <c r="H82" s="24">
        <f aca="true" t="shared" si="15" ref="H82:W82">SUM(H54,H56:H59,H61:H66,H68:H74,H76:H80)</f>
        <v>40649225</v>
      </c>
      <c r="I82" s="25">
        <f t="shared" si="15"/>
        <v>61670682</v>
      </c>
      <c r="J82" s="25">
        <f t="shared" si="15"/>
        <v>55429808</v>
      </c>
      <c r="K82" s="24">
        <f t="shared" si="15"/>
        <v>157749715</v>
      </c>
      <c r="L82" s="24">
        <f t="shared" si="15"/>
        <v>80990212</v>
      </c>
      <c r="M82" s="25">
        <f t="shared" si="15"/>
        <v>58191268</v>
      </c>
      <c r="N82" s="25">
        <f t="shared" si="15"/>
        <v>75063756</v>
      </c>
      <c r="O82" s="24">
        <f t="shared" si="15"/>
        <v>214245236</v>
      </c>
      <c r="P82" s="24">
        <f t="shared" si="15"/>
        <v>81483272</v>
      </c>
      <c r="Q82" s="25">
        <f t="shared" si="15"/>
        <v>62724313</v>
      </c>
      <c r="R82" s="25">
        <f t="shared" si="15"/>
        <v>83741785</v>
      </c>
      <c r="S82" s="24">
        <f t="shared" si="15"/>
        <v>227949370</v>
      </c>
      <c r="T82" s="24">
        <f t="shared" si="15"/>
        <v>48208438</v>
      </c>
      <c r="U82" s="25">
        <f t="shared" si="15"/>
        <v>80100599</v>
      </c>
      <c r="V82" s="25">
        <f t="shared" si="15"/>
        <v>101875226</v>
      </c>
      <c r="W82" s="27">
        <f t="shared" si="15"/>
        <v>230184263</v>
      </c>
    </row>
    <row r="83" spans="1:23" ht="12.75" customHeight="1">
      <c r="A83" s="9"/>
      <c r="B83" s="10" t="s">
        <v>600</v>
      </c>
      <c r="C83" s="11"/>
      <c r="D83" s="28"/>
      <c r="E83" s="29"/>
      <c r="F83" s="29"/>
      <c r="G83" s="30"/>
      <c r="H83" s="28"/>
      <c r="I83" s="29"/>
      <c r="J83" s="29"/>
      <c r="K83" s="28"/>
      <c r="L83" s="28"/>
      <c r="M83" s="29"/>
      <c r="N83" s="29"/>
      <c r="O83" s="28"/>
      <c r="P83" s="28"/>
      <c r="Q83" s="29"/>
      <c r="R83" s="29"/>
      <c r="S83" s="28"/>
      <c r="T83" s="28"/>
      <c r="U83" s="29"/>
      <c r="V83" s="29"/>
      <c r="W83" s="31"/>
    </row>
    <row r="84" spans="1:23" ht="12.75" customHeight="1">
      <c r="A84" s="13"/>
      <c r="B84" s="10" t="s">
        <v>161</v>
      </c>
      <c r="C84" s="11"/>
      <c r="D84" s="28"/>
      <c r="E84" s="29"/>
      <c r="F84" s="29"/>
      <c r="G84" s="30"/>
      <c r="H84" s="28"/>
      <c r="I84" s="29"/>
      <c r="J84" s="29"/>
      <c r="K84" s="28"/>
      <c r="L84" s="28"/>
      <c r="M84" s="29"/>
      <c r="N84" s="29"/>
      <c r="O84" s="28"/>
      <c r="P84" s="28"/>
      <c r="Q84" s="29"/>
      <c r="R84" s="29"/>
      <c r="S84" s="28"/>
      <c r="T84" s="28"/>
      <c r="U84" s="29"/>
      <c r="V84" s="29"/>
      <c r="W84" s="31"/>
    </row>
    <row r="85" spans="1:23" ht="12.75" customHeight="1">
      <c r="A85" s="14" t="s">
        <v>20</v>
      </c>
      <c r="B85" s="15" t="s">
        <v>162</v>
      </c>
      <c r="C85" s="16" t="s">
        <v>163</v>
      </c>
      <c r="D85" s="17">
        <v>3025548923</v>
      </c>
      <c r="E85" s="18">
        <v>2782611452</v>
      </c>
      <c r="F85" s="18">
        <v>2504051040</v>
      </c>
      <c r="G85" s="19">
        <f aca="true" t="shared" si="16" ref="G85:G98">IF($E85=0,0,$F85/$E85)</f>
        <v>0.8998924511002839</v>
      </c>
      <c r="H85" s="17">
        <v>50865776</v>
      </c>
      <c r="I85" s="18">
        <v>114560128</v>
      </c>
      <c r="J85" s="18">
        <v>353028468</v>
      </c>
      <c r="K85" s="17">
        <v>518454372</v>
      </c>
      <c r="L85" s="17">
        <v>426814345</v>
      </c>
      <c r="M85" s="18">
        <v>274337474</v>
      </c>
      <c r="N85" s="18">
        <v>256066824</v>
      </c>
      <c r="O85" s="17">
        <v>957218643</v>
      </c>
      <c r="P85" s="17">
        <v>172942847</v>
      </c>
      <c r="Q85" s="18">
        <v>222004455</v>
      </c>
      <c r="R85" s="18">
        <v>201838493</v>
      </c>
      <c r="S85" s="17">
        <v>596785795</v>
      </c>
      <c r="T85" s="17">
        <v>163103350</v>
      </c>
      <c r="U85" s="18">
        <v>124296445</v>
      </c>
      <c r="V85" s="18">
        <v>144192435</v>
      </c>
      <c r="W85" s="20">
        <v>431592230</v>
      </c>
    </row>
    <row r="86" spans="1:23" ht="12.75" customHeight="1">
      <c r="A86" s="14" t="s">
        <v>20</v>
      </c>
      <c r="B86" s="15" t="s">
        <v>164</v>
      </c>
      <c r="C86" s="16" t="s">
        <v>165</v>
      </c>
      <c r="D86" s="17">
        <v>3996719000</v>
      </c>
      <c r="E86" s="18">
        <v>2109693490</v>
      </c>
      <c r="F86" s="18">
        <v>2028272301</v>
      </c>
      <c r="G86" s="19">
        <f t="shared" si="16"/>
        <v>0.961406152416956</v>
      </c>
      <c r="H86" s="17">
        <v>193542767</v>
      </c>
      <c r="I86" s="18">
        <v>173446997</v>
      </c>
      <c r="J86" s="18">
        <v>181061164</v>
      </c>
      <c r="K86" s="17">
        <v>548050928</v>
      </c>
      <c r="L86" s="17">
        <v>188220001</v>
      </c>
      <c r="M86" s="18">
        <v>240237275</v>
      </c>
      <c r="N86" s="18">
        <v>202452423</v>
      </c>
      <c r="O86" s="17">
        <v>630909699</v>
      </c>
      <c r="P86" s="17">
        <v>145585918</v>
      </c>
      <c r="Q86" s="18">
        <v>149466017</v>
      </c>
      <c r="R86" s="18">
        <v>182678406</v>
      </c>
      <c r="S86" s="17">
        <v>477730341</v>
      </c>
      <c r="T86" s="17">
        <v>100513948</v>
      </c>
      <c r="U86" s="18">
        <v>149529968</v>
      </c>
      <c r="V86" s="18">
        <v>121537417</v>
      </c>
      <c r="W86" s="20">
        <v>371581333</v>
      </c>
    </row>
    <row r="87" spans="1:23" ht="12.75" customHeight="1">
      <c r="A87" s="14" t="s">
        <v>20</v>
      </c>
      <c r="B87" s="15" t="s">
        <v>166</v>
      </c>
      <c r="C87" s="16" t="s">
        <v>167</v>
      </c>
      <c r="D87" s="17">
        <v>1633904591</v>
      </c>
      <c r="E87" s="18">
        <v>1570522607</v>
      </c>
      <c r="F87" s="18">
        <v>753059125</v>
      </c>
      <c r="G87" s="19">
        <f t="shared" si="16"/>
        <v>0.4794958834998801</v>
      </c>
      <c r="H87" s="17">
        <v>11447621</v>
      </c>
      <c r="I87" s="18">
        <v>50440679</v>
      </c>
      <c r="J87" s="18">
        <v>54659440</v>
      </c>
      <c r="K87" s="17">
        <v>116547740</v>
      </c>
      <c r="L87" s="17">
        <v>99759554</v>
      </c>
      <c r="M87" s="18">
        <v>61657801</v>
      </c>
      <c r="N87" s="18">
        <v>61657801</v>
      </c>
      <c r="O87" s="17">
        <v>223075156</v>
      </c>
      <c r="P87" s="17">
        <v>52150812</v>
      </c>
      <c r="Q87" s="18">
        <v>70071279</v>
      </c>
      <c r="R87" s="18">
        <v>85759144</v>
      </c>
      <c r="S87" s="17">
        <v>207981235</v>
      </c>
      <c r="T87" s="17">
        <v>23215058</v>
      </c>
      <c r="U87" s="18">
        <v>48388606</v>
      </c>
      <c r="V87" s="18">
        <v>133851330</v>
      </c>
      <c r="W87" s="20">
        <v>205454994</v>
      </c>
    </row>
    <row r="88" spans="1:23" ht="12.75" customHeight="1">
      <c r="A88" s="21"/>
      <c r="B88" s="22" t="s">
        <v>25</v>
      </c>
      <c r="C88" s="23"/>
      <c r="D88" s="24">
        <f>SUM(D85:D87)</f>
        <v>8656172514</v>
      </c>
      <c r="E88" s="25">
        <f>SUM(E85:E87)</f>
        <v>6462827549</v>
      </c>
      <c r="F88" s="25">
        <f>SUM(F85:F87)</f>
        <v>5285382466</v>
      </c>
      <c r="G88" s="26">
        <f t="shared" si="16"/>
        <v>0.8178127028652982</v>
      </c>
      <c r="H88" s="24">
        <f aca="true" t="shared" si="17" ref="H88:W88">SUM(H85:H87)</f>
        <v>255856164</v>
      </c>
      <c r="I88" s="25">
        <f t="shared" si="17"/>
        <v>338447804</v>
      </c>
      <c r="J88" s="25">
        <f t="shared" si="17"/>
        <v>588749072</v>
      </c>
      <c r="K88" s="24">
        <f t="shared" si="17"/>
        <v>1183053040</v>
      </c>
      <c r="L88" s="24">
        <f t="shared" si="17"/>
        <v>714793900</v>
      </c>
      <c r="M88" s="25">
        <f t="shared" si="17"/>
        <v>576232550</v>
      </c>
      <c r="N88" s="25">
        <f t="shared" si="17"/>
        <v>520177048</v>
      </c>
      <c r="O88" s="24">
        <f t="shared" si="17"/>
        <v>1811203498</v>
      </c>
      <c r="P88" s="24">
        <f t="shared" si="17"/>
        <v>370679577</v>
      </c>
      <c r="Q88" s="25">
        <f t="shared" si="17"/>
        <v>441541751</v>
      </c>
      <c r="R88" s="25">
        <f t="shared" si="17"/>
        <v>470276043</v>
      </c>
      <c r="S88" s="24">
        <f t="shared" si="17"/>
        <v>1282497371</v>
      </c>
      <c r="T88" s="24">
        <f t="shared" si="17"/>
        <v>286832356</v>
      </c>
      <c r="U88" s="25">
        <f t="shared" si="17"/>
        <v>322215019</v>
      </c>
      <c r="V88" s="25">
        <f t="shared" si="17"/>
        <v>399581182</v>
      </c>
      <c r="W88" s="27">
        <f t="shared" si="17"/>
        <v>1008628557</v>
      </c>
    </row>
    <row r="89" spans="1:23" ht="12.75" customHeight="1">
      <c r="A89" s="14" t="s">
        <v>26</v>
      </c>
      <c r="B89" s="15" t="s">
        <v>168</v>
      </c>
      <c r="C89" s="16" t="s">
        <v>169</v>
      </c>
      <c r="D89" s="17">
        <v>196532855</v>
      </c>
      <c r="E89" s="18">
        <v>189287523</v>
      </c>
      <c r="F89" s="18">
        <v>183655877</v>
      </c>
      <c r="G89" s="19">
        <f t="shared" si="16"/>
        <v>0.9702481922170856</v>
      </c>
      <c r="H89" s="17">
        <v>4857779</v>
      </c>
      <c r="I89" s="18">
        <v>648055</v>
      </c>
      <c r="J89" s="18">
        <v>10448678</v>
      </c>
      <c r="K89" s="17">
        <v>15954512</v>
      </c>
      <c r="L89" s="17">
        <v>16283053</v>
      </c>
      <c r="M89" s="18">
        <v>13094528</v>
      </c>
      <c r="N89" s="18">
        <v>9966968</v>
      </c>
      <c r="O89" s="17">
        <v>39344549</v>
      </c>
      <c r="P89" s="17">
        <v>23458293</v>
      </c>
      <c r="Q89" s="18">
        <v>8044471</v>
      </c>
      <c r="R89" s="18">
        <v>16342831</v>
      </c>
      <c r="S89" s="17">
        <v>47845595</v>
      </c>
      <c r="T89" s="17">
        <v>3080773</v>
      </c>
      <c r="U89" s="18">
        <v>6891795</v>
      </c>
      <c r="V89" s="18">
        <v>70538653</v>
      </c>
      <c r="W89" s="20">
        <v>80511221</v>
      </c>
    </row>
    <row r="90" spans="1:23" ht="12.75" customHeight="1">
      <c r="A90" s="14" t="s">
        <v>26</v>
      </c>
      <c r="B90" s="15" t="s">
        <v>170</v>
      </c>
      <c r="C90" s="16" t="s">
        <v>171</v>
      </c>
      <c r="D90" s="17">
        <v>122059277</v>
      </c>
      <c r="E90" s="18">
        <v>120379483</v>
      </c>
      <c r="F90" s="18">
        <v>99982979</v>
      </c>
      <c r="G90" s="19">
        <f t="shared" si="16"/>
        <v>0.8305649476829868</v>
      </c>
      <c r="H90" s="17">
        <v>5687431</v>
      </c>
      <c r="I90" s="18">
        <v>7052983</v>
      </c>
      <c r="J90" s="18">
        <v>8787458</v>
      </c>
      <c r="K90" s="17">
        <v>21527872</v>
      </c>
      <c r="L90" s="17">
        <v>10551577</v>
      </c>
      <c r="M90" s="18">
        <v>8961069</v>
      </c>
      <c r="N90" s="18">
        <v>8955243</v>
      </c>
      <c r="O90" s="17">
        <v>28467889</v>
      </c>
      <c r="P90" s="17">
        <v>7099525</v>
      </c>
      <c r="Q90" s="18">
        <v>7022325</v>
      </c>
      <c r="R90" s="18">
        <v>7350108</v>
      </c>
      <c r="S90" s="17">
        <v>21471958</v>
      </c>
      <c r="T90" s="17">
        <v>5920510</v>
      </c>
      <c r="U90" s="18">
        <v>9021127</v>
      </c>
      <c r="V90" s="18">
        <v>13573623</v>
      </c>
      <c r="W90" s="20">
        <v>28515260</v>
      </c>
    </row>
    <row r="91" spans="1:23" ht="12.75" customHeight="1">
      <c r="A91" s="14" t="s">
        <v>26</v>
      </c>
      <c r="B91" s="15" t="s">
        <v>172</v>
      </c>
      <c r="C91" s="16" t="s">
        <v>173</v>
      </c>
      <c r="D91" s="17">
        <v>26017371</v>
      </c>
      <c r="E91" s="18">
        <v>32367810</v>
      </c>
      <c r="F91" s="18">
        <v>29358844</v>
      </c>
      <c r="G91" s="19">
        <f t="shared" si="16"/>
        <v>0.9070383198616156</v>
      </c>
      <c r="H91" s="17">
        <v>2277240</v>
      </c>
      <c r="I91" s="18">
        <v>1503788</v>
      </c>
      <c r="J91" s="18">
        <v>3669312</v>
      </c>
      <c r="K91" s="17">
        <v>7450340</v>
      </c>
      <c r="L91" s="17">
        <v>2417446</v>
      </c>
      <c r="M91" s="18">
        <v>3030544</v>
      </c>
      <c r="N91" s="18">
        <v>2126568</v>
      </c>
      <c r="O91" s="17">
        <v>7574558</v>
      </c>
      <c r="P91" s="17">
        <v>1621704</v>
      </c>
      <c r="Q91" s="18">
        <v>2088749</v>
      </c>
      <c r="R91" s="18">
        <v>3429525</v>
      </c>
      <c r="S91" s="17">
        <v>7139978</v>
      </c>
      <c r="T91" s="17">
        <v>937681</v>
      </c>
      <c r="U91" s="18">
        <v>2572881</v>
      </c>
      <c r="V91" s="18">
        <v>3683406</v>
      </c>
      <c r="W91" s="20">
        <v>7193968</v>
      </c>
    </row>
    <row r="92" spans="1:23" ht="12.75" customHeight="1">
      <c r="A92" s="14" t="s">
        <v>41</v>
      </c>
      <c r="B92" s="15" t="s">
        <v>174</v>
      </c>
      <c r="C92" s="16" t="s">
        <v>175</v>
      </c>
      <c r="D92" s="17">
        <v>9410497</v>
      </c>
      <c r="E92" s="18">
        <v>9002908</v>
      </c>
      <c r="F92" s="18">
        <v>8227793</v>
      </c>
      <c r="G92" s="19">
        <f t="shared" si="16"/>
        <v>0.9139039297080455</v>
      </c>
      <c r="H92" s="17">
        <v>610362</v>
      </c>
      <c r="I92" s="18">
        <v>748288</v>
      </c>
      <c r="J92" s="18">
        <v>1151818</v>
      </c>
      <c r="K92" s="17">
        <v>2510468</v>
      </c>
      <c r="L92" s="17">
        <v>738265</v>
      </c>
      <c r="M92" s="18">
        <v>1344179</v>
      </c>
      <c r="N92" s="18">
        <v>576881</v>
      </c>
      <c r="O92" s="17">
        <v>2659325</v>
      </c>
      <c r="P92" s="17">
        <v>345266</v>
      </c>
      <c r="Q92" s="18">
        <v>789223</v>
      </c>
      <c r="R92" s="18">
        <v>266262</v>
      </c>
      <c r="S92" s="17">
        <v>1400751</v>
      </c>
      <c r="T92" s="17">
        <v>103362</v>
      </c>
      <c r="U92" s="18">
        <v>587620</v>
      </c>
      <c r="V92" s="18">
        <v>966267</v>
      </c>
      <c r="W92" s="20">
        <v>1657249</v>
      </c>
    </row>
    <row r="93" spans="1:23" ht="12.75" customHeight="1">
      <c r="A93" s="21"/>
      <c r="B93" s="22" t="s">
        <v>176</v>
      </c>
      <c r="C93" s="23"/>
      <c r="D93" s="24">
        <f>SUM(D89:D92)</f>
        <v>354020000</v>
      </c>
      <c r="E93" s="25">
        <f>SUM(E89:E92)</f>
        <v>351037724</v>
      </c>
      <c r="F93" s="25">
        <f>SUM(F89:F92)</f>
        <v>321225493</v>
      </c>
      <c r="G93" s="26">
        <f t="shared" si="16"/>
        <v>0.9150739964346396</v>
      </c>
      <c r="H93" s="24">
        <f aca="true" t="shared" si="18" ref="H93:W93">SUM(H89:H92)</f>
        <v>13432812</v>
      </c>
      <c r="I93" s="25">
        <f t="shared" si="18"/>
        <v>9953114</v>
      </c>
      <c r="J93" s="25">
        <f t="shared" si="18"/>
        <v>24057266</v>
      </c>
      <c r="K93" s="24">
        <f t="shared" si="18"/>
        <v>47443192</v>
      </c>
      <c r="L93" s="24">
        <f t="shared" si="18"/>
        <v>29990341</v>
      </c>
      <c r="M93" s="25">
        <f t="shared" si="18"/>
        <v>26430320</v>
      </c>
      <c r="N93" s="25">
        <f t="shared" si="18"/>
        <v>21625660</v>
      </c>
      <c r="O93" s="24">
        <f t="shared" si="18"/>
        <v>78046321</v>
      </c>
      <c r="P93" s="24">
        <f t="shared" si="18"/>
        <v>32524788</v>
      </c>
      <c r="Q93" s="25">
        <f t="shared" si="18"/>
        <v>17944768</v>
      </c>
      <c r="R93" s="25">
        <f t="shared" si="18"/>
        <v>27388726</v>
      </c>
      <c r="S93" s="24">
        <f t="shared" si="18"/>
        <v>77858282</v>
      </c>
      <c r="T93" s="24">
        <f t="shared" si="18"/>
        <v>10042326</v>
      </c>
      <c r="U93" s="25">
        <f t="shared" si="18"/>
        <v>19073423</v>
      </c>
      <c r="V93" s="25">
        <f t="shared" si="18"/>
        <v>88761949</v>
      </c>
      <c r="W93" s="27">
        <f t="shared" si="18"/>
        <v>117877698</v>
      </c>
    </row>
    <row r="94" spans="1:23" ht="12.75" customHeight="1">
      <c r="A94" s="14" t="s">
        <v>26</v>
      </c>
      <c r="B94" s="15" t="s">
        <v>177</v>
      </c>
      <c r="C94" s="16" t="s">
        <v>178</v>
      </c>
      <c r="D94" s="17">
        <v>410893763</v>
      </c>
      <c r="E94" s="18">
        <v>565163900</v>
      </c>
      <c r="F94" s="18">
        <v>-116842636</v>
      </c>
      <c r="G94" s="19">
        <f t="shared" si="16"/>
        <v>-0.20674115243383379</v>
      </c>
      <c r="H94" s="17">
        <v>-124817924</v>
      </c>
      <c r="I94" s="18">
        <v>29218965</v>
      </c>
      <c r="J94" s="18">
        <v>-324974163</v>
      </c>
      <c r="K94" s="17">
        <v>-420573122</v>
      </c>
      <c r="L94" s="17">
        <v>53503327</v>
      </c>
      <c r="M94" s="18">
        <v>51223522</v>
      </c>
      <c r="N94" s="18">
        <v>15622572</v>
      </c>
      <c r="O94" s="17">
        <v>120349421</v>
      </c>
      <c r="P94" s="17">
        <v>28869626</v>
      </c>
      <c r="Q94" s="18">
        <v>45487710</v>
      </c>
      <c r="R94" s="18">
        <v>15990154</v>
      </c>
      <c r="S94" s="17">
        <v>90347490</v>
      </c>
      <c r="T94" s="17">
        <v>28743082</v>
      </c>
      <c r="U94" s="18">
        <v>33254385</v>
      </c>
      <c r="V94" s="18">
        <v>31036108</v>
      </c>
      <c r="W94" s="20">
        <v>93033575</v>
      </c>
    </row>
    <row r="95" spans="1:23" ht="12.75" customHeight="1">
      <c r="A95" s="14" t="s">
        <v>26</v>
      </c>
      <c r="B95" s="15" t="s">
        <v>179</v>
      </c>
      <c r="C95" s="16" t="s">
        <v>180</v>
      </c>
      <c r="D95" s="17">
        <v>28441475</v>
      </c>
      <c r="E95" s="18">
        <v>19140218</v>
      </c>
      <c r="F95" s="18">
        <v>7753760</v>
      </c>
      <c r="G95" s="19">
        <f t="shared" si="16"/>
        <v>0.4051030139782107</v>
      </c>
      <c r="H95" s="17">
        <v>174440</v>
      </c>
      <c r="I95" s="18">
        <v>475526</v>
      </c>
      <c r="J95" s="18">
        <v>221317</v>
      </c>
      <c r="K95" s="17">
        <v>871283</v>
      </c>
      <c r="L95" s="17">
        <v>433454</v>
      </c>
      <c r="M95" s="18">
        <v>949525</v>
      </c>
      <c r="N95" s="18">
        <v>185376</v>
      </c>
      <c r="O95" s="17">
        <v>1568355</v>
      </c>
      <c r="P95" s="17">
        <v>103533</v>
      </c>
      <c r="Q95" s="18">
        <v>737347</v>
      </c>
      <c r="R95" s="18">
        <v>-11075</v>
      </c>
      <c r="S95" s="17">
        <v>829805</v>
      </c>
      <c r="T95" s="17">
        <v>3222434</v>
      </c>
      <c r="U95" s="18">
        <v>288057</v>
      </c>
      <c r="V95" s="18">
        <v>973826</v>
      </c>
      <c r="W95" s="20">
        <v>4484317</v>
      </c>
    </row>
    <row r="96" spans="1:23" ht="12.75" customHeight="1">
      <c r="A96" s="14" t="s">
        <v>26</v>
      </c>
      <c r="B96" s="15" t="s">
        <v>181</v>
      </c>
      <c r="C96" s="16" t="s">
        <v>182</v>
      </c>
      <c r="D96" s="17">
        <v>66942372</v>
      </c>
      <c r="E96" s="18">
        <v>70456685</v>
      </c>
      <c r="F96" s="18">
        <v>70960042</v>
      </c>
      <c r="G96" s="19">
        <f t="shared" si="16"/>
        <v>1.0071442049821107</v>
      </c>
      <c r="H96" s="17">
        <v>0</v>
      </c>
      <c r="I96" s="18">
        <v>5630507</v>
      </c>
      <c r="J96" s="18">
        <v>1363239</v>
      </c>
      <c r="K96" s="17">
        <v>6993746</v>
      </c>
      <c r="L96" s="17">
        <v>9416062</v>
      </c>
      <c r="M96" s="18">
        <v>4540603</v>
      </c>
      <c r="N96" s="18">
        <v>5531945</v>
      </c>
      <c r="O96" s="17">
        <v>19488610</v>
      </c>
      <c r="P96" s="17">
        <v>7681159</v>
      </c>
      <c r="Q96" s="18">
        <v>4982112</v>
      </c>
      <c r="R96" s="18">
        <v>6478598</v>
      </c>
      <c r="S96" s="17">
        <v>19141869</v>
      </c>
      <c r="T96" s="17">
        <v>0</v>
      </c>
      <c r="U96" s="18">
        <v>4498589</v>
      </c>
      <c r="V96" s="18">
        <v>20837228</v>
      </c>
      <c r="W96" s="20">
        <v>25335817</v>
      </c>
    </row>
    <row r="97" spans="1:23" ht="12.75" customHeight="1">
      <c r="A97" s="14" t="s">
        <v>41</v>
      </c>
      <c r="B97" s="15" t="s">
        <v>183</v>
      </c>
      <c r="C97" s="16" t="s">
        <v>184</v>
      </c>
      <c r="D97" s="17">
        <v>1214000</v>
      </c>
      <c r="E97" s="18">
        <v>989000</v>
      </c>
      <c r="F97" s="18">
        <v>278524</v>
      </c>
      <c r="G97" s="19">
        <f t="shared" si="16"/>
        <v>0.28162184024266934</v>
      </c>
      <c r="H97" s="17">
        <v>0</v>
      </c>
      <c r="I97" s="18">
        <v>0</v>
      </c>
      <c r="J97" s="18">
        <v>0</v>
      </c>
      <c r="K97" s="17">
        <v>0</v>
      </c>
      <c r="L97" s="17">
        <v>105718</v>
      </c>
      <c r="M97" s="18">
        <v>63469</v>
      </c>
      <c r="N97" s="18">
        <v>28575</v>
      </c>
      <c r="O97" s="17">
        <v>197762</v>
      </c>
      <c r="P97" s="17">
        <v>29161</v>
      </c>
      <c r="Q97" s="18">
        <v>17089</v>
      </c>
      <c r="R97" s="18">
        <v>32351</v>
      </c>
      <c r="S97" s="17">
        <v>78601</v>
      </c>
      <c r="T97" s="17">
        <v>1609</v>
      </c>
      <c r="U97" s="18">
        <v>0</v>
      </c>
      <c r="V97" s="18">
        <v>552</v>
      </c>
      <c r="W97" s="20">
        <v>2161</v>
      </c>
    </row>
    <row r="98" spans="1:23" ht="12.75" customHeight="1">
      <c r="A98" s="21"/>
      <c r="B98" s="22" t="s">
        <v>185</v>
      </c>
      <c r="C98" s="23"/>
      <c r="D98" s="24">
        <f>SUM(D94:D97)</f>
        <v>507491610</v>
      </c>
      <c r="E98" s="25">
        <f>SUM(E94:E97)</f>
        <v>655749803</v>
      </c>
      <c r="F98" s="25">
        <f>SUM(F94:F97)</f>
        <v>-37850310</v>
      </c>
      <c r="G98" s="26">
        <f t="shared" si="16"/>
        <v>-0.05772065782839435</v>
      </c>
      <c r="H98" s="24">
        <f aca="true" t="shared" si="19" ref="H98:W98">SUM(H94:H97)</f>
        <v>-124643484</v>
      </c>
      <c r="I98" s="25">
        <f t="shared" si="19"/>
        <v>35324998</v>
      </c>
      <c r="J98" s="25">
        <f t="shared" si="19"/>
        <v>-323389607</v>
      </c>
      <c r="K98" s="24">
        <f t="shared" si="19"/>
        <v>-412708093</v>
      </c>
      <c r="L98" s="24">
        <f t="shared" si="19"/>
        <v>63458561</v>
      </c>
      <c r="M98" s="25">
        <f t="shared" si="19"/>
        <v>56777119</v>
      </c>
      <c r="N98" s="25">
        <f t="shared" si="19"/>
        <v>21368468</v>
      </c>
      <c r="O98" s="24">
        <f t="shared" si="19"/>
        <v>141604148</v>
      </c>
      <c r="P98" s="24">
        <f t="shared" si="19"/>
        <v>36683479</v>
      </c>
      <c r="Q98" s="25">
        <f t="shared" si="19"/>
        <v>51224258</v>
      </c>
      <c r="R98" s="25">
        <f t="shared" si="19"/>
        <v>22490028</v>
      </c>
      <c r="S98" s="24">
        <f t="shared" si="19"/>
        <v>110397765</v>
      </c>
      <c r="T98" s="24">
        <f t="shared" si="19"/>
        <v>31967125</v>
      </c>
      <c r="U98" s="25">
        <f t="shared" si="19"/>
        <v>38041031</v>
      </c>
      <c r="V98" s="25">
        <f t="shared" si="19"/>
        <v>52847714</v>
      </c>
      <c r="W98" s="27">
        <f t="shared" si="19"/>
        <v>122855870</v>
      </c>
    </row>
    <row r="99" spans="1:23" ht="12.75" customHeight="1">
      <c r="A99" s="32"/>
      <c r="B99" s="33" t="s">
        <v>186</v>
      </c>
      <c r="C99" s="34"/>
      <c r="D99" s="35">
        <f>SUM(D85:D87,D89:D92,D94:D97)</f>
        <v>9517684124</v>
      </c>
      <c r="E99" s="36">
        <f>SUM(E85:E87,E89:E92,E94:E97)</f>
        <v>7469615076</v>
      </c>
      <c r="F99" s="36">
        <f>SUM(F85:F87,F89:F92,F94:F97)</f>
        <v>5568757649</v>
      </c>
      <c r="G99" s="37">
        <f>IF($E99=0,0,$F99/$E99)</f>
        <v>0.7455213678804565</v>
      </c>
      <c r="H99" s="35">
        <f aca="true" t="shared" si="20" ref="H99:W99">SUM(H85:H87,H89:H92,H94:H97)</f>
        <v>144645492</v>
      </c>
      <c r="I99" s="36">
        <f t="shared" si="20"/>
        <v>383725916</v>
      </c>
      <c r="J99" s="36">
        <f t="shared" si="20"/>
        <v>289416731</v>
      </c>
      <c r="K99" s="35">
        <f t="shared" si="20"/>
        <v>817788139</v>
      </c>
      <c r="L99" s="35">
        <f t="shared" si="20"/>
        <v>808242802</v>
      </c>
      <c r="M99" s="36">
        <f t="shared" si="20"/>
        <v>659439989</v>
      </c>
      <c r="N99" s="36">
        <f t="shared" si="20"/>
        <v>563171176</v>
      </c>
      <c r="O99" s="35">
        <f t="shared" si="20"/>
        <v>2030853967</v>
      </c>
      <c r="P99" s="35">
        <f t="shared" si="20"/>
        <v>439887844</v>
      </c>
      <c r="Q99" s="36">
        <f t="shared" si="20"/>
        <v>510710777</v>
      </c>
      <c r="R99" s="36">
        <f t="shared" si="20"/>
        <v>520154797</v>
      </c>
      <c r="S99" s="35">
        <f t="shared" si="20"/>
        <v>1470753418</v>
      </c>
      <c r="T99" s="35">
        <f t="shared" si="20"/>
        <v>328841807</v>
      </c>
      <c r="U99" s="36">
        <f t="shared" si="20"/>
        <v>379329473</v>
      </c>
      <c r="V99" s="36">
        <f t="shared" si="20"/>
        <v>541190845</v>
      </c>
      <c r="W99" s="38">
        <f t="shared" si="20"/>
        <v>1249362125</v>
      </c>
    </row>
    <row r="100" spans="1:23" ht="12.75" customHeight="1">
      <c r="A100" s="9"/>
      <c r="B100" s="10" t="s">
        <v>600</v>
      </c>
      <c r="C100" s="11"/>
      <c r="D100" s="28"/>
      <c r="E100" s="29"/>
      <c r="F100" s="29"/>
      <c r="G100" s="30"/>
      <c r="H100" s="28"/>
      <c r="I100" s="29"/>
      <c r="J100" s="29"/>
      <c r="K100" s="28"/>
      <c r="L100" s="28"/>
      <c r="M100" s="29"/>
      <c r="N100" s="29"/>
      <c r="O100" s="28"/>
      <c r="P100" s="28"/>
      <c r="Q100" s="29"/>
      <c r="R100" s="29"/>
      <c r="S100" s="28"/>
      <c r="T100" s="28"/>
      <c r="U100" s="29"/>
      <c r="V100" s="29"/>
      <c r="W100" s="31"/>
    </row>
    <row r="101" spans="1:23" ht="12.75" customHeight="1">
      <c r="A101" s="13"/>
      <c r="B101" s="10" t="s">
        <v>187</v>
      </c>
      <c r="C101" s="11"/>
      <c r="D101" s="28"/>
      <c r="E101" s="29"/>
      <c r="F101" s="29"/>
      <c r="G101" s="30"/>
      <c r="H101" s="28"/>
      <c r="I101" s="29"/>
      <c r="J101" s="29"/>
      <c r="K101" s="28"/>
      <c r="L101" s="28"/>
      <c r="M101" s="29"/>
      <c r="N101" s="29"/>
      <c r="O101" s="28"/>
      <c r="P101" s="28"/>
      <c r="Q101" s="29"/>
      <c r="R101" s="29"/>
      <c r="S101" s="28"/>
      <c r="T101" s="28"/>
      <c r="U101" s="29"/>
      <c r="V101" s="29"/>
      <c r="W101" s="31"/>
    </row>
    <row r="102" spans="1:23" ht="12.75" customHeight="1">
      <c r="A102" s="14" t="s">
        <v>20</v>
      </c>
      <c r="B102" s="15" t="s">
        <v>188</v>
      </c>
      <c r="C102" s="16" t="s">
        <v>189</v>
      </c>
      <c r="D102" s="17">
        <v>3383328144</v>
      </c>
      <c r="E102" s="18">
        <v>3406166049</v>
      </c>
      <c r="F102" s="18">
        <v>2629828401</v>
      </c>
      <c r="G102" s="19">
        <f aca="true" t="shared" si="21" ref="G102:G133">IF($E102=0,0,$F102/$E102)</f>
        <v>0.772078742835241</v>
      </c>
      <c r="H102" s="17">
        <v>279861276</v>
      </c>
      <c r="I102" s="18">
        <v>255933221</v>
      </c>
      <c r="J102" s="18">
        <v>175848931</v>
      </c>
      <c r="K102" s="17">
        <v>711643428</v>
      </c>
      <c r="L102" s="17">
        <v>297407436</v>
      </c>
      <c r="M102" s="18">
        <v>0</v>
      </c>
      <c r="N102" s="18">
        <v>356037075</v>
      </c>
      <c r="O102" s="17">
        <v>653444511</v>
      </c>
      <c r="P102" s="17">
        <v>291406871</v>
      </c>
      <c r="Q102" s="18">
        <v>273455780</v>
      </c>
      <c r="R102" s="18">
        <v>240828898</v>
      </c>
      <c r="S102" s="17">
        <v>805691549</v>
      </c>
      <c r="T102" s="17">
        <v>64707702</v>
      </c>
      <c r="U102" s="18">
        <v>142858840</v>
      </c>
      <c r="V102" s="18">
        <v>251482371</v>
      </c>
      <c r="W102" s="20">
        <v>459048913</v>
      </c>
    </row>
    <row r="103" spans="1:23" ht="12.75" customHeight="1">
      <c r="A103" s="21"/>
      <c r="B103" s="22" t="s">
        <v>25</v>
      </c>
      <c r="C103" s="23"/>
      <c r="D103" s="24">
        <f>D102</f>
        <v>3383328144</v>
      </c>
      <c r="E103" s="25">
        <f>E102</f>
        <v>3406166049</v>
      </c>
      <c r="F103" s="25">
        <f>F102</f>
        <v>2629828401</v>
      </c>
      <c r="G103" s="26">
        <f t="shared" si="21"/>
        <v>0.772078742835241</v>
      </c>
      <c r="H103" s="24">
        <f aca="true" t="shared" si="22" ref="H103:W103">H102</f>
        <v>279861276</v>
      </c>
      <c r="I103" s="25">
        <f t="shared" si="22"/>
        <v>255933221</v>
      </c>
      <c r="J103" s="25">
        <f t="shared" si="22"/>
        <v>175848931</v>
      </c>
      <c r="K103" s="24">
        <f t="shared" si="22"/>
        <v>711643428</v>
      </c>
      <c r="L103" s="24">
        <f t="shared" si="22"/>
        <v>297407436</v>
      </c>
      <c r="M103" s="25">
        <f t="shared" si="22"/>
        <v>0</v>
      </c>
      <c r="N103" s="25">
        <f t="shared" si="22"/>
        <v>356037075</v>
      </c>
      <c r="O103" s="24">
        <f t="shared" si="22"/>
        <v>653444511</v>
      </c>
      <c r="P103" s="24">
        <f t="shared" si="22"/>
        <v>291406871</v>
      </c>
      <c r="Q103" s="25">
        <f t="shared" si="22"/>
        <v>273455780</v>
      </c>
      <c r="R103" s="25">
        <f t="shared" si="22"/>
        <v>240828898</v>
      </c>
      <c r="S103" s="24">
        <f t="shared" si="22"/>
        <v>805691549</v>
      </c>
      <c r="T103" s="24">
        <f t="shared" si="22"/>
        <v>64707702</v>
      </c>
      <c r="U103" s="25">
        <f t="shared" si="22"/>
        <v>142858840</v>
      </c>
      <c r="V103" s="25">
        <f t="shared" si="22"/>
        <v>251482371</v>
      </c>
      <c r="W103" s="27">
        <f t="shared" si="22"/>
        <v>459048913</v>
      </c>
    </row>
    <row r="104" spans="1:23" ht="12.75" customHeight="1">
      <c r="A104" s="14" t="s">
        <v>26</v>
      </c>
      <c r="B104" s="15" t="s">
        <v>190</v>
      </c>
      <c r="C104" s="16" t="s">
        <v>191</v>
      </c>
      <c r="D104" s="17">
        <v>19525489</v>
      </c>
      <c r="E104" s="18">
        <v>25056609</v>
      </c>
      <c r="F104" s="18">
        <v>19550485</v>
      </c>
      <c r="G104" s="19">
        <f t="shared" si="21"/>
        <v>0.7802526271611614</v>
      </c>
      <c r="H104" s="17">
        <v>0</v>
      </c>
      <c r="I104" s="18">
        <v>1010060</v>
      </c>
      <c r="J104" s="18">
        <v>643440</v>
      </c>
      <c r="K104" s="17">
        <v>1653500</v>
      </c>
      <c r="L104" s="17">
        <v>2915686</v>
      </c>
      <c r="M104" s="18">
        <v>2500853</v>
      </c>
      <c r="N104" s="18">
        <v>1277925</v>
      </c>
      <c r="O104" s="17">
        <v>6694464</v>
      </c>
      <c r="P104" s="17">
        <v>1555922</v>
      </c>
      <c r="Q104" s="18">
        <v>1841244</v>
      </c>
      <c r="R104" s="18">
        <v>3075893</v>
      </c>
      <c r="S104" s="17">
        <v>6473059</v>
      </c>
      <c r="T104" s="17">
        <v>256962</v>
      </c>
      <c r="U104" s="18">
        <v>691210</v>
      </c>
      <c r="V104" s="18">
        <v>3781290</v>
      </c>
      <c r="W104" s="20">
        <v>4729462</v>
      </c>
    </row>
    <row r="105" spans="1:23" ht="12.75" customHeight="1">
      <c r="A105" s="14" t="s">
        <v>26</v>
      </c>
      <c r="B105" s="15" t="s">
        <v>192</v>
      </c>
      <c r="C105" s="16" t="s">
        <v>193</v>
      </c>
      <c r="D105" s="17">
        <v>9319710</v>
      </c>
      <c r="E105" s="18">
        <v>8263931</v>
      </c>
      <c r="F105" s="18">
        <v>7267272</v>
      </c>
      <c r="G105" s="19">
        <f t="shared" si="21"/>
        <v>0.8793965002853968</v>
      </c>
      <c r="H105" s="17">
        <v>16620</v>
      </c>
      <c r="I105" s="18">
        <v>1474167</v>
      </c>
      <c r="J105" s="18">
        <v>1793639</v>
      </c>
      <c r="K105" s="17">
        <v>3284426</v>
      </c>
      <c r="L105" s="17">
        <v>347054</v>
      </c>
      <c r="M105" s="18">
        <v>829309</v>
      </c>
      <c r="N105" s="18">
        <v>293761</v>
      </c>
      <c r="O105" s="17">
        <v>1470124</v>
      </c>
      <c r="P105" s="17">
        <v>353644</v>
      </c>
      <c r="Q105" s="18">
        <v>597722</v>
      </c>
      <c r="R105" s="18">
        <v>436874</v>
      </c>
      <c r="S105" s="17">
        <v>1388240</v>
      </c>
      <c r="T105" s="17">
        <v>9550</v>
      </c>
      <c r="U105" s="18">
        <v>29878</v>
      </c>
      <c r="V105" s="18">
        <v>1085054</v>
      </c>
      <c r="W105" s="20">
        <v>1124482</v>
      </c>
    </row>
    <row r="106" spans="1:23" ht="12.75" customHeight="1">
      <c r="A106" s="14" t="s">
        <v>26</v>
      </c>
      <c r="B106" s="15" t="s">
        <v>194</v>
      </c>
      <c r="C106" s="16" t="s">
        <v>195</v>
      </c>
      <c r="D106" s="17">
        <v>0</v>
      </c>
      <c r="E106" s="18">
        <v>8360445</v>
      </c>
      <c r="F106" s="18">
        <v>7086604</v>
      </c>
      <c r="G106" s="19">
        <f t="shared" si="21"/>
        <v>0.8476347849905118</v>
      </c>
      <c r="H106" s="17">
        <v>0</v>
      </c>
      <c r="I106" s="18">
        <v>0</v>
      </c>
      <c r="J106" s="18">
        <v>0</v>
      </c>
      <c r="K106" s="17">
        <v>0</v>
      </c>
      <c r="L106" s="17">
        <v>0</v>
      </c>
      <c r="M106" s="18">
        <v>0</v>
      </c>
      <c r="N106" s="18">
        <v>0</v>
      </c>
      <c r="O106" s="17">
        <v>0</v>
      </c>
      <c r="P106" s="17">
        <v>1372903</v>
      </c>
      <c r="Q106" s="18">
        <v>1932413</v>
      </c>
      <c r="R106" s="18">
        <v>401684</v>
      </c>
      <c r="S106" s="17">
        <v>3707000</v>
      </c>
      <c r="T106" s="17">
        <v>-1360953</v>
      </c>
      <c r="U106" s="18">
        <v>4378628</v>
      </c>
      <c r="V106" s="18">
        <v>361929</v>
      </c>
      <c r="W106" s="20">
        <v>3379604</v>
      </c>
    </row>
    <row r="107" spans="1:23" ht="12.75" customHeight="1">
      <c r="A107" s="14" t="s">
        <v>26</v>
      </c>
      <c r="B107" s="15" t="s">
        <v>196</v>
      </c>
      <c r="C107" s="16" t="s">
        <v>197</v>
      </c>
      <c r="D107" s="17">
        <v>40269422</v>
      </c>
      <c r="E107" s="18">
        <v>52313834</v>
      </c>
      <c r="F107" s="18">
        <v>45761547</v>
      </c>
      <c r="G107" s="19">
        <f t="shared" si="21"/>
        <v>0.8747503958513153</v>
      </c>
      <c r="H107" s="17">
        <v>490238</v>
      </c>
      <c r="I107" s="18">
        <v>3396855</v>
      </c>
      <c r="J107" s="18">
        <v>5332714</v>
      </c>
      <c r="K107" s="17">
        <v>9219807</v>
      </c>
      <c r="L107" s="17">
        <v>2483905</v>
      </c>
      <c r="M107" s="18">
        <v>5953306</v>
      </c>
      <c r="N107" s="18">
        <v>3089240</v>
      </c>
      <c r="O107" s="17">
        <v>11526451</v>
      </c>
      <c r="P107" s="17">
        <v>1957878</v>
      </c>
      <c r="Q107" s="18">
        <v>1471278</v>
      </c>
      <c r="R107" s="18">
        <v>2736769</v>
      </c>
      <c r="S107" s="17">
        <v>6165925</v>
      </c>
      <c r="T107" s="17">
        <v>675024</v>
      </c>
      <c r="U107" s="18">
        <v>1052449</v>
      </c>
      <c r="V107" s="18">
        <v>17121891</v>
      </c>
      <c r="W107" s="20">
        <v>18849364</v>
      </c>
    </row>
    <row r="108" spans="1:23" ht="12.75" customHeight="1">
      <c r="A108" s="14" t="s">
        <v>41</v>
      </c>
      <c r="B108" s="15" t="s">
        <v>198</v>
      </c>
      <c r="C108" s="16" t="s">
        <v>199</v>
      </c>
      <c r="D108" s="17">
        <v>189442740</v>
      </c>
      <c r="E108" s="18">
        <v>108421511</v>
      </c>
      <c r="F108" s="18">
        <v>122057007</v>
      </c>
      <c r="G108" s="19">
        <f t="shared" si="21"/>
        <v>1.1257637518075172</v>
      </c>
      <c r="H108" s="17">
        <v>14325418</v>
      </c>
      <c r="I108" s="18">
        <v>27585964</v>
      </c>
      <c r="J108" s="18">
        <v>4044773</v>
      </c>
      <c r="K108" s="17">
        <v>45956155</v>
      </c>
      <c r="L108" s="17">
        <v>2450044</v>
      </c>
      <c r="M108" s="18">
        <v>4929499</v>
      </c>
      <c r="N108" s="18">
        <v>3379971</v>
      </c>
      <c r="O108" s="17">
        <v>10759514</v>
      </c>
      <c r="P108" s="17">
        <v>3587160</v>
      </c>
      <c r="Q108" s="18">
        <v>5626099</v>
      </c>
      <c r="R108" s="18">
        <v>11479528</v>
      </c>
      <c r="S108" s="17">
        <v>20692787</v>
      </c>
      <c r="T108" s="17">
        <v>23582849</v>
      </c>
      <c r="U108" s="18">
        <v>3774203</v>
      </c>
      <c r="V108" s="18">
        <v>17291499</v>
      </c>
      <c r="W108" s="20">
        <v>44648551</v>
      </c>
    </row>
    <row r="109" spans="1:23" ht="12.75" customHeight="1">
      <c r="A109" s="21"/>
      <c r="B109" s="22" t="s">
        <v>200</v>
      </c>
      <c r="C109" s="23"/>
      <c r="D109" s="24">
        <f>SUM(D104:D108)</f>
        <v>258557361</v>
      </c>
      <c r="E109" s="25">
        <f>SUM(E104:E108)</f>
        <v>202416330</v>
      </c>
      <c r="F109" s="25">
        <f>SUM(F104:F108)</f>
        <v>201722915</v>
      </c>
      <c r="G109" s="26">
        <f t="shared" si="21"/>
        <v>0.9965743129519243</v>
      </c>
      <c r="H109" s="24">
        <f aca="true" t="shared" si="23" ref="H109:W109">SUM(H104:H108)</f>
        <v>14832276</v>
      </c>
      <c r="I109" s="25">
        <f t="shared" si="23"/>
        <v>33467046</v>
      </c>
      <c r="J109" s="25">
        <f t="shared" si="23"/>
        <v>11814566</v>
      </c>
      <c r="K109" s="24">
        <f t="shared" si="23"/>
        <v>60113888</v>
      </c>
      <c r="L109" s="24">
        <f t="shared" si="23"/>
        <v>8196689</v>
      </c>
      <c r="M109" s="25">
        <f t="shared" si="23"/>
        <v>14212967</v>
      </c>
      <c r="N109" s="25">
        <f t="shared" si="23"/>
        <v>8040897</v>
      </c>
      <c r="O109" s="24">
        <f t="shared" si="23"/>
        <v>30450553</v>
      </c>
      <c r="P109" s="24">
        <f t="shared" si="23"/>
        <v>8827507</v>
      </c>
      <c r="Q109" s="25">
        <f t="shared" si="23"/>
        <v>11468756</v>
      </c>
      <c r="R109" s="25">
        <f t="shared" si="23"/>
        <v>18130748</v>
      </c>
      <c r="S109" s="24">
        <f t="shared" si="23"/>
        <v>38427011</v>
      </c>
      <c r="T109" s="24">
        <f t="shared" si="23"/>
        <v>23163432</v>
      </c>
      <c r="U109" s="25">
        <f t="shared" si="23"/>
        <v>9926368</v>
      </c>
      <c r="V109" s="25">
        <f t="shared" si="23"/>
        <v>39641663</v>
      </c>
      <c r="W109" s="27">
        <f t="shared" si="23"/>
        <v>72731463</v>
      </c>
    </row>
    <row r="110" spans="1:23" ht="12.75" customHeight="1">
      <c r="A110" s="14" t="s">
        <v>26</v>
      </c>
      <c r="B110" s="15" t="s">
        <v>201</v>
      </c>
      <c r="C110" s="16" t="s">
        <v>202</v>
      </c>
      <c r="D110" s="17">
        <v>13336000</v>
      </c>
      <c r="E110" s="18">
        <v>12918000</v>
      </c>
      <c r="F110" s="18">
        <v>23234948</v>
      </c>
      <c r="G110" s="19">
        <f t="shared" si="21"/>
        <v>1.7986490168756772</v>
      </c>
      <c r="H110" s="17">
        <v>187245</v>
      </c>
      <c r="I110" s="18">
        <v>419421</v>
      </c>
      <c r="J110" s="18">
        <v>630852</v>
      </c>
      <c r="K110" s="17">
        <v>1237518</v>
      </c>
      <c r="L110" s="17">
        <v>90000</v>
      </c>
      <c r="M110" s="18">
        <v>1421648</v>
      </c>
      <c r="N110" s="18">
        <v>2955755</v>
      </c>
      <c r="O110" s="17">
        <v>4467403</v>
      </c>
      <c r="P110" s="17">
        <v>842665</v>
      </c>
      <c r="Q110" s="18">
        <v>7191029</v>
      </c>
      <c r="R110" s="18">
        <v>326161</v>
      </c>
      <c r="S110" s="17">
        <v>8359855</v>
      </c>
      <c r="T110" s="17">
        <v>0</v>
      </c>
      <c r="U110" s="18">
        <v>327925</v>
      </c>
      <c r="V110" s="18">
        <v>8842247</v>
      </c>
      <c r="W110" s="20">
        <v>9170172</v>
      </c>
    </row>
    <row r="111" spans="1:23" ht="12.75" customHeight="1">
      <c r="A111" s="14" t="s">
        <v>26</v>
      </c>
      <c r="B111" s="15" t="s">
        <v>203</v>
      </c>
      <c r="C111" s="16" t="s">
        <v>204</v>
      </c>
      <c r="D111" s="17">
        <v>235507</v>
      </c>
      <c r="E111" s="18">
        <v>235507</v>
      </c>
      <c r="F111" s="18">
        <v>118287</v>
      </c>
      <c r="G111" s="19">
        <f t="shared" si="21"/>
        <v>0.502265325446802</v>
      </c>
      <c r="H111" s="17">
        <v>0</v>
      </c>
      <c r="I111" s="18">
        <v>0</v>
      </c>
      <c r="J111" s="18">
        <v>38000</v>
      </c>
      <c r="K111" s="17">
        <v>38000</v>
      </c>
      <c r="L111" s="17">
        <v>80287</v>
      </c>
      <c r="M111" s="18">
        <v>0</v>
      </c>
      <c r="N111" s="18">
        <v>0</v>
      </c>
      <c r="O111" s="17">
        <v>80287</v>
      </c>
      <c r="P111" s="17">
        <v>0</v>
      </c>
      <c r="Q111" s="18">
        <v>0</v>
      </c>
      <c r="R111" s="18">
        <v>0</v>
      </c>
      <c r="S111" s="17">
        <v>0</v>
      </c>
      <c r="T111" s="17">
        <v>0</v>
      </c>
      <c r="U111" s="18">
        <v>0</v>
      </c>
      <c r="V111" s="18">
        <v>0</v>
      </c>
      <c r="W111" s="20">
        <v>0</v>
      </c>
    </row>
    <row r="112" spans="1:23" ht="12.75" customHeight="1">
      <c r="A112" s="14" t="s">
        <v>26</v>
      </c>
      <c r="B112" s="15" t="s">
        <v>205</v>
      </c>
      <c r="C112" s="16" t="s">
        <v>206</v>
      </c>
      <c r="D112" s="17">
        <v>0</v>
      </c>
      <c r="E112" s="18">
        <v>0</v>
      </c>
      <c r="F112" s="18">
        <v>11853</v>
      </c>
      <c r="G112" s="19">
        <f t="shared" si="21"/>
        <v>0</v>
      </c>
      <c r="H112" s="17">
        <v>0</v>
      </c>
      <c r="I112" s="18">
        <v>0</v>
      </c>
      <c r="J112" s="18">
        <v>0</v>
      </c>
      <c r="K112" s="17">
        <v>0</v>
      </c>
      <c r="L112" s="17">
        <v>6830</v>
      </c>
      <c r="M112" s="18">
        <v>0</v>
      </c>
      <c r="N112" s="18">
        <v>0</v>
      </c>
      <c r="O112" s="17">
        <v>6830</v>
      </c>
      <c r="P112" s="17">
        <v>1830</v>
      </c>
      <c r="Q112" s="18">
        <v>1350</v>
      </c>
      <c r="R112" s="18">
        <v>692</v>
      </c>
      <c r="S112" s="17">
        <v>3872</v>
      </c>
      <c r="T112" s="17">
        <v>1151</v>
      </c>
      <c r="U112" s="18">
        <v>0</v>
      </c>
      <c r="V112" s="18">
        <v>0</v>
      </c>
      <c r="W112" s="20">
        <v>1151</v>
      </c>
    </row>
    <row r="113" spans="1:23" ht="12.75" customHeight="1">
      <c r="A113" s="14" t="s">
        <v>26</v>
      </c>
      <c r="B113" s="15" t="s">
        <v>207</v>
      </c>
      <c r="C113" s="16" t="s">
        <v>208</v>
      </c>
      <c r="D113" s="17">
        <v>573000</v>
      </c>
      <c r="E113" s="18">
        <v>573000</v>
      </c>
      <c r="F113" s="18">
        <v>313672</v>
      </c>
      <c r="G113" s="19">
        <f t="shared" si="21"/>
        <v>0.5474205933682373</v>
      </c>
      <c r="H113" s="17">
        <v>0</v>
      </c>
      <c r="I113" s="18">
        <v>0</v>
      </c>
      <c r="J113" s="18">
        <v>0</v>
      </c>
      <c r="K113" s="17">
        <v>0</v>
      </c>
      <c r="L113" s="17">
        <v>0</v>
      </c>
      <c r="M113" s="18">
        <v>0</v>
      </c>
      <c r="N113" s="18">
        <v>0</v>
      </c>
      <c r="O113" s="17">
        <v>0</v>
      </c>
      <c r="P113" s="17">
        <v>269706</v>
      </c>
      <c r="Q113" s="18">
        <v>0</v>
      </c>
      <c r="R113" s="18">
        <v>0</v>
      </c>
      <c r="S113" s="17">
        <v>269706</v>
      </c>
      <c r="T113" s="17">
        <v>0</v>
      </c>
      <c r="U113" s="18">
        <v>0</v>
      </c>
      <c r="V113" s="18">
        <v>43966</v>
      </c>
      <c r="W113" s="20">
        <v>43966</v>
      </c>
    </row>
    <row r="114" spans="1:23" ht="12.75" customHeight="1">
      <c r="A114" s="14" t="s">
        <v>26</v>
      </c>
      <c r="B114" s="15" t="s">
        <v>209</v>
      </c>
      <c r="C114" s="16" t="s">
        <v>210</v>
      </c>
      <c r="D114" s="17">
        <v>266018875</v>
      </c>
      <c r="E114" s="18">
        <v>266018875</v>
      </c>
      <c r="F114" s="18">
        <v>115706977</v>
      </c>
      <c r="G114" s="19">
        <f t="shared" si="21"/>
        <v>0.4349577713235574</v>
      </c>
      <c r="H114" s="17">
        <v>5042342</v>
      </c>
      <c r="I114" s="18">
        <v>13249469</v>
      </c>
      <c r="J114" s="18">
        <v>18446838</v>
      </c>
      <c r="K114" s="17">
        <v>36738649</v>
      </c>
      <c r="L114" s="17">
        <v>18748255</v>
      </c>
      <c r="M114" s="18">
        <v>0</v>
      </c>
      <c r="N114" s="18">
        <v>0</v>
      </c>
      <c r="O114" s="17">
        <v>18748255</v>
      </c>
      <c r="P114" s="17">
        <v>0</v>
      </c>
      <c r="Q114" s="18">
        <v>0</v>
      </c>
      <c r="R114" s="18">
        <v>0</v>
      </c>
      <c r="S114" s="17">
        <v>0</v>
      </c>
      <c r="T114" s="17">
        <v>19578989</v>
      </c>
      <c r="U114" s="18">
        <v>20643110</v>
      </c>
      <c r="V114" s="18">
        <v>19997974</v>
      </c>
      <c r="W114" s="20">
        <v>60220073</v>
      </c>
    </row>
    <row r="115" spans="1:23" ht="12.75" customHeight="1">
      <c r="A115" s="14" t="s">
        <v>26</v>
      </c>
      <c r="B115" s="15" t="s">
        <v>211</v>
      </c>
      <c r="C115" s="16" t="s">
        <v>212</v>
      </c>
      <c r="D115" s="17">
        <v>9234000</v>
      </c>
      <c r="E115" s="18">
        <v>10734000</v>
      </c>
      <c r="F115" s="18">
        <v>8892532</v>
      </c>
      <c r="G115" s="19">
        <f t="shared" si="21"/>
        <v>0.8284453139556549</v>
      </c>
      <c r="H115" s="17">
        <v>70618</v>
      </c>
      <c r="I115" s="18">
        <v>498645</v>
      </c>
      <c r="J115" s="18">
        <v>575538</v>
      </c>
      <c r="K115" s="17">
        <v>1144801</v>
      </c>
      <c r="L115" s="17">
        <v>200120</v>
      </c>
      <c r="M115" s="18">
        <v>344215</v>
      </c>
      <c r="N115" s="18">
        <v>75124</v>
      </c>
      <c r="O115" s="17">
        <v>619459</v>
      </c>
      <c r="P115" s="17">
        <v>2370694</v>
      </c>
      <c r="Q115" s="18">
        <v>1843304</v>
      </c>
      <c r="R115" s="18">
        <v>1191988</v>
      </c>
      <c r="S115" s="17">
        <v>5405986</v>
      </c>
      <c r="T115" s="17">
        <v>162699</v>
      </c>
      <c r="U115" s="18">
        <v>12841</v>
      </c>
      <c r="V115" s="18">
        <v>1546746</v>
      </c>
      <c r="W115" s="20">
        <v>1722286</v>
      </c>
    </row>
    <row r="116" spans="1:23" ht="12.75" customHeight="1">
      <c r="A116" s="14" t="s">
        <v>26</v>
      </c>
      <c r="B116" s="15" t="s">
        <v>213</v>
      </c>
      <c r="C116" s="16" t="s">
        <v>214</v>
      </c>
      <c r="D116" s="17">
        <v>9708216</v>
      </c>
      <c r="E116" s="18">
        <v>6310571</v>
      </c>
      <c r="F116" s="18">
        <v>4883217</v>
      </c>
      <c r="G116" s="19">
        <f t="shared" si="21"/>
        <v>0.7738153964197535</v>
      </c>
      <c r="H116" s="17">
        <v>46438</v>
      </c>
      <c r="I116" s="18">
        <v>425582</v>
      </c>
      <c r="J116" s="18">
        <v>485011</v>
      </c>
      <c r="K116" s="17">
        <v>957031</v>
      </c>
      <c r="L116" s="17">
        <v>383225</v>
      </c>
      <c r="M116" s="18">
        <v>574136</v>
      </c>
      <c r="N116" s="18">
        <v>255160</v>
      </c>
      <c r="O116" s="17">
        <v>1212521</v>
      </c>
      <c r="P116" s="17">
        <v>513340</v>
      </c>
      <c r="Q116" s="18">
        <v>375262</v>
      </c>
      <c r="R116" s="18">
        <v>371600</v>
      </c>
      <c r="S116" s="17">
        <v>1260202</v>
      </c>
      <c r="T116" s="17">
        <v>459660</v>
      </c>
      <c r="U116" s="18">
        <v>687888</v>
      </c>
      <c r="V116" s="18">
        <v>305915</v>
      </c>
      <c r="W116" s="20">
        <v>1453463</v>
      </c>
    </row>
    <row r="117" spans="1:23" ht="12.75" customHeight="1">
      <c r="A117" s="14" t="s">
        <v>41</v>
      </c>
      <c r="B117" s="15" t="s">
        <v>215</v>
      </c>
      <c r="C117" s="16" t="s">
        <v>216</v>
      </c>
      <c r="D117" s="17">
        <v>53062500</v>
      </c>
      <c r="E117" s="18">
        <v>7174000</v>
      </c>
      <c r="F117" s="18">
        <v>40996302</v>
      </c>
      <c r="G117" s="19">
        <f t="shared" si="21"/>
        <v>5.71456676888765</v>
      </c>
      <c r="H117" s="17">
        <v>1293351</v>
      </c>
      <c r="I117" s="18">
        <v>1682250</v>
      </c>
      <c r="J117" s="18">
        <v>5590559</v>
      </c>
      <c r="K117" s="17">
        <v>8566160</v>
      </c>
      <c r="L117" s="17">
        <v>3044233</v>
      </c>
      <c r="M117" s="18">
        <v>3828324</v>
      </c>
      <c r="N117" s="18">
        <v>14310974</v>
      </c>
      <c r="O117" s="17">
        <v>21183531</v>
      </c>
      <c r="P117" s="17">
        <v>1864086</v>
      </c>
      <c r="Q117" s="18">
        <v>2248327</v>
      </c>
      <c r="R117" s="18">
        <v>2248327</v>
      </c>
      <c r="S117" s="17">
        <v>6360740</v>
      </c>
      <c r="T117" s="17">
        <v>407522</v>
      </c>
      <c r="U117" s="18">
        <v>2199422</v>
      </c>
      <c r="V117" s="18">
        <v>2278927</v>
      </c>
      <c r="W117" s="20">
        <v>4885871</v>
      </c>
    </row>
    <row r="118" spans="1:23" ht="12.75" customHeight="1">
      <c r="A118" s="21"/>
      <c r="B118" s="22" t="s">
        <v>217</v>
      </c>
      <c r="C118" s="23"/>
      <c r="D118" s="24">
        <f>SUM(D110:D117)</f>
        <v>352168098</v>
      </c>
      <c r="E118" s="25">
        <f>SUM(E110:E117)</f>
        <v>303963953</v>
      </c>
      <c r="F118" s="25">
        <f>SUM(F110:F117)</f>
        <v>194157788</v>
      </c>
      <c r="G118" s="26">
        <f t="shared" si="21"/>
        <v>0.6387526747291643</v>
      </c>
      <c r="H118" s="24">
        <f aca="true" t="shared" si="24" ref="H118:W118">SUM(H110:H117)</f>
        <v>6639994</v>
      </c>
      <c r="I118" s="25">
        <f t="shared" si="24"/>
        <v>16275367</v>
      </c>
      <c r="J118" s="25">
        <f t="shared" si="24"/>
        <v>25766798</v>
      </c>
      <c r="K118" s="24">
        <f t="shared" si="24"/>
        <v>48682159</v>
      </c>
      <c r="L118" s="24">
        <f t="shared" si="24"/>
        <v>22552950</v>
      </c>
      <c r="M118" s="25">
        <f t="shared" si="24"/>
        <v>6168323</v>
      </c>
      <c r="N118" s="25">
        <f t="shared" si="24"/>
        <v>17597013</v>
      </c>
      <c r="O118" s="24">
        <f t="shared" si="24"/>
        <v>46318286</v>
      </c>
      <c r="P118" s="24">
        <f t="shared" si="24"/>
        <v>5862321</v>
      </c>
      <c r="Q118" s="25">
        <f t="shared" si="24"/>
        <v>11659272</v>
      </c>
      <c r="R118" s="25">
        <f t="shared" si="24"/>
        <v>4138768</v>
      </c>
      <c r="S118" s="24">
        <f t="shared" si="24"/>
        <v>21660361</v>
      </c>
      <c r="T118" s="24">
        <f t="shared" si="24"/>
        <v>20610021</v>
      </c>
      <c r="U118" s="25">
        <f t="shared" si="24"/>
        <v>23871186</v>
      </c>
      <c r="V118" s="25">
        <f t="shared" si="24"/>
        <v>33015775</v>
      </c>
      <c r="W118" s="27">
        <f t="shared" si="24"/>
        <v>77496982</v>
      </c>
    </row>
    <row r="119" spans="1:23" ht="12.75" customHeight="1">
      <c r="A119" s="14" t="s">
        <v>26</v>
      </c>
      <c r="B119" s="15" t="s">
        <v>218</v>
      </c>
      <c r="C119" s="16" t="s">
        <v>219</v>
      </c>
      <c r="D119" s="17">
        <v>5045104</v>
      </c>
      <c r="E119" s="18">
        <v>4099543</v>
      </c>
      <c r="F119" s="18">
        <v>4392634</v>
      </c>
      <c r="G119" s="19">
        <f t="shared" si="21"/>
        <v>1.071493578674501</v>
      </c>
      <c r="H119" s="17">
        <v>133513</v>
      </c>
      <c r="I119" s="18">
        <v>214587</v>
      </c>
      <c r="J119" s="18">
        <v>680412</v>
      </c>
      <c r="K119" s="17">
        <v>1028512</v>
      </c>
      <c r="L119" s="17">
        <v>160928</v>
      </c>
      <c r="M119" s="18">
        <v>556998</v>
      </c>
      <c r="N119" s="18">
        <v>405616</v>
      </c>
      <c r="O119" s="17">
        <v>1123542</v>
      </c>
      <c r="P119" s="17">
        <v>232767</v>
      </c>
      <c r="Q119" s="18">
        <v>573381</v>
      </c>
      <c r="R119" s="18">
        <v>414968</v>
      </c>
      <c r="S119" s="17">
        <v>1221116</v>
      </c>
      <c r="T119" s="17">
        <v>506305</v>
      </c>
      <c r="U119" s="18">
        <v>24255</v>
      </c>
      <c r="V119" s="18">
        <v>488904</v>
      </c>
      <c r="W119" s="20">
        <v>1019464</v>
      </c>
    </row>
    <row r="120" spans="1:23" ht="12.75" customHeight="1">
      <c r="A120" s="14" t="s">
        <v>26</v>
      </c>
      <c r="B120" s="15" t="s">
        <v>220</v>
      </c>
      <c r="C120" s="16" t="s">
        <v>221</v>
      </c>
      <c r="D120" s="17">
        <v>7586940</v>
      </c>
      <c r="E120" s="18">
        <v>10907948</v>
      </c>
      <c r="F120" s="18">
        <v>11959826</v>
      </c>
      <c r="G120" s="19">
        <f t="shared" si="21"/>
        <v>1.096432252885694</v>
      </c>
      <c r="H120" s="17">
        <v>45774</v>
      </c>
      <c r="I120" s="18">
        <v>523185</v>
      </c>
      <c r="J120" s="18">
        <v>700019</v>
      </c>
      <c r="K120" s="17">
        <v>1268978</v>
      </c>
      <c r="L120" s="17">
        <v>592391</v>
      </c>
      <c r="M120" s="18">
        <v>273906</v>
      </c>
      <c r="N120" s="18">
        <v>1219305</v>
      </c>
      <c r="O120" s="17">
        <v>2085602</v>
      </c>
      <c r="P120" s="17">
        <v>250284</v>
      </c>
      <c r="Q120" s="18">
        <v>3154702</v>
      </c>
      <c r="R120" s="18">
        <v>1093327</v>
      </c>
      <c r="S120" s="17">
        <v>4498313</v>
      </c>
      <c r="T120" s="17">
        <v>422305</v>
      </c>
      <c r="U120" s="18">
        <v>1384778</v>
      </c>
      <c r="V120" s="18">
        <v>2299850</v>
      </c>
      <c r="W120" s="20">
        <v>4106933</v>
      </c>
    </row>
    <row r="121" spans="1:23" ht="12.75" customHeight="1">
      <c r="A121" s="14" t="s">
        <v>26</v>
      </c>
      <c r="B121" s="15" t="s">
        <v>222</v>
      </c>
      <c r="C121" s="16" t="s">
        <v>223</v>
      </c>
      <c r="D121" s="17">
        <v>90704364</v>
      </c>
      <c r="E121" s="18">
        <v>89909085</v>
      </c>
      <c r="F121" s="18">
        <v>76853098</v>
      </c>
      <c r="G121" s="19">
        <f t="shared" si="21"/>
        <v>0.8547867882316899</v>
      </c>
      <c r="H121" s="17">
        <v>4901548</v>
      </c>
      <c r="I121" s="18">
        <v>4908632</v>
      </c>
      <c r="J121" s="18">
        <v>4628230</v>
      </c>
      <c r="K121" s="17">
        <v>14438410</v>
      </c>
      <c r="L121" s="17">
        <v>8771654</v>
      </c>
      <c r="M121" s="18">
        <v>6923611</v>
      </c>
      <c r="N121" s="18">
        <v>5739974</v>
      </c>
      <c r="O121" s="17">
        <v>21435239</v>
      </c>
      <c r="P121" s="17">
        <v>10295408</v>
      </c>
      <c r="Q121" s="18">
        <v>4559012</v>
      </c>
      <c r="R121" s="18">
        <v>4948878</v>
      </c>
      <c r="S121" s="17">
        <v>19803298</v>
      </c>
      <c r="T121" s="17">
        <v>5471028</v>
      </c>
      <c r="U121" s="18">
        <v>5087773</v>
      </c>
      <c r="V121" s="18">
        <v>10617350</v>
      </c>
      <c r="W121" s="20">
        <v>21176151</v>
      </c>
    </row>
    <row r="122" spans="1:23" ht="12.75" customHeight="1">
      <c r="A122" s="14" t="s">
        <v>41</v>
      </c>
      <c r="B122" s="15" t="s">
        <v>224</v>
      </c>
      <c r="C122" s="16" t="s">
        <v>225</v>
      </c>
      <c r="D122" s="17">
        <v>17129071</v>
      </c>
      <c r="E122" s="18">
        <v>17955230</v>
      </c>
      <c r="F122" s="18">
        <v>15314502</v>
      </c>
      <c r="G122" s="19">
        <f t="shared" si="21"/>
        <v>0.8529270858685742</v>
      </c>
      <c r="H122" s="17">
        <v>969963</v>
      </c>
      <c r="I122" s="18">
        <v>-43863</v>
      </c>
      <c r="J122" s="18">
        <v>746300</v>
      </c>
      <c r="K122" s="17">
        <v>1672400</v>
      </c>
      <c r="L122" s="17">
        <v>629386</v>
      </c>
      <c r="M122" s="18">
        <v>176718</v>
      </c>
      <c r="N122" s="18">
        <v>1867958</v>
      </c>
      <c r="O122" s="17">
        <v>2674062</v>
      </c>
      <c r="P122" s="17">
        <v>98745</v>
      </c>
      <c r="Q122" s="18">
        <v>892114</v>
      </c>
      <c r="R122" s="18">
        <v>458254</v>
      </c>
      <c r="S122" s="17">
        <v>1449113</v>
      </c>
      <c r="T122" s="17">
        <v>0</v>
      </c>
      <c r="U122" s="18">
        <v>776457</v>
      </c>
      <c r="V122" s="18">
        <v>8742470</v>
      </c>
      <c r="W122" s="20">
        <v>9518927</v>
      </c>
    </row>
    <row r="123" spans="1:23" ht="12.75" customHeight="1">
      <c r="A123" s="21"/>
      <c r="B123" s="22" t="s">
        <v>226</v>
      </c>
      <c r="C123" s="23"/>
      <c r="D123" s="24">
        <f>SUM(D119:D122)</f>
        <v>120465479</v>
      </c>
      <c r="E123" s="25">
        <f>SUM(E119:E122)</f>
        <v>122871806</v>
      </c>
      <c r="F123" s="25">
        <f>SUM(F119:F122)</f>
        <v>108520060</v>
      </c>
      <c r="G123" s="26">
        <f t="shared" si="21"/>
        <v>0.8831974033164288</v>
      </c>
      <c r="H123" s="24">
        <f aca="true" t="shared" si="25" ref="H123:W123">SUM(H119:H122)</f>
        <v>6050798</v>
      </c>
      <c r="I123" s="25">
        <f t="shared" si="25"/>
        <v>5602541</v>
      </c>
      <c r="J123" s="25">
        <f t="shared" si="25"/>
        <v>6754961</v>
      </c>
      <c r="K123" s="24">
        <f t="shared" si="25"/>
        <v>18408300</v>
      </c>
      <c r="L123" s="24">
        <f t="shared" si="25"/>
        <v>10154359</v>
      </c>
      <c r="M123" s="25">
        <f t="shared" si="25"/>
        <v>7931233</v>
      </c>
      <c r="N123" s="25">
        <f t="shared" si="25"/>
        <v>9232853</v>
      </c>
      <c r="O123" s="24">
        <f t="shared" si="25"/>
        <v>27318445</v>
      </c>
      <c r="P123" s="24">
        <f t="shared" si="25"/>
        <v>10877204</v>
      </c>
      <c r="Q123" s="25">
        <f t="shared" si="25"/>
        <v>9179209</v>
      </c>
      <c r="R123" s="25">
        <f t="shared" si="25"/>
        <v>6915427</v>
      </c>
      <c r="S123" s="24">
        <f t="shared" si="25"/>
        <v>26971840</v>
      </c>
      <c r="T123" s="24">
        <f t="shared" si="25"/>
        <v>6399638</v>
      </c>
      <c r="U123" s="25">
        <f t="shared" si="25"/>
        <v>7273263</v>
      </c>
      <c r="V123" s="25">
        <f t="shared" si="25"/>
        <v>22148574</v>
      </c>
      <c r="W123" s="27">
        <f t="shared" si="25"/>
        <v>35821475</v>
      </c>
    </row>
    <row r="124" spans="1:23" ht="12.75" customHeight="1">
      <c r="A124" s="14" t="s">
        <v>26</v>
      </c>
      <c r="B124" s="15" t="s">
        <v>227</v>
      </c>
      <c r="C124" s="16" t="s">
        <v>228</v>
      </c>
      <c r="D124" s="17">
        <v>990447</v>
      </c>
      <c r="E124" s="18">
        <v>4888447</v>
      </c>
      <c r="F124" s="18">
        <v>2922991</v>
      </c>
      <c r="G124" s="19">
        <f t="shared" si="21"/>
        <v>0.597938568220132</v>
      </c>
      <c r="H124" s="17">
        <v>70571</v>
      </c>
      <c r="I124" s="18">
        <v>94694</v>
      </c>
      <c r="J124" s="18">
        <v>79507</v>
      </c>
      <c r="K124" s="17">
        <v>244772</v>
      </c>
      <c r="L124" s="17">
        <v>26519</v>
      </c>
      <c r="M124" s="18">
        <v>1733451</v>
      </c>
      <c r="N124" s="18">
        <v>70606</v>
      </c>
      <c r="O124" s="17">
        <v>1830576</v>
      </c>
      <c r="P124" s="17">
        <v>21344</v>
      </c>
      <c r="Q124" s="18">
        <v>52314</v>
      </c>
      <c r="R124" s="18">
        <v>20988</v>
      </c>
      <c r="S124" s="17">
        <v>94646</v>
      </c>
      <c r="T124" s="17">
        <v>999</v>
      </c>
      <c r="U124" s="18">
        <v>236641</v>
      </c>
      <c r="V124" s="18">
        <v>515357</v>
      </c>
      <c r="W124" s="20">
        <v>752997</v>
      </c>
    </row>
    <row r="125" spans="1:23" ht="12.75" customHeight="1">
      <c r="A125" s="14" t="s">
        <v>26</v>
      </c>
      <c r="B125" s="15" t="s">
        <v>229</v>
      </c>
      <c r="C125" s="16" t="s">
        <v>230</v>
      </c>
      <c r="D125" s="17">
        <v>7023414</v>
      </c>
      <c r="E125" s="18">
        <v>7836864</v>
      </c>
      <c r="F125" s="18">
        <v>4382112</v>
      </c>
      <c r="G125" s="19">
        <f t="shared" si="21"/>
        <v>0.5591665237523581</v>
      </c>
      <c r="H125" s="17">
        <v>66387</v>
      </c>
      <c r="I125" s="18">
        <v>0</v>
      </c>
      <c r="J125" s="18">
        <v>0</v>
      </c>
      <c r="K125" s="17">
        <v>66387</v>
      </c>
      <c r="L125" s="17">
        <v>0</v>
      </c>
      <c r="M125" s="18">
        <v>452940</v>
      </c>
      <c r="N125" s="18">
        <v>25736</v>
      </c>
      <c r="O125" s="17">
        <v>478676</v>
      </c>
      <c r="P125" s="17">
        <v>491066</v>
      </c>
      <c r="Q125" s="18">
        <v>153144</v>
      </c>
      <c r="R125" s="18">
        <v>2847122</v>
      </c>
      <c r="S125" s="17">
        <v>3491332</v>
      </c>
      <c r="T125" s="17">
        <v>30245</v>
      </c>
      <c r="U125" s="18">
        <v>83977</v>
      </c>
      <c r="V125" s="18">
        <v>231495</v>
      </c>
      <c r="W125" s="20">
        <v>345717</v>
      </c>
    </row>
    <row r="126" spans="1:23" ht="12.75" customHeight="1">
      <c r="A126" s="14" t="s">
        <v>26</v>
      </c>
      <c r="B126" s="15" t="s">
        <v>231</v>
      </c>
      <c r="C126" s="16" t="s">
        <v>232</v>
      </c>
      <c r="D126" s="17">
        <v>6575000</v>
      </c>
      <c r="E126" s="18">
        <v>7253634</v>
      </c>
      <c r="F126" s="18">
        <v>6340439</v>
      </c>
      <c r="G126" s="19">
        <f t="shared" si="21"/>
        <v>0.8741051726624199</v>
      </c>
      <c r="H126" s="17">
        <v>332635</v>
      </c>
      <c r="I126" s="18">
        <v>776339</v>
      </c>
      <c r="J126" s="18">
        <v>313438</v>
      </c>
      <c r="K126" s="17">
        <v>1422412</v>
      </c>
      <c r="L126" s="17">
        <v>990413</v>
      </c>
      <c r="M126" s="18">
        <v>349107</v>
      </c>
      <c r="N126" s="18">
        <v>873210</v>
      </c>
      <c r="O126" s="17">
        <v>2212730</v>
      </c>
      <c r="P126" s="17">
        <v>199343</v>
      </c>
      <c r="Q126" s="18">
        <v>-46569</v>
      </c>
      <c r="R126" s="18">
        <v>300364</v>
      </c>
      <c r="S126" s="17">
        <v>453138</v>
      </c>
      <c r="T126" s="17">
        <v>736880</v>
      </c>
      <c r="U126" s="18">
        <v>409208</v>
      </c>
      <c r="V126" s="18">
        <v>1106071</v>
      </c>
      <c r="W126" s="20">
        <v>2252159</v>
      </c>
    </row>
    <row r="127" spans="1:23" ht="12.75" customHeight="1">
      <c r="A127" s="14" t="s">
        <v>26</v>
      </c>
      <c r="B127" s="15" t="s">
        <v>233</v>
      </c>
      <c r="C127" s="16" t="s">
        <v>234</v>
      </c>
      <c r="D127" s="17">
        <v>6181898</v>
      </c>
      <c r="E127" s="18">
        <v>4889853</v>
      </c>
      <c r="F127" s="18">
        <v>4812906</v>
      </c>
      <c r="G127" s="19">
        <f t="shared" si="21"/>
        <v>0.9842639441308358</v>
      </c>
      <c r="H127" s="17">
        <v>140748</v>
      </c>
      <c r="I127" s="18">
        <v>276227</v>
      </c>
      <c r="J127" s="18">
        <v>345517</v>
      </c>
      <c r="K127" s="17">
        <v>762492</v>
      </c>
      <c r="L127" s="17">
        <v>323798</v>
      </c>
      <c r="M127" s="18">
        <v>160397</v>
      </c>
      <c r="N127" s="18">
        <v>526356</v>
      </c>
      <c r="O127" s="17">
        <v>1010551</v>
      </c>
      <c r="P127" s="17">
        <v>363341</v>
      </c>
      <c r="Q127" s="18">
        <v>419995</v>
      </c>
      <c r="R127" s="18">
        <v>634014</v>
      </c>
      <c r="S127" s="17">
        <v>1417350</v>
      </c>
      <c r="T127" s="17">
        <v>20318</v>
      </c>
      <c r="U127" s="18">
        <v>445856</v>
      </c>
      <c r="V127" s="18">
        <v>1156339</v>
      </c>
      <c r="W127" s="20">
        <v>1622513</v>
      </c>
    </row>
    <row r="128" spans="1:23" ht="12.75" customHeight="1">
      <c r="A128" s="14" t="s">
        <v>41</v>
      </c>
      <c r="B128" s="15" t="s">
        <v>235</v>
      </c>
      <c r="C128" s="16" t="s">
        <v>236</v>
      </c>
      <c r="D128" s="17">
        <v>149891154</v>
      </c>
      <c r="E128" s="18">
        <v>219757264</v>
      </c>
      <c r="F128" s="18">
        <v>181444029</v>
      </c>
      <c r="G128" s="19">
        <f t="shared" si="21"/>
        <v>0.8256565707880309</v>
      </c>
      <c r="H128" s="17">
        <v>4515108</v>
      </c>
      <c r="I128" s="18">
        <v>9729204</v>
      </c>
      <c r="J128" s="18">
        <v>5476974</v>
      </c>
      <c r="K128" s="17">
        <v>19721286</v>
      </c>
      <c r="L128" s="17">
        <v>12349331</v>
      </c>
      <c r="M128" s="18">
        <v>13837308</v>
      </c>
      <c r="N128" s="18">
        <v>23375797</v>
      </c>
      <c r="O128" s="17">
        <v>49562436</v>
      </c>
      <c r="P128" s="17">
        <v>15383092</v>
      </c>
      <c r="Q128" s="18">
        <v>8292121</v>
      </c>
      <c r="R128" s="18">
        <v>16632436</v>
      </c>
      <c r="S128" s="17">
        <v>40307649</v>
      </c>
      <c r="T128" s="17">
        <v>8498694</v>
      </c>
      <c r="U128" s="18">
        <v>11912000</v>
      </c>
      <c r="V128" s="18">
        <v>51441964</v>
      </c>
      <c r="W128" s="20">
        <v>71852658</v>
      </c>
    </row>
    <row r="129" spans="1:23" ht="12.75" customHeight="1">
      <c r="A129" s="21"/>
      <c r="B129" s="22" t="s">
        <v>237</v>
      </c>
      <c r="C129" s="23"/>
      <c r="D129" s="24">
        <f>SUM(D124:D128)</f>
        <v>170661913</v>
      </c>
      <c r="E129" s="25">
        <f>SUM(E124:E128)</f>
        <v>244626062</v>
      </c>
      <c r="F129" s="25">
        <f>SUM(F124:F128)</f>
        <v>199902477</v>
      </c>
      <c r="G129" s="26">
        <f t="shared" si="21"/>
        <v>0.8171757144992997</v>
      </c>
      <c r="H129" s="24">
        <f aca="true" t="shared" si="26" ref="H129:W129">SUM(H124:H128)</f>
        <v>5125449</v>
      </c>
      <c r="I129" s="25">
        <f t="shared" si="26"/>
        <v>10876464</v>
      </c>
      <c r="J129" s="25">
        <f t="shared" si="26"/>
        <v>6215436</v>
      </c>
      <c r="K129" s="24">
        <f t="shared" si="26"/>
        <v>22217349</v>
      </c>
      <c r="L129" s="24">
        <f t="shared" si="26"/>
        <v>13690061</v>
      </c>
      <c r="M129" s="25">
        <f t="shared" si="26"/>
        <v>16533203</v>
      </c>
      <c r="N129" s="25">
        <f t="shared" si="26"/>
        <v>24871705</v>
      </c>
      <c r="O129" s="24">
        <f t="shared" si="26"/>
        <v>55094969</v>
      </c>
      <c r="P129" s="24">
        <f t="shared" si="26"/>
        <v>16458186</v>
      </c>
      <c r="Q129" s="25">
        <f t="shared" si="26"/>
        <v>8871005</v>
      </c>
      <c r="R129" s="25">
        <f t="shared" si="26"/>
        <v>20434924</v>
      </c>
      <c r="S129" s="24">
        <f t="shared" si="26"/>
        <v>45764115</v>
      </c>
      <c r="T129" s="24">
        <f t="shared" si="26"/>
        <v>9287136</v>
      </c>
      <c r="U129" s="25">
        <f t="shared" si="26"/>
        <v>13087682</v>
      </c>
      <c r="V129" s="25">
        <f t="shared" si="26"/>
        <v>54451226</v>
      </c>
      <c r="W129" s="27">
        <f t="shared" si="26"/>
        <v>76826044</v>
      </c>
    </row>
    <row r="130" spans="1:23" ht="12.75" customHeight="1">
      <c r="A130" s="14" t="s">
        <v>26</v>
      </c>
      <c r="B130" s="15" t="s">
        <v>238</v>
      </c>
      <c r="C130" s="16" t="s">
        <v>239</v>
      </c>
      <c r="D130" s="17">
        <v>7060000</v>
      </c>
      <c r="E130" s="18">
        <v>8934534</v>
      </c>
      <c r="F130" s="18">
        <v>12050711</v>
      </c>
      <c r="G130" s="19">
        <f t="shared" si="21"/>
        <v>1.348778906655904</v>
      </c>
      <c r="H130" s="17">
        <v>3579</v>
      </c>
      <c r="I130" s="18">
        <v>755744</v>
      </c>
      <c r="J130" s="18">
        <v>426607</v>
      </c>
      <c r="K130" s="17">
        <v>1185930</v>
      </c>
      <c r="L130" s="17">
        <v>3817691</v>
      </c>
      <c r="M130" s="18">
        <v>362503</v>
      </c>
      <c r="N130" s="18">
        <v>0</v>
      </c>
      <c r="O130" s="17">
        <v>4180194</v>
      </c>
      <c r="P130" s="17">
        <v>724218</v>
      </c>
      <c r="Q130" s="18">
        <v>6061</v>
      </c>
      <c r="R130" s="18">
        <v>836261</v>
      </c>
      <c r="S130" s="17">
        <v>1566540</v>
      </c>
      <c r="T130" s="17">
        <v>0</v>
      </c>
      <c r="U130" s="18">
        <v>518049</v>
      </c>
      <c r="V130" s="18">
        <v>4599998</v>
      </c>
      <c r="W130" s="20">
        <v>5118047</v>
      </c>
    </row>
    <row r="131" spans="1:23" ht="12.75" customHeight="1">
      <c r="A131" s="14" t="s">
        <v>26</v>
      </c>
      <c r="B131" s="15" t="s">
        <v>240</v>
      </c>
      <c r="C131" s="16" t="s">
        <v>241</v>
      </c>
      <c r="D131" s="17">
        <v>2198083</v>
      </c>
      <c r="E131" s="18">
        <v>1978984</v>
      </c>
      <c r="F131" s="18">
        <v>1819623</v>
      </c>
      <c r="G131" s="19">
        <f t="shared" si="21"/>
        <v>0.9194733257065242</v>
      </c>
      <c r="H131" s="17">
        <v>76733</v>
      </c>
      <c r="I131" s="18">
        <v>150451</v>
      </c>
      <c r="J131" s="18">
        <v>260925</v>
      </c>
      <c r="K131" s="17">
        <v>488109</v>
      </c>
      <c r="L131" s="17">
        <v>32844</v>
      </c>
      <c r="M131" s="18">
        <v>67324</v>
      </c>
      <c r="N131" s="18">
        <v>54244</v>
      </c>
      <c r="O131" s="17">
        <v>154412</v>
      </c>
      <c r="P131" s="17">
        <v>142926</v>
      </c>
      <c r="Q131" s="18">
        <v>88711</v>
      </c>
      <c r="R131" s="18">
        <v>855909</v>
      </c>
      <c r="S131" s="17">
        <v>1087546</v>
      </c>
      <c r="T131" s="17">
        <v>-24113</v>
      </c>
      <c r="U131" s="18">
        <v>10040</v>
      </c>
      <c r="V131" s="18">
        <v>103629</v>
      </c>
      <c r="W131" s="20">
        <v>89556</v>
      </c>
    </row>
    <row r="132" spans="1:23" ht="12.75" customHeight="1">
      <c r="A132" s="14" t="s">
        <v>26</v>
      </c>
      <c r="B132" s="15" t="s">
        <v>242</v>
      </c>
      <c r="C132" s="16" t="s">
        <v>243</v>
      </c>
      <c r="D132" s="17">
        <v>10462512</v>
      </c>
      <c r="E132" s="18">
        <v>12327852</v>
      </c>
      <c r="F132" s="18">
        <v>6801938</v>
      </c>
      <c r="G132" s="19">
        <f t="shared" si="21"/>
        <v>0.5517537037271375</v>
      </c>
      <c r="H132" s="17">
        <v>621278</v>
      </c>
      <c r="I132" s="18">
        <v>302609</v>
      </c>
      <c r="J132" s="18">
        <v>386294</v>
      </c>
      <c r="K132" s="17">
        <v>1310181</v>
      </c>
      <c r="L132" s="17">
        <v>305321</v>
      </c>
      <c r="M132" s="18">
        <v>289821</v>
      </c>
      <c r="N132" s="18">
        <v>183518</v>
      </c>
      <c r="O132" s="17">
        <v>778660</v>
      </c>
      <c r="P132" s="17">
        <v>147623</v>
      </c>
      <c r="Q132" s="18">
        <v>1372780</v>
      </c>
      <c r="R132" s="18">
        <v>1203266</v>
      </c>
      <c r="S132" s="17">
        <v>2723669</v>
      </c>
      <c r="T132" s="17">
        <v>241026</v>
      </c>
      <c r="U132" s="18">
        <v>1748402</v>
      </c>
      <c r="V132" s="18">
        <v>0</v>
      </c>
      <c r="W132" s="20">
        <v>1989428</v>
      </c>
    </row>
    <row r="133" spans="1:23" ht="12.75" customHeight="1">
      <c r="A133" s="14" t="s">
        <v>41</v>
      </c>
      <c r="B133" s="15" t="s">
        <v>244</v>
      </c>
      <c r="C133" s="16" t="s">
        <v>245</v>
      </c>
      <c r="D133" s="17">
        <v>8371046</v>
      </c>
      <c r="E133" s="18">
        <v>6500000</v>
      </c>
      <c r="F133" s="18">
        <v>2350923</v>
      </c>
      <c r="G133" s="19">
        <f t="shared" si="21"/>
        <v>0.36168046153846156</v>
      </c>
      <c r="H133" s="17">
        <v>0</v>
      </c>
      <c r="I133" s="18">
        <v>0</v>
      </c>
      <c r="J133" s="18">
        <v>0</v>
      </c>
      <c r="K133" s="17">
        <v>0</v>
      </c>
      <c r="L133" s="17">
        <v>850432</v>
      </c>
      <c r="M133" s="18">
        <v>66486</v>
      </c>
      <c r="N133" s="18">
        <v>0</v>
      </c>
      <c r="O133" s="17">
        <v>916918</v>
      </c>
      <c r="P133" s="17">
        <v>736765</v>
      </c>
      <c r="Q133" s="18">
        <v>264490</v>
      </c>
      <c r="R133" s="18">
        <v>266040</v>
      </c>
      <c r="S133" s="17">
        <v>1267295</v>
      </c>
      <c r="T133" s="17">
        <v>138630</v>
      </c>
      <c r="U133" s="18">
        <v>28080</v>
      </c>
      <c r="V133" s="18">
        <v>0</v>
      </c>
      <c r="W133" s="20">
        <v>166710</v>
      </c>
    </row>
    <row r="134" spans="1:23" ht="12.75" customHeight="1">
      <c r="A134" s="21"/>
      <c r="B134" s="22" t="s">
        <v>246</v>
      </c>
      <c r="C134" s="23"/>
      <c r="D134" s="24">
        <f>SUM(D130:D133)</f>
        <v>28091641</v>
      </c>
      <c r="E134" s="25">
        <f>SUM(E130:E133)</f>
        <v>29741370</v>
      </c>
      <c r="F134" s="25">
        <f>SUM(F130:F133)</f>
        <v>23023195</v>
      </c>
      <c r="G134" s="26">
        <f aca="true" t="shared" si="27" ref="G134:G167">IF($E134=0,0,$F134/$E134)</f>
        <v>0.7741134655195776</v>
      </c>
      <c r="H134" s="24">
        <f aca="true" t="shared" si="28" ref="H134:W134">SUM(H130:H133)</f>
        <v>701590</v>
      </c>
      <c r="I134" s="25">
        <f t="shared" si="28"/>
        <v>1208804</v>
      </c>
      <c r="J134" s="25">
        <f t="shared" si="28"/>
        <v>1073826</v>
      </c>
      <c r="K134" s="24">
        <f t="shared" si="28"/>
        <v>2984220</v>
      </c>
      <c r="L134" s="24">
        <f t="shared" si="28"/>
        <v>5006288</v>
      </c>
      <c r="M134" s="25">
        <f t="shared" si="28"/>
        <v>786134</v>
      </c>
      <c r="N134" s="25">
        <f t="shared" si="28"/>
        <v>237762</v>
      </c>
      <c r="O134" s="24">
        <f t="shared" si="28"/>
        <v>6030184</v>
      </c>
      <c r="P134" s="24">
        <f t="shared" si="28"/>
        <v>1751532</v>
      </c>
      <c r="Q134" s="25">
        <f t="shared" si="28"/>
        <v>1732042</v>
      </c>
      <c r="R134" s="25">
        <f t="shared" si="28"/>
        <v>3161476</v>
      </c>
      <c r="S134" s="24">
        <f t="shared" si="28"/>
        <v>6645050</v>
      </c>
      <c r="T134" s="24">
        <f t="shared" si="28"/>
        <v>355543</v>
      </c>
      <c r="U134" s="25">
        <f t="shared" si="28"/>
        <v>2304571</v>
      </c>
      <c r="V134" s="25">
        <f t="shared" si="28"/>
        <v>4703627</v>
      </c>
      <c r="W134" s="27">
        <f t="shared" si="28"/>
        <v>7363741</v>
      </c>
    </row>
    <row r="135" spans="1:23" ht="12.75" customHeight="1">
      <c r="A135" s="14" t="s">
        <v>26</v>
      </c>
      <c r="B135" s="15" t="s">
        <v>247</v>
      </c>
      <c r="C135" s="16" t="s">
        <v>248</v>
      </c>
      <c r="D135" s="17">
        <v>1860000</v>
      </c>
      <c r="E135" s="18">
        <v>4260000</v>
      </c>
      <c r="F135" s="18">
        <v>3768272</v>
      </c>
      <c r="G135" s="19">
        <f t="shared" si="27"/>
        <v>0.8845708920187794</v>
      </c>
      <c r="H135" s="17">
        <v>43696</v>
      </c>
      <c r="I135" s="18">
        <v>279664</v>
      </c>
      <c r="J135" s="18">
        <v>414073</v>
      </c>
      <c r="K135" s="17">
        <v>737433</v>
      </c>
      <c r="L135" s="17">
        <v>33587</v>
      </c>
      <c r="M135" s="18">
        <v>611909</v>
      </c>
      <c r="N135" s="18">
        <v>83860</v>
      </c>
      <c r="O135" s="17">
        <v>729356</v>
      </c>
      <c r="P135" s="17">
        <v>562983</v>
      </c>
      <c r="Q135" s="18">
        <v>267875</v>
      </c>
      <c r="R135" s="18">
        <v>502018</v>
      </c>
      <c r="S135" s="17">
        <v>1332876</v>
      </c>
      <c r="T135" s="17">
        <v>400802</v>
      </c>
      <c r="U135" s="18">
        <v>178936</v>
      </c>
      <c r="V135" s="18">
        <v>388869</v>
      </c>
      <c r="W135" s="20">
        <v>968607</v>
      </c>
    </row>
    <row r="136" spans="1:23" ht="12.75" customHeight="1">
      <c r="A136" s="14" t="s">
        <v>26</v>
      </c>
      <c r="B136" s="15" t="s">
        <v>249</v>
      </c>
      <c r="C136" s="16" t="s">
        <v>250</v>
      </c>
      <c r="D136" s="17">
        <v>0</v>
      </c>
      <c r="E136" s="18">
        <v>0</v>
      </c>
      <c r="F136" s="18">
        <v>0</v>
      </c>
      <c r="G136" s="19">
        <f t="shared" si="27"/>
        <v>0</v>
      </c>
      <c r="H136" s="17">
        <v>0</v>
      </c>
      <c r="I136" s="18">
        <v>0</v>
      </c>
      <c r="J136" s="18">
        <v>0</v>
      </c>
      <c r="K136" s="17">
        <v>0</v>
      </c>
      <c r="L136" s="17">
        <v>0</v>
      </c>
      <c r="M136" s="18">
        <v>0</v>
      </c>
      <c r="N136" s="18">
        <v>0</v>
      </c>
      <c r="O136" s="17">
        <v>0</v>
      </c>
      <c r="P136" s="17">
        <v>0</v>
      </c>
      <c r="Q136" s="18">
        <v>0</v>
      </c>
      <c r="R136" s="18">
        <v>0</v>
      </c>
      <c r="S136" s="17">
        <v>0</v>
      </c>
      <c r="T136" s="17">
        <v>0</v>
      </c>
      <c r="U136" s="18">
        <v>0</v>
      </c>
      <c r="V136" s="18">
        <v>0</v>
      </c>
      <c r="W136" s="20">
        <v>0</v>
      </c>
    </row>
    <row r="137" spans="1:23" ht="12.75" customHeight="1">
      <c r="A137" s="14" t="s">
        <v>26</v>
      </c>
      <c r="B137" s="15" t="s">
        <v>251</v>
      </c>
      <c r="C137" s="16" t="s">
        <v>252</v>
      </c>
      <c r="D137" s="17">
        <v>11975000</v>
      </c>
      <c r="E137" s="18">
        <v>12025000</v>
      </c>
      <c r="F137" s="18">
        <v>14487908</v>
      </c>
      <c r="G137" s="19">
        <f t="shared" si="27"/>
        <v>1.2048156340956342</v>
      </c>
      <c r="H137" s="17">
        <v>163599</v>
      </c>
      <c r="I137" s="18">
        <v>852201</v>
      </c>
      <c r="J137" s="18">
        <v>229730</v>
      </c>
      <c r="K137" s="17">
        <v>1245530</v>
      </c>
      <c r="L137" s="17">
        <v>4423373</v>
      </c>
      <c r="M137" s="18">
        <v>591146</v>
      </c>
      <c r="N137" s="18">
        <v>535639</v>
      </c>
      <c r="O137" s="17">
        <v>5550158</v>
      </c>
      <c r="P137" s="17">
        <v>815016</v>
      </c>
      <c r="Q137" s="18">
        <v>1123082</v>
      </c>
      <c r="R137" s="18">
        <v>1670151</v>
      </c>
      <c r="S137" s="17">
        <v>3608249</v>
      </c>
      <c r="T137" s="17">
        <v>23327</v>
      </c>
      <c r="U137" s="18">
        <v>1100270</v>
      </c>
      <c r="V137" s="18">
        <v>2960374</v>
      </c>
      <c r="W137" s="20">
        <v>4083971</v>
      </c>
    </row>
    <row r="138" spans="1:23" ht="12.75" customHeight="1">
      <c r="A138" s="14" t="s">
        <v>26</v>
      </c>
      <c r="B138" s="15" t="s">
        <v>253</v>
      </c>
      <c r="C138" s="16" t="s">
        <v>254</v>
      </c>
      <c r="D138" s="17">
        <v>5200000</v>
      </c>
      <c r="E138" s="18">
        <v>8935000</v>
      </c>
      <c r="F138" s="18">
        <v>13197783</v>
      </c>
      <c r="G138" s="19">
        <f t="shared" si="27"/>
        <v>1.477088192501399</v>
      </c>
      <c r="H138" s="17">
        <v>370461</v>
      </c>
      <c r="I138" s="18">
        <v>214033</v>
      </c>
      <c r="J138" s="18">
        <v>874284</v>
      </c>
      <c r="K138" s="17">
        <v>1458778</v>
      </c>
      <c r="L138" s="17">
        <v>814389</v>
      </c>
      <c r="M138" s="18">
        <v>1266317</v>
      </c>
      <c r="N138" s="18">
        <v>2484957</v>
      </c>
      <c r="O138" s="17">
        <v>4565663</v>
      </c>
      <c r="P138" s="17">
        <v>1740293</v>
      </c>
      <c r="Q138" s="18">
        <v>667698</v>
      </c>
      <c r="R138" s="18">
        <v>1430235</v>
      </c>
      <c r="S138" s="17">
        <v>3838226</v>
      </c>
      <c r="T138" s="17">
        <v>26199</v>
      </c>
      <c r="U138" s="18">
        <v>662398</v>
      </c>
      <c r="V138" s="18">
        <v>2646519</v>
      </c>
      <c r="W138" s="20">
        <v>3335116</v>
      </c>
    </row>
    <row r="139" spans="1:23" ht="12.75" customHeight="1">
      <c r="A139" s="14" t="s">
        <v>26</v>
      </c>
      <c r="B139" s="15" t="s">
        <v>255</v>
      </c>
      <c r="C139" s="16" t="s">
        <v>256</v>
      </c>
      <c r="D139" s="17">
        <v>13671643</v>
      </c>
      <c r="E139" s="18">
        <v>15200264</v>
      </c>
      <c r="F139" s="18">
        <v>24622126</v>
      </c>
      <c r="G139" s="19">
        <f t="shared" si="27"/>
        <v>1.6198485763142008</v>
      </c>
      <c r="H139" s="17">
        <v>7044584</v>
      </c>
      <c r="I139" s="18">
        <v>517174</v>
      </c>
      <c r="J139" s="18">
        <v>407857</v>
      </c>
      <c r="K139" s="17">
        <v>7969615</v>
      </c>
      <c r="L139" s="17">
        <v>509835</v>
      </c>
      <c r="M139" s="18">
        <v>3915157</v>
      </c>
      <c r="N139" s="18">
        <v>701762</v>
      </c>
      <c r="O139" s="17">
        <v>5126754</v>
      </c>
      <c r="P139" s="17">
        <v>957795</v>
      </c>
      <c r="Q139" s="18">
        <v>4597453</v>
      </c>
      <c r="R139" s="18">
        <v>1636214</v>
      </c>
      <c r="S139" s="17">
        <v>7191462</v>
      </c>
      <c r="T139" s="17">
        <v>220000</v>
      </c>
      <c r="U139" s="18">
        <v>449186</v>
      </c>
      <c r="V139" s="18">
        <v>3665109</v>
      </c>
      <c r="W139" s="20">
        <v>4334295</v>
      </c>
    </row>
    <row r="140" spans="1:23" ht="12.75" customHeight="1">
      <c r="A140" s="14" t="s">
        <v>41</v>
      </c>
      <c r="B140" s="15" t="s">
        <v>257</v>
      </c>
      <c r="C140" s="16" t="s">
        <v>258</v>
      </c>
      <c r="D140" s="17">
        <v>64415889</v>
      </c>
      <c r="E140" s="18">
        <v>74721831</v>
      </c>
      <c r="F140" s="18">
        <v>70434920</v>
      </c>
      <c r="G140" s="19">
        <f t="shared" si="27"/>
        <v>0.9426283999919649</v>
      </c>
      <c r="H140" s="17">
        <v>5723546</v>
      </c>
      <c r="I140" s="18">
        <v>3888560</v>
      </c>
      <c r="J140" s="18">
        <v>8079420</v>
      </c>
      <c r="K140" s="17">
        <v>17691526</v>
      </c>
      <c r="L140" s="17">
        <v>8461447</v>
      </c>
      <c r="M140" s="18">
        <v>6874256</v>
      </c>
      <c r="N140" s="18">
        <v>8605543</v>
      </c>
      <c r="O140" s="17">
        <v>23941246</v>
      </c>
      <c r="P140" s="17">
        <v>1025045</v>
      </c>
      <c r="Q140" s="18">
        <v>5818868</v>
      </c>
      <c r="R140" s="18">
        <v>4659958</v>
      </c>
      <c r="S140" s="17">
        <v>11503871</v>
      </c>
      <c r="T140" s="17">
        <v>13703728</v>
      </c>
      <c r="U140" s="18">
        <v>1940997</v>
      </c>
      <c r="V140" s="18">
        <v>1653552</v>
      </c>
      <c r="W140" s="20">
        <v>17298277</v>
      </c>
    </row>
    <row r="141" spans="1:23" ht="12.75" customHeight="1">
      <c r="A141" s="21"/>
      <c r="B141" s="22" t="s">
        <v>259</v>
      </c>
      <c r="C141" s="23"/>
      <c r="D141" s="24">
        <f>SUM(D135:D140)</f>
        <v>97122532</v>
      </c>
      <c r="E141" s="25">
        <f>SUM(E135:E140)</f>
        <v>115142095</v>
      </c>
      <c r="F141" s="25">
        <f>SUM(F135:F140)</f>
        <v>126511009</v>
      </c>
      <c r="G141" s="26">
        <f t="shared" si="27"/>
        <v>1.0987381200593926</v>
      </c>
      <c r="H141" s="24">
        <f aca="true" t="shared" si="29" ref="H141:W141">SUM(H135:H140)</f>
        <v>13345886</v>
      </c>
      <c r="I141" s="25">
        <f t="shared" si="29"/>
        <v>5751632</v>
      </c>
      <c r="J141" s="25">
        <f t="shared" si="29"/>
        <v>10005364</v>
      </c>
      <c r="K141" s="24">
        <f t="shared" si="29"/>
        <v>29102882</v>
      </c>
      <c r="L141" s="24">
        <f t="shared" si="29"/>
        <v>14242631</v>
      </c>
      <c r="M141" s="25">
        <f t="shared" si="29"/>
        <v>13258785</v>
      </c>
      <c r="N141" s="25">
        <f t="shared" si="29"/>
        <v>12411761</v>
      </c>
      <c r="O141" s="24">
        <f t="shared" si="29"/>
        <v>39913177</v>
      </c>
      <c r="P141" s="24">
        <f t="shared" si="29"/>
        <v>5101132</v>
      </c>
      <c r="Q141" s="25">
        <f t="shared" si="29"/>
        <v>12474976</v>
      </c>
      <c r="R141" s="25">
        <f t="shared" si="29"/>
        <v>9898576</v>
      </c>
      <c r="S141" s="24">
        <f t="shared" si="29"/>
        <v>27474684</v>
      </c>
      <c r="T141" s="24">
        <f t="shared" si="29"/>
        <v>14374056</v>
      </c>
      <c r="U141" s="25">
        <f t="shared" si="29"/>
        <v>4331787</v>
      </c>
      <c r="V141" s="25">
        <f t="shared" si="29"/>
        <v>11314423</v>
      </c>
      <c r="W141" s="27">
        <f t="shared" si="29"/>
        <v>30020266</v>
      </c>
    </row>
    <row r="142" spans="1:23" ht="12.75" customHeight="1">
      <c r="A142" s="14" t="s">
        <v>26</v>
      </c>
      <c r="B142" s="15" t="s">
        <v>260</v>
      </c>
      <c r="C142" s="16" t="s">
        <v>261</v>
      </c>
      <c r="D142" s="17">
        <v>1880965</v>
      </c>
      <c r="E142" s="18">
        <v>2580965</v>
      </c>
      <c r="F142" s="18">
        <v>1693999</v>
      </c>
      <c r="G142" s="19">
        <f t="shared" si="27"/>
        <v>0.6563432669563516</v>
      </c>
      <c r="H142" s="17">
        <v>0</v>
      </c>
      <c r="I142" s="18">
        <v>0</v>
      </c>
      <c r="J142" s="18">
        <v>162000</v>
      </c>
      <c r="K142" s="17">
        <v>162000</v>
      </c>
      <c r="L142" s="17">
        <v>0</v>
      </c>
      <c r="M142" s="18">
        <v>489787</v>
      </c>
      <c r="N142" s="18">
        <v>191000</v>
      </c>
      <c r="O142" s="17">
        <v>680787</v>
      </c>
      <c r="P142" s="17">
        <v>0</v>
      </c>
      <c r="Q142" s="18">
        <v>0</v>
      </c>
      <c r="R142" s="18">
        <v>402900</v>
      </c>
      <c r="S142" s="17">
        <v>402900</v>
      </c>
      <c r="T142" s="17">
        <v>386600</v>
      </c>
      <c r="U142" s="18">
        <v>0</v>
      </c>
      <c r="V142" s="18">
        <v>61712</v>
      </c>
      <c r="W142" s="20">
        <v>448312</v>
      </c>
    </row>
    <row r="143" spans="1:23" ht="12.75" customHeight="1">
      <c r="A143" s="14" t="s">
        <v>26</v>
      </c>
      <c r="B143" s="15" t="s">
        <v>262</v>
      </c>
      <c r="C143" s="16" t="s">
        <v>263</v>
      </c>
      <c r="D143" s="17">
        <v>9153101</v>
      </c>
      <c r="E143" s="18">
        <v>3266749</v>
      </c>
      <c r="F143" s="18">
        <v>4166255</v>
      </c>
      <c r="G143" s="19">
        <f t="shared" si="27"/>
        <v>1.275352039596553</v>
      </c>
      <c r="H143" s="17">
        <v>0</v>
      </c>
      <c r="I143" s="18">
        <v>1000</v>
      </c>
      <c r="J143" s="18">
        <v>221724</v>
      </c>
      <c r="K143" s="17">
        <v>222724</v>
      </c>
      <c r="L143" s="17">
        <v>399804</v>
      </c>
      <c r="M143" s="18">
        <v>59757</v>
      </c>
      <c r="N143" s="18">
        <v>764935</v>
      </c>
      <c r="O143" s="17">
        <v>1224496</v>
      </c>
      <c r="P143" s="17">
        <v>217213</v>
      </c>
      <c r="Q143" s="18">
        <v>749613</v>
      </c>
      <c r="R143" s="18">
        <v>551053</v>
      </c>
      <c r="S143" s="17">
        <v>1517879</v>
      </c>
      <c r="T143" s="17">
        <v>101650</v>
      </c>
      <c r="U143" s="18">
        <v>92450</v>
      </c>
      <c r="V143" s="18">
        <v>1007056</v>
      </c>
      <c r="W143" s="20">
        <v>1201156</v>
      </c>
    </row>
    <row r="144" spans="1:23" ht="12.75" customHeight="1">
      <c r="A144" s="14" t="s">
        <v>26</v>
      </c>
      <c r="B144" s="15" t="s">
        <v>264</v>
      </c>
      <c r="C144" s="16" t="s">
        <v>265</v>
      </c>
      <c r="D144" s="17">
        <v>6800000</v>
      </c>
      <c r="E144" s="18">
        <v>7500000</v>
      </c>
      <c r="F144" s="18">
        <v>1767826</v>
      </c>
      <c r="G144" s="19">
        <f t="shared" si="27"/>
        <v>0.23571013333333332</v>
      </c>
      <c r="H144" s="17">
        <v>216634</v>
      </c>
      <c r="I144" s="18">
        <v>119321</v>
      </c>
      <c r="J144" s="18">
        <v>359755</v>
      </c>
      <c r="K144" s="17">
        <v>695710</v>
      </c>
      <c r="L144" s="17">
        <v>19115</v>
      </c>
      <c r="M144" s="18">
        <v>0</v>
      </c>
      <c r="N144" s="18">
        <v>0</v>
      </c>
      <c r="O144" s="17">
        <v>19115</v>
      </c>
      <c r="P144" s="17">
        <v>56202</v>
      </c>
      <c r="Q144" s="18">
        <v>181116</v>
      </c>
      <c r="R144" s="18">
        <v>139527</v>
      </c>
      <c r="S144" s="17">
        <v>376845</v>
      </c>
      <c r="T144" s="17">
        <v>50463</v>
      </c>
      <c r="U144" s="18">
        <v>552610</v>
      </c>
      <c r="V144" s="18">
        <v>73083</v>
      </c>
      <c r="W144" s="20">
        <v>676156</v>
      </c>
    </row>
    <row r="145" spans="1:23" ht="12.75" customHeight="1">
      <c r="A145" s="14" t="s">
        <v>26</v>
      </c>
      <c r="B145" s="15" t="s">
        <v>266</v>
      </c>
      <c r="C145" s="16" t="s">
        <v>267</v>
      </c>
      <c r="D145" s="17">
        <v>0</v>
      </c>
      <c r="E145" s="18">
        <v>5500000</v>
      </c>
      <c r="F145" s="18">
        <v>1817911</v>
      </c>
      <c r="G145" s="19">
        <f t="shared" si="27"/>
        <v>0.3305292727272727</v>
      </c>
      <c r="H145" s="17">
        <v>124515</v>
      </c>
      <c r="I145" s="18">
        <v>256753</v>
      </c>
      <c r="J145" s="18">
        <v>371524</v>
      </c>
      <c r="K145" s="17">
        <v>752792</v>
      </c>
      <c r="L145" s="17">
        <v>115972</v>
      </c>
      <c r="M145" s="18">
        <v>0</v>
      </c>
      <c r="N145" s="18">
        <v>392972</v>
      </c>
      <c r="O145" s="17">
        <v>508944</v>
      </c>
      <c r="P145" s="17">
        <v>453352</v>
      </c>
      <c r="Q145" s="18">
        <v>140446</v>
      </c>
      <c r="R145" s="18">
        <v>13504</v>
      </c>
      <c r="S145" s="17">
        <v>607302</v>
      </c>
      <c r="T145" s="17">
        <v>36348</v>
      </c>
      <c r="U145" s="18">
        <v>709865</v>
      </c>
      <c r="V145" s="18">
        <v>-797340</v>
      </c>
      <c r="W145" s="20">
        <v>-51127</v>
      </c>
    </row>
    <row r="146" spans="1:23" ht="12.75" customHeight="1">
      <c r="A146" s="14" t="s">
        <v>41</v>
      </c>
      <c r="B146" s="15" t="s">
        <v>268</v>
      </c>
      <c r="C146" s="16" t="s">
        <v>269</v>
      </c>
      <c r="D146" s="17">
        <v>19646998</v>
      </c>
      <c r="E146" s="18">
        <v>55320418</v>
      </c>
      <c r="F146" s="18">
        <v>7792356</v>
      </c>
      <c r="G146" s="19">
        <f t="shared" si="27"/>
        <v>0.14085858859562486</v>
      </c>
      <c r="H146" s="17">
        <v>0</v>
      </c>
      <c r="I146" s="18">
        <v>43159</v>
      </c>
      <c r="J146" s="18">
        <v>0</v>
      </c>
      <c r="K146" s="17">
        <v>43159</v>
      </c>
      <c r="L146" s="17">
        <v>447840</v>
      </c>
      <c r="M146" s="18">
        <v>377300</v>
      </c>
      <c r="N146" s="18">
        <v>15950</v>
      </c>
      <c r="O146" s="17">
        <v>841090</v>
      </c>
      <c r="P146" s="17">
        <v>0</v>
      </c>
      <c r="Q146" s="18">
        <v>39575</v>
      </c>
      <c r="R146" s="18">
        <v>1530000</v>
      </c>
      <c r="S146" s="17">
        <v>1569575</v>
      </c>
      <c r="T146" s="17">
        <v>168945</v>
      </c>
      <c r="U146" s="18">
        <v>379410</v>
      </c>
      <c r="V146" s="18">
        <v>4790177</v>
      </c>
      <c r="W146" s="20">
        <v>5338532</v>
      </c>
    </row>
    <row r="147" spans="1:23" ht="12.75" customHeight="1">
      <c r="A147" s="21"/>
      <c r="B147" s="22" t="s">
        <v>270</v>
      </c>
      <c r="C147" s="23"/>
      <c r="D147" s="24">
        <f>SUM(D142:D146)</f>
        <v>37481064</v>
      </c>
      <c r="E147" s="25">
        <f>SUM(E142:E146)</f>
        <v>74168132</v>
      </c>
      <c r="F147" s="25">
        <f>SUM(F142:F146)</f>
        <v>17238347</v>
      </c>
      <c r="G147" s="26">
        <f t="shared" si="27"/>
        <v>0.2324225585187989</v>
      </c>
      <c r="H147" s="24">
        <f aca="true" t="shared" si="30" ref="H147:W147">SUM(H142:H146)</f>
        <v>341149</v>
      </c>
      <c r="I147" s="25">
        <f t="shared" si="30"/>
        <v>420233</v>
      </c>
      <c r="J147" s="25">
        <f t="shared" si="30"/>
        <v>1115003</v>
      </c>
      <c r="K147" s="24">
        <f t="shared" si="30"/>
        <v>1876385</v>
      </c>
      <c r="L147" s="24">
        <f t="shared" si="30"/>
        <v>982731</v>
      </c>
      <c r="M147" s="25">
        <f t="shared" si="30"/>
        <v>926844</v>
      </c>
      <c r="N147" s="25">
        <f t="shared" si="30"/>
        <v>1364857</v>
      </c>
      <c r="O147" s="24">
        <f t="shared" si="30"/>
        <v>3274432</v>
      </c>
      <c r="P147" s="24">
        <f t="shared" si="30"/>
        <v>726767</v>
      </c>
      <c r="Q147" s="25">
        <f t="shared" si="30"/>
        <v>1110750</v>
      </c>
      <c r="R147" s="25">
        <f t="shared" si="30"/>
        <v>2636984</v>
      </c>
      <c r="S147" s="24">
        <f t="shared" si="30"/>
        <v>4474501</v>
      </c>
      <c r="T147" s="24">
        <f t="shared" si="30"/>
        <v>744006</v>
      </c>
      <c r="U147" s="25">
        <f t="shared" si="30"/>
        <v>1734335</v>
      </c>
      <c r="V147" s="25">
        <f t="shared" si="30"/>
        <v>5134688</v>
      </c>
      <c r="W147" s="27">
        <f t="shared" si="30"/>
        <v>7613029</v>
      </c>
    </row>
    <row r="148" spans="1:23" ht="12.75" customHeight="1">
      <c r="A148" s="14" t="s">
        <v>26</v>
      </c>
      <c r="B148" s="15" t="s">
        <v>271</v>
      </c>
      <c r="C148" s="16" t="s">
        <v>272</v>
      </c>
      <c r="D148" s="17">
        <v>8317389</v>
      </c>
      <c r="E148" s="18">
        <v>7760669</v>
      </c>
      <c r="F148" s="18">
        <v>6974002</v>
      </c>
      <c r="G148" s="19">
        <f t="shared" si="27"/>
        <v>0.8986341254858312</v>
      </c>
      <c r="H148" s="17">
        <v>1071058</v>
      </c>
      <c r="I148" s="18">
        <v>936094</v>
      </c>
      <c r="J148" s="18">
        <v>933699</v>
      </c>
      <c r="K148" s="17">
        <v>2940851</v>
      </c>
      <c r="L148" s="17">
        <v>545147</v>
      </c>
      <c r="M148" s="18">
        <v>368997</v>
      </c>
      <c r="N148" s="18">
        <v>1629937</v>
      </c>
      <c r="O148" s="17">
        <v>2544081</v>
      </c>
      <c r="P148" s="17">
        <v>709741</v>
      </c>
      <c r="Q148" s="18">
        <v>3002079</v>
      </c>
      <c r="R148" s="18">
        <v>3635531</v>
      </c>
      <c r="S148" s="17">
        <v>7347351</v>
      </c>
      <c r="T148" s="17">
        <v>6087</v>
      </c>
      <c r="U148" s="18">
        <v>-174652</v>
      </c>
      <c r="V148" s="18">
        <v>-5689716</v>
      </c>
      <c r="W148" s="20">
        <v>-5858281</v>
      </c>
    </row>
    <row r="149" spans="1:23" ht="12.75" customHeight="1">
      <c r="A149" s="14" t="s">
        <v>26</v>
      </c>
      <c r="B149" s="15" t="s">
        <v>273</v>
      </c>
      <c r="C149" s="16" t="s">
        <v>274</v>
      </c>
      <c r="D149" s="17">
        <v>188323600</v>
      </c>
      <c r="E149" s="18">
        <v>185587900</v>
      </c>
      <c r="F149" s="18">
        <v>94527714</v>
      </c>
      <c r="G149" s="19">
        <f t="shared" si="27"/>
        <v>0.5093420099047405</v>
      </c>
      <c r="H149" s="17">
        <v>1287</v>
      </c>
      <c r="I149" s="18">
        <v>2096432</v>
      </c>
      <c r="J149" s="18">
        <v>3015555</v>
      </c>
      <c r="K149" s="17">
        <v>5113274</v>
      </c>
      <c r="L149" s="17">
        <v>797080</v>
      </c>
      <c r="M149" s="18">
        <v>9064051</v>
      </c>
      <c r="N149" s="18">
        <v>6744404</v>
      </c>
      <c r="O149" s="17">
        <v>16605535</v>
      </c>
      <c r="P149" s="17">
        <v>9094312</v>
      </c>
      <c r="Q149" s="18">
        <v>28314802</v>
      </c>
      <c r="R149" s="18">
        <v>10039965</v>
      </c>
      <c r="S149" s="17">
        <v>47449079</v>
      </c>
      <c r="T149" s="17">
        <v>5528184</v>
      </c>
      <c r="U149" s="18">
        <v>2719576</v>
      </c>
      <c r="V149" s="18">
        <v>17112066</v>
      </c>
      <c r="W149" s="20">
        <v>25359826</v>
      </c>
    </row>
    <row r="150" spans="1:23" ht="12.75" customHeight="1">
      <c r="A150" s="14" t="s">
        <v>26</v>
      </c>
      <c r="B150" s="15" t="s">
        <v>275</v>
      </c>
      <c r="C150" s="16" t="s">
        <v>276</v>
      </c>
      <c r="D150" s="17">
        <v>11510910</v>
      </c>
      <c r="E150" s="18">
        <v>32783910</v>
      </c>
      <c r="F150" s="18">
        <v>28419396</v>
      </c>
      <c r="G150" s="19">
        <f t="shared" si="27"/>
        <v>0.866870242140123</v>
      </c>
      <c r="H150" s="17">
        <v>2747150</v>
      </c>
      <c r="I150" s="18">
        <v>1918039</v>
      </c>
      <c r="J150" s="18">
        <v>2187985</v>
      </c>
      <c r="K150" s="17">
        <v>6853174</v>
      </c>
      <c r="L150" s="17">
        <v>2361359</v>
      </c>
      <c r="M150" s="18">
        <v>2478980</v>
      </c>
      <c r="N150" s="18">
        <v>3145506</v>
      </c>
      <c r="O150" s="17">
        <v>7985845</v>
      </c>
      <c r="P150" s="17">
        <v>2111714</v>
      </c>
      <c r="Q150" s="18">
        <v>2267873</v>
      </c>
      <c r="R150" s="18">
        <v>2282190</v>
      </c>
      <c r="S150" s="17">
        <v>6661777</v>
      </c>
      <c r="T150" s="17">
        <v>1706007</v>
      </c>
      <c r="U150" s="18">
        <v>2679123</v>
      </c>
      <c r="V150" s="18">
        <v>2533470</v>
      </c>
      <c r="W150" s="20">
        <v>6918600</v>
      </c>
    </row>
    <row r="151" spans="1:23" ht="12.75" customHeight="1">
      <c r="A151" s="14" t="s">
        <v>26</v>
      </c>
      <c r="B151" s="15" t="s">
        <v>277</v>
      </c>
      <c r="C151" s="16" t="s">
        <v>278</v>
      </c>
      <c r="D151" s="17">
        <v>3530000</v>
      </c>
      <c r="E151" s="18">
        <v>5479181</v>
      </c>
      <c r="F151" s="18">
        <v>5551213</v>
      </c>
      <c r="G151" s="19">
        <f t="shared" si="27"/>
        <v>1.0131464903240102</v>
      </c>
      <c r="H151" s="17">
        <v>444377</v>
      </c>
      <c r="I151" s="18">
        <v>566834</v>
      </c>
      <c r="J151" s="18">
        <v>1078073</v>
      </c>
      <c r="K151" s="17">
        <v>2089284</v>
      </c>
      <c r="L151" s="17">
        <v>135300</v>
      </c>
      <c r="M151" s="18">
        <v>124307</v>
      </c>
      <c r="N151" s="18">
        <v>646783</v>
      </c>
      <c r="O151" s="17">
        <v>906390</v>
      </c>
      <c r="P151" s="17">
        <v>104495</v>
      </c>
      <c r="Q151" s="18">
        <v>893210</v>
      </c>
      <c r="R151" s="18">
        <v>264469</v>
      </c>
      <c r="S151" s="17">
        <v>1262174</v>
      </c>
      <c r="T151" s="17">
        <v>238449</v>
      </c>
      <c r="U151" s="18">
        <v>423723</v>
      </c>
      <c r="V151" s="18">
        <v>631193</v>
      </c>
      <c r="W151" s="20">
        <v>1293365</v>
      </c>
    </row>
    <row r="152" spans="1:23" ht="12.75" customHeight="1">
      <c r="A152" s="14" t="s">
        <v>26</v>
      </c>
      <c r="B152" s="15" t="s">
        <v>279</v>
      </c>
      <c r="C152" s="16" t="s">
        <v>280</v>
      </c>
      <c r="D152" s="17">
        <v>8115000</v>
      </c>
      <c r="E152" s="18">
        <v>9703000</v>
      </c>
      <c r="F152" s="18">
        <v>2386315</v>
      </c>
      <c r="G152" s="19">
        <f t="shared" si="27"/>
        <v>0.24593579305369473</v>
      </c>
      <c r="H152" s="17">
        <v>0</v>
      </c>
      <c r="I152" s="18">
        <v>0</v>
      </c>
      <c r="J152" s="18">
        <v>213995</v>
      </c>
      <c r="K152" s="17">
        <v>213995</v>
      </c>
      <c r="L152" s="17">
        <v>70950</v>
      </c>
      <c r="M152" s="18">
        <v>121635</v>
      </c>
      <c r="N152" s="18">
        <v>226170</v>
      </c>
      <c r="O152" s="17">
        <v>418755</v>
      </c>
      <c r="P152" s="17">
        <v>18462</v>
      </c>
      <c r="Q152" s="18">
        <v>335869</v>
      </c>
      <c r="R152" s="18">
        <v>452535</v>
      </c>
      <c r="S152" s="17">
        <v>806866</v>
      </c>
      <c r="T152" s="17">
        <v>81005</v>
      </c>
      <c r="U152" s="18">
        <v>363816</v>
      </c>
      <c r="V152" s="18">
        <v>501878</v>
      </c>
      <c r="W152" s="20">
        <v>946699</v>
      </c>
    </row>
    <row r="153" spans="1:23" ht="12.75" customHeight="1">
      <c r="A153" s="14" t="s">
        <v>41</v>
      </c>
      <c r="B153" s="15" t="s">
        <v>281</v>
      </c>
      <c r="C153" s="16" t="s">
        <v>282</v>
      </c>
      <c r="D153" s="17">
        <v>140931972</v>
      </c>
      <c r="E153" s="18">
        <v>192378731</v>
      </c>
      <c r="F153" s="18">
        <v>184311343</v>
      </c>
      <c r="G153" s="19">
        <f t="shared" si="27"/>
        <v>0.9580650732122773</v>
      </c>
      <c r="H153" s="17">
        <v>18703611</v>
      </c>
      <c r="I153" s="18">
        <v>27215603</v>
      </c>
      <c r="J153" s="18">
        <v>19684951</v>
      </c>
      <c r="K153" s="17">
        <v>65604165</v>
      </c>
      <c r="L153" s="17">
        <v>757141</v>
      </c>
      <c r="M153" s="18">
        <v>23730239</v>
      </c>
      <c r="N153" s="18">
        <v>11731935</v>
      </c>
      <c r="O153" s="17">
        <v>36219315</v>
      </c>
      <c r="P153" s="17">
        <v>13821484</v>
      </c>
      <c r="Q153" s="18">
        <v>5575695</v>
      </c>
      <c r="R153" s="18">
        <v>11171870</v>
      </c>
      <c r="S153" s="17">
        <v>30569049</v>
      </c>
      <c r="T153" s="17">
        <v>15533169</v>
      </c>
      <c r="U153" s="18">
        <v>10558532</v>
      </c>
      <c r="V153" s="18">
        <v>25827113</v>
      </c>
      <c r="W153" s="20">
        <v>51918814</v>
      </c>
    </row>
    <row r="154" spans="1:23" ht="12.75" customHeight="1">
      <c r="A154" s="21"/>
      <c r="B154" s="22" t="s">
        <v>283</v>
      </c>
      <c r="C154" s="23"/>
      <c r="D154" s="24">
        <f>SUM(D148:D153)</f>
        <v>360728871</v>
      </c>
      <c r="E154" s="25">
        <f>SUM(E148:E153)</f>
        <v>433693391</v>
      </c>
      <c r="F154" s="25">
        <f>SUM(F148:F153)</f>
        <v>322169983</v>
      </c>
      <c r="G154" s="26">
        <f t="shared" si="27"/>
        <v>0.7428519541354967</v>
      </c>
      <c r="H154" s="24">
        <f aca="true" t="shared" si="31" ref="H154:W154">SUM(H148:H153)</f>
        <v>22967483</v>
      </c>
      <c r="I154" s="25">
        <f t="shared" si="31"/>
        <v>32733002</v>
      </c>
      <c r="J154" s="25">
        <f t="shared" si="31"/>
        <v>27114258</v>
      </c>
      <c r="K154" s="24">
        <f t="shared" si="31"/>
        <v>82814743</v>
      </c>
      <c r="L154" s="24">
        <f t="shared" si="31"/>
        <v>4666977</v>
      </c>
      <c r="M154" s="25">
        <f t="shared" si="31"/>
        <v>35888209</v>
      </c>
      <c r="N154" s="25">
        <f t="shared" si="31"/>
        <v>24124735</v>
      </c>
      <c r="O154" s="24">
        <f t="shared" si="31"/>
        <v>64679921</v>
      </c>
      <c r="P154" s="24">
        <f t="shared" si="31"/>
        <v>25860208</v>
      </c>
      <c r="Q154" s="25">
        <f t="shared" si="31"/>
        <v>40389528</v>
      </c>
      <c r="R154" s="25">
        <f t="shared" si="31"/>
        <v>27846560</v>
      </c>
      <c r="S154" s="24">
        <f t="shared" si="31"/>
        <v>94096296</v>
      </c>
      <c r="T154" s="24">
        <f t="shared" si="31"/>
        <v>23092901</v>
      </c>
      <c r="U154" s="25">
        <f t="shared" si="31"/>
        <v>16570118</v>
      </c>
      <c r="V154" s="25">
        <f t="shared" si="31"/>
        <v>40916004</v>
      </c>
      <c r="W154" s="27">
        <f t="shared" si="31"/>
        <v>80579023</v>
      </c>
    </row>
    <row r="155" spans="1:23" ht="12.75" customHeight="1">
      <c r="A155" s="14" t="s">
        <v>26</v>
      </c>
      <c r="B155" s="15" t="s">
        <v>284</v>
      </c>
      <c r="C155" s="16" t="s">
        <v>285</v>
      </c>
      <c r="D155" s="17">
        <v>14491959</v>
      </c>
      <c r="E155" s="18">
        <v>15606672</v>
      </c>
      <c r="F155" s="18">
        <v>9001531</v>
      </c>
      <c r="G155" s="19">
        <f t="shared" si="27"/>
        <v>0.5767745359164337</v>
      </c>
      <c r="H155" s="17">
        <v>866968</v>
      </c>
      <c r="I155" s="18">
        <v>488473</v>
      </c>
      <c r="J155" s="18">
        <v>1142328</v>
      </c>
      <c r="K155" s="17">
        <v>2497769</v>
      </c>
      <c r="L155" s="17">
        <v>889042</v>
      </c>
      <c r="M155" s="18">
        <v>171469</v>
      </c>
      <c r="N155" s="18">
        <v>812691</v>
      </c>
      <c r="O155" s="17">
        <v>1873202</v>
      </c>
      <c r="P155" s="17">
        <v>344569</v>
      </c>
      <c r="Q155" s="18">
        <v>755891</v>
      </c>
      <c r="R155" s="18">
        <v>576408</v>
      </c>
      <c r="S155" s="17">
        <v>1676868</v>
      </c>
      <c r="T155" s="17">
        <v>202292</v>
      </c>
      <c r="U155" s="18">
        <v>604743</v>
      </c>
      <c r="V155" s="18">
        <v>2146657</v>
      </c>
      <c r="W155" s="20">
        <v>2953692</v>
      </c>
    </row>
    <row r="156" spans="1:23" ht="12.75" customHeight="1">
      <c r="A156" s="14" t="s">
        <v>26</v>
      </c>
      <c r="B156" s="15" t="s">
        <v>286</v>
      </c>
      <c r="C156" s="16" t="s">
        <v>287</v>
      </c>
      <c r="D156" s="17">
        <v>56428289</v>
      </c>
      <c r="E156" s="18">
        <v>58793651</v>
      </c>
      <c r="F156" s="18">
        <v>41015315</v>
      </c>
      <c r="G156" s="19">
        <f t="shared" si="27"/>
        <v>0.6976146965256503</v>
      </c>
      <c r="H156" s="17">
        <v>-65862</v>
      </c>
      <c r="I156" s="18">
        <v>3937321</v>
      </c>
      <c r="J156" s="18">
        <v>4044416</v>
      </c>
      <c r="K156" s="17">
        <v>7915875</v>
      </c>
      <c r="L156" s="17">
        <v>3505824</v>
      </c>
      <c r="M156" s="18">
        <v>5905446</v>
      </c>
      <c r="N156" s="18">
        <v>5748500</v>
      </c>
      <c r="O156" s="17">
        <v>15159770</v>
      </c>
      <c r="P156" s="17">
        <v>3756996</v>
      </c>
      <c r="Q156" s="18">
        <v>3672122</v>
      </c>
      <c r="R156" s="18">
        <v>3240201</v>
      </c>
      <c r="S156" s="17">
        <v>10669319</v>
      </c>
      <c r="T156" s="17">
        <v>501935</v>
      </c>
      <c r="U156" s="18">
        <v>1520182</v>
      </c>
      <c r="V156" s="18">
        <v>5248234</v>
      </c>
      <c r="W156" s="20">
        <v>7270351</v>
      </c>
    </row>
    <row r="157" spans="1:23" ht="12.75" customHeight="1">
      <c r="A157" s="14" t="s">
        <v>26</v>
      </c>
      <c r="B157" s="15" t="s">
        <v>288</v>
      </c>
      <c r="C157" s="16" t="s">
        <v>289</v>
      </c>
      <c r="D157" s="17">
        <v>7466940</v>
      </c>
      <c r="E157" s="18">
        <v>6922142</v>
      </c>
      <c r="F157" s="18">
        <v>7111114</v>
      </c>
      <c r="G157" s="19">
        <f t="shared" si="27"/>
        <v>1.0272996422205727</v>
      </c>
      <c r="H157" s="17">
        <v>36494</v>
      </c>
      <c r="I157" s="18">
        <v>144895</v>
      </c>
      <c r="J157" s="18">
        <v>736307</v>
      </c>
      <c r="K157" s="17">
        <v>917696</v>
      </c>
      <c r="L157" s="17">
        <v>716656</v>
      </c>
      <c r="M157" s="18">
        <v>544101</v>
      </c>
      <c r="N157" s="18">
        <v>252002</v>
      </c>
      <c r="O157" s="17">
        <v>1512759</v>
      </c>
      <c r="P157" s="17">
        <v>1207553</v>
      </c>
      <c r="Q157" s="18">
        <v>268386</v>
      </c>
      <c r="R157" s="18">
        <v>414153</v>
      </c>
      <c r="S157" s="17">
        <v>1890092</v>
      </c>
      <c r="T157" s="17">
        <v>0</v>
      </c>
      <c r="U157" s="18">
        <v>345738</v>
      </c>
      <c r="V157" s="18">
        <v>2444829</v>
      </c>
      <c r="W157" s="20">
        <v>2790567</v>
      </c>
    </row>
    <row r="158" spans="1:23" ht="12.75" customHeight="1">
      <c r="A158" s="14" t="s">
        <v>26</v>
      </c>
      <c r="B158" s="15" t="s">
        <v>290</v>
      </c>
      <c r="C158" s="16" t="s">
        <v>291</v>
      </c>
      <c r="D158" s="17">
        <v>6976307</v>
      </c>
      <c r="E158" s="18">
        <v>7511667</v>
      </c>
      <c r="F158" s="18">
        <v>4013580</v>
      </c>
      <c r="G158" s="19">
        <f t="shared" si="27"/>
        <v>0.5343128229725839</v>
      </c>
      <c r="H158" s="17">
        <v>157602</v>
      </c>
      <c r="I158" s="18">
        <v>538463</v>
      </c>
      <c r="J158" s="18">
        <v>261593</v>
      </c>
      <c r="K158" s="17">
        <v>957658</v>
      </c>
      <c r="L158" s="17">
        <v>388271</v>
      </c>
      <c r="M158" s="18">
        <v>494474</v>
      </c>
      <c r="N158" s="18">
        <v>290166</v>
      </c>
      <c r="O158" s="17">
        <v>1172911</v>
      </c>
      <c r="P158" s="17">
        <v>283077</v>
      </c>
      <c r="Q158" s="18">
        <v>311690</v>
      </c>
      <c r="R158" s="18">
        <v>347721</v>
      </c>
      <c r="S158" s="17">
        <v>942488</v>
      </c>
      <c r="T158" s="17">
        <v>211065</v>
      </c>
      <c r="U158" s="18">
        <v>190264</v>
      </c>
      <c r="V158" s="18">
        <v>539194</v>
      </c>
      <c r="W158" s="20">
        <v>940523</v>
      </c>
    </row>
    <row r="159" spans="1:23" ht="12.75" customHeight="1">
      <c r="A159" s="14" t="s">
        <v>41</v>
      </c>
      <c r="B159" s="15" t="s">
        <v>292</v>
      </c>
      <c r="C159" s="16" t="s">
        <v>293</v>
      </c>
      <c r="D159" s="17">
        <v>62937996</v>
      </c>
      <c r="E159" s="18">
        <v>46183393</v>
      </c>
      <c r="F159" s="18">
        <v>36229989</v>
      </c>
      <c r="G159" s="19">
        <f t="shared" si="27"/>
        <v>0.784480884719752</v>
      </c>
      <c r="H159" s="17">
        <v>431433</v>
      </c>
      <c r="I159" s="18">
        <v>1595430</v>
      </c>
      <c r="J159" s="18">
        <v>2597863</v>
      </c>
      <c r="K159" s="17">
        <v>4624726</v>
      </c>
      <c r="L159" s="17">
        <v>4591062</v>
      </c>
      <c r="M159" s="18">
        <v>3421873</v>
      </c>
      <c r="N159" s="18">
        <v>3263821</v>
      </c>
      <c r="O159" s="17">
        <v>11276756</v>
      </c>
      <c r="P159" s="17">
        <v>2311860</v>
      </c>
      <c r="Q159" s="18">
        <v>2696287</v>
      </c>
      <c r="R159" s="18">
        <v>1785302</v>
      </c>
      <c r="S159" s="17">
        <v>6793449</v>
      </c>
      <c r="T159" s="17">
        <v>2319909</v>
      </c>
      <c r="U159" s="18">
        <v>1652028</v>
      </c>
      <c r="V159" s="18">
        <v>9563121</v>
      </c>
      <c r="W159" s="20">
        <v>13535058</v>
      </c>
    </row>
    <row r="160" spans="1:23" ht="12.75" customHeight="1">
      <c r="A160" s="21"/>
      <c r="B160" s="22" t="s">
        <v>294</v>
      </c>
      <c r="C160" s="23"/>
      <c r="D160" s="24">
        <f>SUM(D155:D159)</f>
        <v>148301491</v>
      </c>
      <c r="E160" s="25">
        <f>SUM(E155:E159)</f>
        <v>135017525</v>
      </c>
      <c r="F160" s="25">
        <f>SUM(F155:F159)</f>
        <v>97371529</v>
      </c>
      <c r="G160" s="26">
        <f t="shared" si="27"/>
        <v>0.7211769657309302</v>
      </c>
      <c r="H160" s="24">
        <f aca="true" t="shared" si="32" ref="H160:W160">SUM(H155:H159)</f>
        <v>1426635</v>
      </c>
      <c r="I160" s="25">
        <f t="shared" si="32"/>
        <v>6704582</v>
      </c>
      <c r="J160" s="25">
        <f t="shared" si="32"/>
        <v>8782507</v>
      </c>
      <c r="K160" s="24">
        <f t="shared" si="32"/>
        <v>16913724</v>
      </c>
      <c r="L160" s="24">
        <f t="shared" si="32"/>
        <v>10090855</v>
      </c>
      <c r="M160" s="25">
        <f t="shared" si="32"/>
        <v>10537363</v>
      </c>
      <c r="N160" s="25">
        <f t="shared" si="32"/>
        <v>10367180</v>
      </c>
      <c r="O160" s="24">
        <f t="shared" si="32"/>
        <v>30995398</v>
      </c>
      <c r="P160" s="24">
        <f t="shared" si="32"/>
        <v>7904055</v>
      </c>
      <c r="Q160" s="25">
        <f t="shared" si="32"/>
        <v>7704376</v>
      </c>
      <c r="R160" s="25">
        <f t="shared" si="32"/>
        <v>6363785</v>
      </c>
      <c r="S160" s="24">
        <f t="shared" si="32"/>
        <v>21972216</v>
      </c>
      <c r="T160" s="24">
        <f t="shared" si="32"/>
        <v>3235201</v>
      </c>
      <c r="U160" s="25">
        <f t="shared" si="32"/>
        <v>4312955</v>
      </c>
      <c r="V160" s="25">
        <f t="shared" si="32"/>
        <v>19942035</v>
      </c>
      <c r="W160" s="27">
        <f t="shared" si="32"/>
        <v>27490191</v>
      </c>
    </row>
    <row r="161" spans="1:23" ht="12.75" customHeight="1">
      <c r="A161" s="14" t="s">
        <v>26</v>
      </c>
      <c r="B161" s="15" t="s">
        <v>295</v>
      </c>
      <c r="C161" s="16" t="s">
        <v>296</v>
      </c>
      <c r="D161" s="17">
        <v>27179810</v>
      </c>
      <c r="E161" s="18">
        <v>22222874</v>
      </c>
      <c r="F161" s="18">
        <v>21731416</v>
      </c>
      <c r="G161" s="19">
        <f t="shared" si="27"/>
        <v>0.977885038631817</v>
      </c>
      <c r="H161" s="17">
        <v>1098248</v>
      </c>
      <c r="I161" s="18">
        <v>1032102</v>
      </c>
      <c r="J161" s="18">
        <v>498806</v>
      </c>
      <c r="K161" s="17">
        <v>2629156</v>
      </c>
      <c r="L161" s="17">
        <v>332806</v>
      </c>
      <c r="M161" s="18">
        <v>1214090</v>
      </c>
      <c r="N161" s="18">
        <v>1689476</v>
      </c>
      <c r="O161" s="17">
        <v>3236372</v>
      </c>
      <c r="P161" s="17">
        <v>4151636</v>
      </c>
      <c r="Q161" s="18">
        <v>836302</v>
      </c>
      <c r="R161" s="18">
        <v>3756196</v>
      </c>
      <c r="S161" s="17">
        <v>8744134</v>
      </c>
      <c r="T161" s="17">
        <v>759503</v>
      </c>
      <c r="U161" s="18">
        <v>4292219</v>
      </c>
      <c r="V161" s="18">
        <v>2070032</v>
      </c>
      <c r="W161" s="20">
        <v>7121754</v>
      </c>
    </row>
    <row r="162" spans="1:23" ht="12.75" customHeight="1">
      <c r="A162" s="14" t="s">
        <v>26</v>
      </c>
      <c r="B162" s="15" t="s">
        <v>297</v>
      </c>
      <c r="C162" s="16" t="s">
        <v>298</v>
      </c>
      <c r="D162" s="17">
        <v>1339157</v>
      </c>
      <c r="E162" s="18">
        <v>1339157</v>
      </c>
      <c r="F162" s="18">
        <v>664083</v>
      </c>
      <c r="G162" s="19">
        <f t="shared" si="27"/>
        <v>0.4958962989403035</v>
      </c>
      <c r="H162" s="17">
        <v>0</v>
      </c>
      <c r="I162" s="18">
        <v>74149</v>
      </c>
      <c r="J162" s="18">
        <v>84096</v>
      </c>
      <c r="K162" s="17">
        <v>158245</v>
      </c>
      <c r="L162" s="17">
        <v>167225</v>
      </c>
      <c r="M162" s="18">
        <v>27821</v>
      </c>
      <c r="N162" s="18">
        <v>151317</v>
      </c>
      <c r="O162" s="17">
        <v>346363</v>
      </c>
      <c r="P162" s="17">
        <v>33532</v>
      </c>
      <c r="Q162" s="18">
        <v>72797</v>
      </c>
      <c r="R162" s="18">
        <v>21175</v>
      </c>
      <c r="S162" s="17">
        <v>127504</v>
      </c>
      <c r="T162" s="17">
        <v>0</v>
      </c>
      <c r="U162" s="18">
        <v>0</v>
      </c>
      <c r="V162" s="18">
        <v>31971</v>
      </c>
      <c r="W162" s="20">
        <v>31971</v>
      </c>
    </row>
    <row r="163" spans="1:23" ht="12.75" customHeight="1">
      <c r="A163" s="14" t="s">
        <v>26</v>
      </c>
      <c r="B163" s="15" t="s">
        <v>299</v>
      </c>
      <c r="C163" s="16" t="s">
        <v>300</v>
      </c>
      <c r="D163" s="17">
        <v>17990000</v>
      </c>
      <c r="E163" s="18">
        <v>14471700</v>
      </c>
      <c r="F163" s="18">
        <v>9405255</v>
      </c>
      <c r="G163" s="19">
        <f t="shared" si="27"/>
        <v>0.6499067144841311</v>
      </c>
      <c r="H163" s="17">
        <v>131059</v>
      </c>
      <c r="I163" s="18">
        <v>796674</v>
      </c>
      <c r="J163" s="18">
        <v>89809</v>
      </c>
      <c r="K163" s="17">
        <v>1017542</v>
      </c>
      <c r="L163" s="17">
        <v>976446</v>
      </c>
      <c r="M163" s="18">
        <v>507063</v>
      </c>
      <c r="N163" s="18">
        <v>1393885</v>
      </c>
      <c r="O163" s="17">
        <v>2877394</v>
      </c>
      <c r="P163" s="17">
        <v>37980</v>
      </c>
      <c r="Q163" s="18">
        <v>1051957</v>
      </c>
      <c r="R163" s="18">
        <v>890772</v>
      </c>
      <c r="S163" s="17">
        <v>1980709</v>
      </c>
      <c r="T163" s="17">
        <v>0</v>
      </c>
      <c r="U163" s="18">
        <v>1189904</v>
      </c>
      <c r="V163" s="18">
        <v>2339706</v>
      </c>
      <c r="W163" s="20">
        <v>3529610</v>
      </c>
    </row>
    <row r="164" spans="1:23" ht="12.75" customHeight="1">
      <c r="A164" s="14" t="s">
        <v>26</v>
      </c>
      <c r="B164" s="15" t="s">
        <v>301</v>
      </c>
      <c r="C164" s="16" t="s">
        <v>302</v>
      </c>
      <c r="D164" s="17">
        <v>9403584</v>
      </c>
      <c r="E164" s="18">
        <v>9343584</v>
      </c>
      <c r="F164" s="18">
        <v>8564815</v>
      </c>
      <c r="G164" s="19">
        <f t="shared" si="27"/>
        <v>0.9166520041988171</v>
      </c>
      <c r="H164" s="17">
        <v>1148</v>
      </c>
      <c r="I164" s="18">
        <v>186143</v>
      </c>
      <c r="J164" s="18">
        <v>21920</v>
      </c>
      <c r="K164" s="17">
        <v>209211</v>
      </c>
      <c r="L164" s="17">
        <v>98531</v>
      </c>
      <c r="M164" s="18">
        <v>192107</v>
      </c>
      <c r="N164" s="18">
        <v>628602</v>
      </c>
      <c r="O164" s="17">
        <v>919240</v>
      </c>
      <c r="P164" s="17">
        <v>70462</v>
      </c>
      <c r="Q164" s="18">
        <v>399575</v>
      </c>
      <c r="R164" s="18">
        <v>476160</v>
      </c>
      <c r="S164" s="17">
        <v>946197</v>
      </c>
      <c r="T164" s="17">
        <v>2600</v>
      </c>
      <c r="U164" s="18">
        <v>704489</v>
      </c>
      <c r="V164" s="18">
        <v>5783078</v>
      </c>
      <c r="W164" s="20">
        <v>6490167</v>
      </c>
    </row>
    <row r="165" spans="1:23" ht="12.75" customHeight="1">
      <c r="A165" s="14" t="s">
        <v>41</v>
      </c>
      <c r="B165" s="15" t="s">
        <v>303</v>
      </c>
      <c r="C165" s="16" t="s">
        <v>304</v>
      </c>
      <c r="D165" s="17">
        <v>22346487</v>
      </c>
      <c r="E165" s="18">
        <v>21040580</v>
      </c>
      <c r="F165" s="18">
        <v>18286303</v>
      </c>
      <c r="G165" s="19">
        <f t="shared" si="27"/>
        <v>0.8690969070244261</v>
      </c>
      <c r="H165" s="17">
        <v>112390</v>
      </c>
      <c r="I165" s="18">
        <v>198199</v>
      </c>
      <c r="J165" s="18">
        <v>2026204</v>
      </c>
      <c r="K165" s="17">
        <v>2336793</v>
      </c>
      <c r="L165" s="17">
        <v>935070</v>
      </c>
      <c r="M165" s="18">
        <v>2084932</v>
      </c>
      <c r="N165" s="18">
        <v>5026362</v>
      </c>
      <c r="O165" s="17">
        <v>8046364</v>
      </c>
      <c r="P165" s="17">
        <v>-2261406</v>
      </c>
      <c r="Q165" s="18">
        <v>2237003</v>
      </c>
      <c r="R165" s="18">
        <v>1968705</v>
      </c>
      <c r="S165" s="17">
        <v>1944302</v>
      </c>
      <c r="T165" s="17">
        <v>1096564</v>
      </c>
      <c r="U165" s="18">
        <v>4212424</v>
      </c>
      <c r="V165" s="18">
        <v>649856</v>
      </c>
      <c r="W165" s="20">
        <v>5958844</v>
      </c>
    </row>
    <row r="166" spans="1:23" ht="12.75" customHeight="1">
      <c r="A166" s="21"/>
      <c r="B166" s="22" t="s">
        <v>305</v>
      </c>
      <c r="C166" s="23"/>
      <c r="D166" s="24">
        <f>SUM(D161:D165)</f>
        <v>78259038</v>
      </c>
      <c r="E166" s="25">
        <f>SUM(E161:E165)</f>
        <v>68417895</v>
      </c>
      <c r="F166" s="25">
        <f>SUM(F161:F165)</f>
        <v>58651872</v>
      </c>
      <c r="G166" s="26">
        <f t="shared" si="27"/>
        <v>0.8572592302057817</v>
      </c>
      <c r="H166" s="24">
        <f aca="true" t="shared" si="33" ref="H166:W166">SUM(H161:H165)</f>
        <v>1342845</v>
      </c>
      <c r="I166" s="25">
        <f t="shared" si="33"/>
        <v>2287267</v>
      </c>
      <c r="J166" s="25">
        <f t="shared" si="33"/>
        <v>2720835</v>
      </c>
      <c r="K166" s="24">
        <f t="shared" si="33"/>
        <v>6350947</v>
      </c>
      <c r="L166" s="24">
        <f t="shared" si="33"/>
        <v>2510078</v>
      </c>
      <c r="M166" s="25">
        <f t="shared" si="33"/>
        <v>4026013</v>
      </c>
      <c r="N166" s="25">
        <f t="shared" si="33"/>
        <v>8889642</v>
      </c>
      <c r="O166" s="24">
        <f t="shared" si="33"/>
        <v>15425733</v>
      </c>
      <c r="P166" s="24">
        <f t="shared" si="33"/>
        <v>2032204</v>
      </c>
      <c r="Q166" s="25">
        <f t="shared" si="33"/>
        <v>4597634</v>
      </c>
      <c r="R166" s="25">
        <f t="shared" si="33"/>
        <v>7113008</v>
      </c>
      <c r="S166" s="24">
        <f t="shared" si="33"/>
        <v>13742846</v>
      </c>
      <c r="T166" s="24">
        <f t="shared" si="33"/>
        <v>1858667</v>
      </c>
      <c r="U166" s="25">
        <f t="shared" si="33"/>
        <v>10399036</v>
      </c>
      <c r="V166" s="25">
        <f t="shared" si="33"/>
        <v>10874643</v>
      </c>
      <c r="W166" s="27">
        <f t="shared" si="33"/>
        <v>23132346</v>
      </c>
    </row>
    <row r="167" spans="1:23" ht="12.75" customHeight="1">
      <c r="A167" s="32"/>
      <c r="B167" s="33" t="s">
        <v>306</v>
      </c>
      <c r="C167" s="34"/>
      <c r="D167" s="35">
        <f>SUM(D102,D104:D108,D110:D117,D119:D122,D124:D128,D130:D133,D135:D140,D142:D146,D148:D153,D155:D159,D161:D165)</f>
        <v>5035165632</v>
      </c>
      <c r="E167" s="36">
        <f>SUM(E102,E104:E108,E110:E117,E119:E122,E124:E128,E130:E133,E135:E140,E142:E146,E148:E153,E155:E159,E161:E165)</f>
        <v>5136224608</v>
      </c>
      <c r="F167" s="36">
        <f>SUM(F102,F104:F108,F110:F117,F119:F122,F124:F128,F130:F133,F135:F140,F142:F146,F148:F153,F155:F159,F161:F165)</f>
        <v>3979097576</v>
      </c>
      <c r="G167" s="37">
        <f t="shared" si="27"/>
        <v>0.7747125329765173</v>
      </c>
      <c r="H167" s="35">
        <f aca="true" t="shared" si="34" ref="H167:W167">SUM(H102,H104:H108,H110:H117,H119:H122,H124:H128,H130:H133,H135:H140,H142:H146,H148:H153,H155:H159,H161:H165)</f>
        <v>352635381</v>
      </c>
      <c r="I167" s="36">
        <f t="shared" si="34"/>
        <v>371260159</v>
      </c>
      <c r="J167" s="36">
        <f t="shared" si="34"/>
        <v>277212485</v>
      </c>
      <c r="K167" s="35">
        <f t="shared" si="34"/>
        <v>1001108025</v>
      </c>
      <c r="L167" s="35">
        <f t="shared" si="34"/>
        <v>389501055</v>
      </c>
      <c r="M167" s="36">
        <f t="shared" si="34"/>
        <v>110269074</v>
      </c>
      <c r="N167" s="36">
        <f t="shared" si="34"/>
        <v>473175480</v>
      </c>
      <c r="O167" s="35">
        <f t="shared" si="34"/>
        <v>972945609</v>
      </c>
      <c r="P167" s="35">
        <f t="shared" si="34"/>
        <v>376807987</v>
      </c>
      <c r="Q167" s="36">
        <f t="shared" si="34"/>
        <v>382643328</v>
      </c>
      <c r="R167" s="36">
        <f t="shared" si="34"/>
        <v>347469154</v>
      </c>
      <c r="S167" s="35">
        <f t="shared" si="34"/>
        <v>1106920469</v>
      </c>
      <c r="T167" s="35">
        <f t="shared" si="34"/>
        <v>167828303</v>
      </c>
      <c r="U167" s="36">
        <f t="shared" si="34"/>
        <v>236670141</v>
      </c>
      <c r="V167" s="36">
        <f t="shared" si="34"/>
        <v>493625029</v>
      </c>
      <c r="W167" s="38">
        <f t="shared" si="34"/>
        <v>898123473</v>
      </c>
    </row>
    <row r="168" spans="1:23" ht="12.75" customHeight="1">
      <c r="A168" s="9"/>
      <c r="B168" s="10" t="s">
        <v>600</v>
      </c>
      <c r="C168" s="11"/>
      <c r="D168" s="28"/>
      <c r="E168" s="29"/>
      <c r="F168" s="29"/>
      <c r="G168" s="30"/>
      <c r="H168" s="28"/>
      <c r="I168" s="29"/>
      <c r="J168" s="29"/>
      <c r="K168" s="28"/>
      <c r="L168" s="28"/>
      <c r="M168" s="29"/>
      <c r="N168" s="29"/>
      <c r="O168" s="28"/>
      <c r="P168" s="28"/>
      <c r="Q168" s="29"/>
      <c r="R168" s="29"/>
      <c r="S168" s="28"/>
      <c r="T168" s="28"/>
      <c r="U168" s="29"/>
      <c r="V168" s="29"/>
      <c r="W168" s="31"/>
    </row>
    <row r="169" spans="1:23" ht="12.75" customHeight="1">
      <c r="A169" s="13"/>
      <c r="B169" s="10" t="s">
        <v>307</v>
      </c>
      <c r="C169" s="11"/>
      <c r="D169" s="28"/>
      <c r="E169" s="29"/>
      <c r="F169" s="29"/>
      <c r="G169" s="30"/>
      <c r="H169" s="28"/>
      <c r="I169" s="29"/>
      <c r="J169" s="29"/>
      <c r="K169" s="28"/>
      <c r="L169" s="28"/>
      <c r="M169" s="29"/>
      <c r="N169" s="29"/>
      <c r="O169" s="28"/>
      <c r="P169" s="28"/>
      <c r="Q169" s="29"/>
      <c r="R169" s="29"/>
      <c r="S169" s="28"/>
      <c r="T169" s="28"/>
      <c r="U169" s="29"/>
      <c r="V169" s="29"/>
      <c r="W169" s="31"/>
    </row>
    <row r="170" spans="1:23" ht="12.75" customHeight="1">
      <c r="A170" s="14" t="s">
        <v>26</v>
      </c>
      <c r="B170" s="15" t="s">
        <v>308</v>
      </c>
      <c r="C170" s="16" t="s">
        <v>309</v>
      </c>
      <c r="D170" s="17">
        <v>14785000</v>
      </c>
      <c r="E170" s="18">
        <v>46365000</v>
      </c>
      <c r="F170" s="18">
        <v>36141114</v>
      </c>
      <c r="G170" s="19">
        <f aca="true" t="shared" si="35" ref="G170:G202">IF($E170=0,0,$F170/$E170)</f>
        <v>0.7794912973147848</v>
      </c>
      <c r="H170" s="17">
        <v>522618</v>
      </c>
      <c r="I170" s="18">
        <v>1245164</v>
      </c>
      <c r="J170" s="18">
        <v>1774038</v>
      </c>
      <c r="K170" s="17">
        <v>3541820</v>
      </c>
      <c r="L170" s="17">
        <v>946277</v>
      </c>
      <c r="M170" s="18">
        <v>165001</v>
      </c>
      <c r="N170" s="18">
        <v>401515</v>
      </c>
      <c r="O170" s="17">
        <v>1512793</v>
      </c>
      <c r="P170" s="17">
        <v>289016</v>
      </c>
      <c r="Q170" s="18">
        <v>1701690</v>
      </c>
      <c r="R170" s="18">
        <v>6382439</v>
      </c>
      <c r="S170" s="17">
        <v>8373145</v>
      </c>
      <c r="T170" s="17">
        <v>238959</v>
      </c>
      <c r="U170" s="18">
        <v>5753987</v>
      </c>
      <c r="V170" s="18">
        <v>16720410</v>
      </c>
      <c r="W170" s="20">
        <v>22713356</v>
      </c>
    </row>
    <row r="171" spans="1:23" ht="12.75" customHeight="1">
      <c r="A171" s="14" t="s">
        <v>26</v>
      </c>
      <c r="B171" s="15" t="s">
        <v>310</v>
      </c>
      <c r="C171" s="16" t="s">
        <v>311</v>
      </c>
      <c r="D171" s="17">
        <v>0</v>
      </c>
      <c r="E171" s="18">
        <v>0</v>
      </c>
      <c r="F171" s="18">
        <v>0</v>
      </c>
      <c r="G171" s="19">
        <f t="shared" si="35"/>
        <v>0</v>
      </c>
      <c r="H171" s="17">
        <v>0</v>
      </c>
      <c r="I171" s="18">
        <v>0</v>
      </c>
      <c r="J171" s="18">
        <v>0</v>
      </c>
      <c r="K171" s="17">
        <v>0</v>
      </c>
      <c r="L171" s="17">
        <v>0</v>
      </c>
      <c r="M171" s="18">
        <v>0</v>
      </c>
      <c r="N171" s="18">
        <v>0</v>
      </c>
      <c r="O171" s="17">
        <v>0</v>
      </c>
      <c r="P171" s="17">
        <v>0</v>
      </c>
      <c r="Q171" s="18">
        <v>0</v>
      </c>
      <c r="R171" s="18">
        <v>0</v>
      </c>
      <c r="S171" s="17">
        <v>0</v>
      </c>
      <c r="T171" s="17">
        <v>0</v>
      </c>
      <c r="U171" s="18">
        <v>0</v>
      </c>
      <c r="V171" s="18">
        <v>0</v>
      </c>
      <c r="W171" s="20">
        <v>0</v>
      </c>
    </row>
    <row r="172" spans="1:23" ht="12.75" customHeight="1">
      <c r="A172" s="14" t="s">
        <v>26</v>
      </c>
      <c r="B172" s="15" t="s">
        <v>312</v>
      </c>
      <c r="C172" s="16" t="s">
        <v>313</v>
      </c>
      <c r="D172" s="17">
        <v>49341421</v>
      </c>
      <c r="E172" s="18">
        <v>37224812</v>
      </c>
      <c r="F172" s="18">
        <v>20770526</v>
      </c>
      <c r="G172" s="19">
        <f t="shared" si="35"/>
        <v>0.5579753095865199</v>
      </c>
      <c r="H172" s="17">
        <v>3258746</v>
      </c>
      <c r="I172" s="18">
        <v>2063021</v>
      </c>
      <c r="J172" s="18">
        <v>771373</v>
      </c>
      <c r="K172" s="17">
        <v>6093140</v>
      </c>
      <c r="L172" s="17">
        <v>608655</v>
      </c>
      <c r="M172" s="18">
        <v>114057</v>
      </c>
      <c r="N172" s="18">
        <v>374393</v>
      </c>
      <c r="O172" s="17">
        <v>1097105</v>
      </c>
      <c r="P172" s="17">
        <v>302937</v>
      </c>
      <c r="Q172" s="18">
        <v>2382193</v>
      </c>
      <c r="R172" s="18">
        <v>1140396</v>
      </c>
      <c r="S172" s="17">
        <v>3825526</v>
      </c>
      <c r="T172" s="17">
        <v>597998</v>
      </c>
      <c r="U172" s="18">
        <v>990240</v>
      </c>
      <c r="V172" s="18">
        <v>8166517</v>
      </c>
      <c r="W172" s="20">
        <v>9754755</v>
      </c>
    </row>
    <row r="173" spans="1:23" ht="12.75" customHeight="1">
      <c r="A173" s="14" t="s">
        <v>26</v>
      </c>
      <c r="B173" s="15" t="s">
        <v>314</v>
      </c>
      <c r="C173" s="16" t="s">
        <v>315</v>
      </c>
      <c r="D173" s="17">
        <v>22465722</v>
      </c>
      <c r="E173" s="18">
        <v>22815722</v>
      </c>
      <c r="F173" s="18">
        <v>18433983</v>
      </c>
      <c r="G173" s="19">
        <f t="shared" si="35"/>
        <v>0.8079508945629684</v>
      </c>
      <c r="H173" s="17">
        <v>1073862</v>
      </c>
      <c r="I173" s="18">
        <v>3238292</v>
      </c>
      <c r="J173" s="18">
        <v>3648114</v>
      </c>
      <c r="K173" s="17">
        <v>7960268</v>
      </c>
      <c r="L173" s="17">
        <v>2567634</v>
      </c>
      <c r="M173" s="18">
        <v>1981559</v>
      </c>
      <c r="N173" s="18">
        <v>791285</v>
      </c>
      <c r="O173" s="17">
        <v>5340478</v>
      </c>
      <c r="P173" s="17">
        <v>1981559</v>
      </c>
      <c r="Q173" s="18">
        <v>757375</v>
      </c>
      <c r="R173" s="18">
        <v>360057</v>
      </c>
      <c r="S173" s="17">
        <v>3098991</v>
      </c>
      <c r="T173" s="17">
        <v>425770</v>
      </c>
      <c r="U173" s="18">
        <v>722481</v>
      </c>
      <c r="V173" s="18">
        <v>885995</v>
      </c>
      <c r="W173" s="20">
        <v>2034246</v>
      </c>
    </row>
    <row r="174" spans="1:23" ht="12.75" customHeight="1">
      <c r="A174" s="14" t="s">
        <v>26</v>
      </c>
      <c r="B174" s="15" t="s">
        <v>316</v>
      </c>
      <c r="C174" s="16" t="s">
        <v>317</v>
      </c>
      <c r="D174" s="17">
        <v>3680028</v>
      </c>
      <c r="E174" s="18">
        <v>4280018</v>
      </c>
      <c r="F174" s="18">
        <v>1463426</v>
      </c>
      <c r="G174" s="19">
        <f t="shared" si="35"/>
        <v>0.34192052463330763</v>
      </c>
      <c r="H174" s="17">
        <v>0</v>
      </c>
      <c r="I174" s="18">
        <v>146454</v>
      </c>
      <c r="J174" s="18">
        <v>319611</v>
      </c>
      <c r="K174" s="17">
        <v>466065</v>
      </c>
      <c r="L174" s="17">
        <v>125109</v>
      </c>
      <c r="M174" s="18">
        <v>90763</v>
      </c>
      <c r="N174" s="18">
        <v>254932</v>
      </c>
      <c r="O174" s="17">
        <v>470804</v>
      </c>
      <c r="P174" s="17">
        <v>64732</v>
      </c>
      <c r="Q174" s="18">
        <v>0</v>
      </c>
      <c r="R174" s="18">
        <v>48548</v>
      </c>
      <c r="S174" s="17">
        <v>113280</v>
      </c>
      <c r="T174" s="17">
        <v>234963</v>
      </c>
      <c r="U174" s="18">
        <v>178314</v>
      </c>
      <c r="V174" s="18">
        <v>0</v>
      </c>
      <c r="W174" s="20">
        <v>413277</v>
      </c>
    </row>
    <row r="175" spans="1:23" ht="12.75" customHeight="1">
      <c r="A175" s="14" t="s">
        <v>41</v>
      </c>
      <c r="B175" s="15" t="s">
        <v>318</v>
      </c>
      <c r="C175" s="16" t="s">
        <v>319</v>
      </c>
      <c r="D175" s="17">
        <v>116823209</v>
      </c>
      <c r="E175" s="18">
        <v>44103041</v>
      </c>
      <c r="F175" s="18">
        <v>32797919</v>
      </c>
      <c r="G175" s="19">
        <f t="shared" si="35"/>
        <v>0.74366570323348</v>
      </c>
      <c r="H175" s="17">
        <v>48744</v>
      </c>
      <c r="I175" s="18">
        <v>1471826</v>
      </c>
      <c r="J175" s="18">
        <v>2138436</v>
      </c>
      <c r="K175" s="17">
        <v>3659006</v>
      </c>
      <c r="L175" s="17">
        <v>1408711</v>
      </c>
      <c r="M175" s="18">
        <v>22448178</v>
      </c>
      <c r="N175" s="18">
        <v>3862606</v>
      </c>
      <c r="O175" s="17">
        <v>27719495</v>
      </c>
      <c r="P175" s="17">
        <v>2694544</v>
      </c>
      <c r="Q175" s="18">
        <v>-15920499</v>
      </c>
      <c r="R175" s="18">
        <v>7348525</v>
      </c>
      <c r="S175" s="17">
        <v>-5877430</v>
      </c>
      <c r="T175" s="17">
        <v>1038701</v>
      </c>
      <c r="U175" s="18">
        <v>6258147</v>
      </c>
      <c r="V175" s="18">
        <v>0</v>
      </c>
      <c r="W175" s="20">
        <v>7296848</v>
      </c>
    </row>
    <row r="176" spans="1:23" ht="12.75" customHeight="1">
      <c r="A176" s="21"/>
      <c r="B176" s="22" t="s">
        <v>320</v>
      </c>
      <c r="C176" s="23"/>
      <c r="D176" s="24">
        <f>SUM(D170:D175)</f>
        <v>207095380</v>
      </c>
      <c r="E176" s="25">
        <f>SUM(E170:E175)</f>
        <v>154788593</v>
      </c>
      <c r="F176" s="25">
        <f>SUM(F170:F175)</f>
        <v>109606968</v>
      </c>
      <c r="G176" s="26">
        <f t="shared" si="35"/>
        <v>0.7081075283112109</v>
      </c>
      <c r="H176" s="24">
        <f aca="true" t="shared" si="36" ref="H176:W176">SUM(H170:H175)</f>
        <v>4903970</v>
      </c>
      <c r="I176" s="25">
        <f t="shared" si="36"/>
        <v>8164757</v>
      </c>
      <c r="J176" s="25">
        <f t="shared" si="36"/>
        <v>8651572</v>
      </c>
      <c r="K176" s="24">
        <f t="shared" si="36"/>
        <v>21720299</v>
      </c>
      <c r="L176" s="24">
        <f t="shared" si="36"/>
        <v>5656386</v>
      </c>
      <c r="M176" s="25">
        <f t="shared" si="36"/>
        <v>24799558</v>
      </c>
      <c r="N176" s="25">
        <f t="shared" si="36"/>
        <v>5684731</v>
      </c>
      <c r="O176" s="24">
        <f t="shared" si="36"/>
        <v>36140675</v>
      </c>
      <c r="P176" s="24">
        <f t="shared" si="36"/>
        <v>5332788</v>
      </c>
      <c r="Q176" s="25">
        <f t="shared" si="36"/>
        <v>-11079241</v>
      </c>
      <c r="R176" s="25">
        <f t="shared" si="36"/>
        <v>15279965</v>
      </c>
      <c r="S176" s="24">
        <f t="shared" si="36"/>
        <v>9533512</v>
      </c>
      <c r="T176" s="24">
        <f t="shared" si="36"/>
        <v>2536391</v>
      </c>
      <c r="U176" s="25">
        <f t="shared" si="36"/>
        <v>13903169</v>
      </c>
      <c r="V176" s="25">
        <f t="shared" si="36"/>
        <v>25772922</v>
      </c>
      <c r="W176" s="27">
        <f t="shared" si="36"/>
        <v>42212482</v>
      </c>
    </row>
    <row r="177" spans="1:23" ht="12.75" customHeight="1">
      <c r="A177" s="14" t="s">
        <v>26</v>
      </c>
      <c r="B177" s="15" t="s">
        <v>321</v>
      </c>
      <c r="C177" s="16" t="s">
        <v>322</v>
      </c>
      <c r="D177" s="17">
        <v>0</v>
      </c>
      <c r="E177" s="18">
        <v>0</v>
      </c>
      <c r="F177" s="18">
        <v>0</v>
      </c>
      <c r="G177" s="19">
        <f t="shared" si="35"/>
        <v>0</v>
      </c>
      <c r="H177" s="17">
        <v>0</v>
      </c>
      <c r="I177" s="18">
        <v>0</v>
      </c>
      <c r="J177" s="18">
        <v>0</v>
      </c>
      <c r="K177" s="17">
        <v>0</v>
      </c>
      <c r="L177" s="17">
        <v>0</v>
      </c>
      <c r="M177" s="18">
        <v>0</v>
      </c>
      <c r="N177" s="18">
        <v>0</v>
      </c>
      <c r="O177" s="17">
        <v>0</v>
      </c>
      <c r="P177" s="17">
        <v>0</v>
      </c>
      <c r="Q177" s="18">
        <v>0</v>
      </c>
      <c r="R177" s="18">
        <v>0</v>
      </c>
      <c r="S177" s="17">
        <v>0</v>
      </c>
      <c r="T177" s="17">
        <v>0</v>
      </c>
      <c r="U177" s="18">
        <v>0</v>
      </c>
      <c r="V177" s="18">
        <v>0</v>
      </c>
      <c r="W177" s="20">
        <v>0</v>
      </c>
    </row>
    <row r="178" spans="1:23" ht="12.75" customHeight="1">
      <c r="A178" s="14" t="s">
        <v>26</v>
      </c>
      <c r="B178" s="15" t="s">
        <v>323</v>
      </c>
      <c r="C178" s="16" t="s">
        <v>324</v>
      </c>
      <c r="D178" s="17">
        <v>39107800</v>
      </c>
      <c r="E178" s="18">
        <v>13177300</v>
      </c>
      <c r="F178" s="18">
        <v>10097248</v>
      </c>
      <c r="G178" s="19">
        <f t="shared" si="35"/>
        <v>0.7662607666213868</v>
      </c>
      <c r="H178" s="17">
        <v>559956</v>
      </c>
      <c r="I178" s="18">
        <v>614944</v>
      </c>
      <c r="J178" s="18">
        <v>1314110</v>
      </c>
      <c r="K178" s="17">
        <v>2489010</v>
      </c>
      <c r="L178" s="17">
        <v>849711</v>
      </c>
      <c r="M178" s="18">
        <v>1608807</v>
      </c>
      <c r="N178" s="18">
        <v>460133</v>
      </c>
      <c r="O178" s="17">
        <v>2918651</v>
      </c>
      <c r="P178" s="17">
        <v>790726</v>
      </c>
      <c r="Q178" s="18">
        <v>42648</v>
      </c>
      <c r="R178" s="18">
        <v>1173148</v>
      </c>
      <c r="S178" s="17">
        <v>2006522</v>
      </c>
      <c r="T178" s="17">
        <v>0</v>
      </c>
      <c r="U178" s="18">
        <v>615477</v>
      </c>
      <c r="V178" s="18">
        <v>2067588</v>
      </c>
      <c r="W178" s="20">
        <v>2683065</v>
      </c>
    </row>
    <row r="179" spans="1:23" ht="12.75" customHeight="1">
      <c r="A179" s="14" t="s">
        <v>26</v>
      </c>
      <c r="B179" s="15" t="s">
        <v>325</v>
      </c>
      <c r="C179" s="16" t="s">
        <v>326</v>
      </c>
      <c r="D179" s="17">
        <v>8364552</v>
      </c>
      <c r="E179" s="18">
        <v>27330444</v>
      </c>
      <c r="F179" s="18">
        <v>13793366</v>
      </c>
      <c r="G179" s="19">
        <f t="shared" si="35"/>
        <v>0.5046886907508711</v>
      </c>
      <c r="H179" s="17">
        <v>324548</v>
      </c>
      <c r="I179" s="18">
        <v>614408</v>
      </c>
      <c r="J179" s="18">
        <v>0</v>
      </c>
      <c r="K179" s="17">
        <v>938956</v>
      </c>
      <c r="L179" s="17">
        <v>1612633</v>
      </c>
      <c r="M179" s="18">
        <v>3290904</v>
      </c>
      <c r="N179" s="18">
        <v>2010091</v>
      </c>
      <c r="O179" s="17">
        <v>6913628</v>
      </c>
      <c r="P179" s="17">
        <v>1312414</v>
      </c>
      <c r="Q179" s="18">
        <v>2028543</v>
      </c>
      <c r="R179" s="18">
        <v>1840941</v>
      </c>
      <c r="S179" s="17">
        <v>5181898</v>
      </c>
      <c r="T179" s="17">
        <v>758884</v>
      </c>
      <c r="U179" s="18">
        <v>0</v>
      </c>
      <c r="V179" s="18">
        <v>0</v>
      </c>
      <c r="W179" s="20">
        <v>758884</v>
      </c>
    </row>
    <row r="180" spans="1:23" ht="12.75" customHeight="1">
      <c r="A180" s="14" t="s">
        <v>26</v>
      </c>
      <c r="B180" s="15" t="s">
        <v>327</v>
      </c>
      <c r="C180" s="16" t="s">
        <v>328</v>
      </c>
      <c r="D180" s="17">
        <v>151584</v>
      </c>
      <c r="E180" s="18">
        <v>11444167</v>
      </c>
      <c r="F180" s="18">
        <v>1736812</v>
      </c>
      <c r="G180" s="19">
        <f t="shared" si="35"/>
        <v>0.151763951015395</v>
      </c>
      <c r="H180" s="17">
        <v>526943</v>
      </c>
      <c r="I180" s="18">
        <v>51648</v>
      </c>
      <c r="J180" s="18">
        <v>118363</v>
      </c>
      <c r="K180" s="17">
        <v>696954</v>
      </c>
      <c r="L180" s="17">
        <v>302102</v>
      </c>
      <c r="M180" s="18">
        <v>332776</v>
      </c>
      <c r="N180" s="18">
        <v>264073</v>
      </c>
      <c r="O180" s="17">
        <v>898951</v>
      </c>
      <c r="P180" s="17">
        <v>-184966</v>
      </c>
      <c r="Q180" s="18">
        <v>86075</v>
      </c>
      <c r="R180" s="18">
        <v>76256</v>
      </c>
      <c r="S180" s="17">
        <v>-22635</v>
      </c>
      <c r="T180" s="17">
        <v>113744</v>
      </c>
      <c r="U180" s="18">
        <v>49798</v>
      </c>
      <c r="V180" s="18">
        <v>0</v>
      </c>
      <c r="W180" s="20">
        <v>163542</v>
      </c>
    </row>
    <row r="181" spans="1:23" ht="12.75" customHeight="1">
      <c r="A181" s="14" t="s">
        <v>41</v>
      </c>
      <c r="B181" s="15" t="s">
        <v>329</v>
      </c>
      <c r="C181" s="16" t="s">
        <v>330</v>
      </c>
      <c r="D181" s="17">
        <v>5500000</v>
      </c>
      <c r="E181" s="18">
        <v>3800000</v>
      </c>
      <c r="F181" s="18">
        <v>1159316</v>
      </c>
      <c r="G181" s="19">
        <f t="shared" si="35"/>
        <v>0.30508315789473683</v>
      </c>
      <c r="H181" s="17">
        <v>0</v>
      </c>
      <c r="I181" s="18">
        <v>0</v>
      </c>
      <c r="J181" s="18">
        <v>6800</v>
      </c>
      <c r="K181" s="17">
        <v>6800</v>
      </c>
      <c r="L181" s="17">
        <v>0</v>
      </c>
      <c r="M181" s="18">
        <v>176000</v>
      </c>
      <c r="N181" s="18">
        <v>76476</v>
      </c>
      <c r="O181" s="17">
        <v>252476</v>
      </c>
      <c r="P181" s="17">
        <v>0</v>
      </c>
      <c r="Q181" s="18">
        <v>0</v>
      </c>
      <c r="R181" s="18">
        <v>220795</v>
      </c>
      <c r="S181" s="17">
        <v>220795</v>
      </c>
      <c r="T181" s="17">
        <v>187246</v>
      </c>
      <c r="U181" s="18">
        <v>27370</v>
      </c>
      <c r="V181" s="18">
        <v>464629</v>
      </c>
      <c r="W181" s="20">
        <v>679245</v>
      </c>
    </row>
    <row r="182" spans="1:23" ht="12.75" customHeight="1">
      <c r="A182" s="21"/>
      <c r="B182" s="22" t="s">
        <v>331</v>
      </c>
      <c r="C182" s="23"/>
      <c r="D182" s="24">
        <f>SUM(D177:D181)</f>
        <v>53123936</v>
      </c>
      <c r="E182" s="25">
        <f>SUM(E177:E181)</f>
        <v>55751911</v>
      </c>
      <c r="F182" s="25">
        <f>SUM(F177:F181)</f>
        <v>26786742</v>
      </c>
      <c r="G182" s="26">
        <f t="shared" si="35"/>
        <v>0.48046320779928064</v>
      </c>
      <c r="H182" s="24">
        <f aca="true" t="shared" si="37" ref="H182:W182">SUM(H177:H181)</f>
        <v>1411447</v>
      </c>
      <c r="I182" s="25">
        <f t="shared" si="37"/>
        <v>1281000</v>
      </c>
      <c r="J182" s="25">
        <f t="shared" si="37"/>
        <v>1439273</v>
      </c>
      <c r="K182" s="24">
        <f t="shared" si="37"/>
        <v>4131720</v>
      </c>
      <c r="L182" s="24">
        <f t="shared" si="37"/>
        <v>2764446</v>
      </c>
      <c r="M182" s="25">
        <f t="shared" si="37"/>
        <v>5408487</v>
      </c>
      <c r="N182" s="25">
        <f t="shared" si="37"/>
        <v>2810773</v>
      </c>
      <c r="O182" s="24">
        <f t="shared" si="37"/>
        <v>10983706</v>
      </c>
      <c r="P182" s="24">
        <f t="shared" si="37"/>
        <v>1918174</v>
      </c>
      <c r="Q182" s="25">
        <f t="shared" si="37"/>
        <v>2157266</v>
      </c>
      <c r="R182" s="25">
        <f t="shared" si="37"/>
        <v>3311140</v>
      </c>
      <c r="S182" s="24">
        <f t="shared" si="37"/>
        <v>7386580</v>
      </c>
      <c r="T182" s="24">
        <f t="shared" si="37"/>
        <v>1059874</v>
      </c>
      <c r="U182" s="25">
        <f t="shared" si="37"/>
        <v>692645</v>
      </c>
      <c r="V182" s="25">
        <f t="shared" si="37"/>
        <v>2532217</v>
      </c>
      <c r="W182" s="27">
        <f t="shared" si="37"/>
        <v>4284736</v>
      </c>
    </row>
    <row r="183" spans="1:23" ht="12.75" customHeight="1">
      <c r="A183" s="14" t="s">
        <v>26</v>
      </c>
      <c r="B183" s="15" t="s">
        <v>332</v>
      </c>
      <c r="C183" s="16" t="s">
        <v>333</v>
      </c>
      <c r="D183" s="17">
        <v>3357817</v>
      </c>
      <c r="E183" s="18">
        <v>4949293</v>
      </c>
      <c r="F183" s="18">
        <v>2537677</v>
      </c>
      <c r="G183" s="19">
        <f t="shared" si="35"/>
        <v>0.5127352532977942</v>
      </c>
      <c r="H183" s="17">
        <v>4000</v>
      </c>
      <c r="I183" s="18">
        <v>96123</v>
      </c>
      <c r="J183" s="18">
        <v>30270</v>
      </c>
      <c r="K183" s="17">
        <v>130393</v>
      </c>
      <c r="L183" s="17">
        <v>355912</v>
      </c>
      <c r="M183" s="18">
        <v>17200</v>
      </c>
      <c r="N183" s="18">
        <v>166463</v>
      </c>
      <c r="O183" s="17">
        <v>539575</v>
      </c>
      <c r="P183" s="17">
        <v>991684</v>
      </c>
      <c r="Q183" s="18">
        <v>444110</v>
      </c>
      <c r="R183" s="18">
        <v>114057</v>
      </c>
      <c r="S183" s="17">
        <v>1549851</v>
      </c>
      <c r="T183" s="17">
        <v>19556</v>
      </c>
      <c r="U183" s="18">
        <v>357675</v>
      </c>
      <c r="V183" s="18">
        <v>-59373</v>
      </c>
      <c r="W183" s="20">
        <v>317858</v>
      </c>
    </row>
    <row r="184" spans="1:23" ht="12.75" customHeight="1">
      <c r="A184" s="14" t="s">
        <v>26</v>
      </c>
      <c r="B184" s="15" t="s">
        <v>334</v>
      </c>
      <c r="C184" s="16" t="s">
        <v>335</v>
      </c>
      <c r="D184" s="17">
        <v>8422987</v>
      </c>
      <c r="E184" s="18">
        <v>7768096</v>
      </c>
      <c r="F184" s="18">
        <v>6276493</v>
      </c>
      <c r="G184" s="19">
        <f t="shared" si="35"/>
        <v>0.8079834492261682</v>
      </c>
      <c r="H184" s="17">
        <v>18772</v>
      </c>
      <c r="I184" s="18">
        <v>299378</v>
      </c>
      <c r="J184" s="18">
        <v>773779</v>
      </c>
      <c r="K184" s="17">
        <v>1091929</v>
      </c>
      <c r="L184" s="17">
        <v>995883</v>
      </c>
      <c r="M184" s="18">
        <v>1057004</v>
      </c>
      <c r="N184" s="18">
        <v>660917</v>
      </c>
      <c r="O184" s="17">
        <v>2713804</v>
      </c>
      <c r="P184" s="17">
        <v>750668</v>
      </c>
      <c r="Q184" s="18">
        <v>319806</v>
      </c>
      <c r="R184" s="18">
        <v>827261</v>
      </c>
      <c r="S184" s="17">
        <v>1897735</v>
      </c>
      <c r="T184" s="17">
        <v>65977</v>
      </c>
      <c r="U184" s="18">
        <v>81837</v>
      </c>
      <c r="V184" s="18">
        <v>425211</v>
      </c>
      <c r="W184" s="20">
        <v>573025</v>
      </c>
    </row>
    <row r="185" spans="1:23" ht="12.75" customHeight="1">
      <c r="A185" s="14" t="s">
        <v>26</v>
      </c>
      <c r="B185" s="15" t="s">
        <v>336</v>
      </c>
      <c r="C185" s="16" t="s">
        <v>337</v>
      </c>
      <c r="D185" s="17">
        <v>598087308</v>
      </c>
      <c r="E185" s="18">
        <v>677212232</v>
      </c>
      <c r="F185" s="18">
        <v>491582785</v>
      </c>
      <c r="G185" s="19">
        <f t="shared" si="35"/>
        <v>0.7258917688893723</v>
      </c>
      <c r="H185" s="17">
        <v>6618029</v>
      </c>
      <c r="I185" s="18">
        <v>45393051</v>
      </c>
      <c r="J185" s="18">
        <v>28185248</v>
      </c>
      <c r="K185" s="17">
        <v>80196328</v>
      </c>
      <c r="L185" s="17">
        <v>45438104</v>
      </c>
      <c r="M185" s="18">
        <v>36342510</v>
      </c>
      <c r="N185" s="18">
        <v>48624583</v>
      </c>
      <c r="O185" s="17">
        <v>130405197</v>
      </c>
      <c r="P185" s="17">
        <v>37962318</v>
      </c>
      <c r="Q185" s="18">
        <v>32860318</v>
      </c>
      <c r="R185" s="18">
        <v>49501301</v>
      </c>
      <c r="S185" s="17">
        <v>120323937</v>
      </c>
      <c r="T185" s="17">
        <v>40721445</v>
      </c>
      <c r="U185" s="18">
        <v>40860438</v>
      </c>
      <c r="V185" s="18">
        <v>79075440</v>
      </c>
      <c r="W185" s="20">
        <v>160657323</v>
      </c>
    </row>
    <row r="186" spans="1:23" ht="12.75" customHeight="1">
      <c r="A186" s="14" t="s">
        <v>26</v>
      </c>
      <c r="B186" s="15" t="s">
        <v>338</v>
      </c>
      <c r="C186" s="16" t="s">
        <v>339</v>
      </c>
      <c r="D186" s="17">
        <v>8350000</v>
      </c>
      <c r="E186" s="18">
        <v>5018135</v>
      </c>
      <c r="F186" s="18">
        <v>0</v>
      </c>
      <c r="G186" s="19">
        <f t="shared" si="35"/>
        <v>0</v>
      </c>
      <c r="H186" s="17">
        <v>0</v>
      </c>
      <c r="I186" s="18">
        <v>0</v>
      </c>
      <c r="J186" s="18">
        <v>0</v>
      </c>
      <c r="K186" s="17">
        <v>0</v>
      </c>
      <c r="L186" s="17">
        <v>0</v>
      </c>
      <c r="M186" s="18">
        <v>0</v>
      </c>
      <c r="N186" s="18">
        <v>0</v>
      </c>
      <c r="O186" s="17">
        <v>0</v>
      </c>
      <c r="P186" s="17">
        <v>0</v>
      </c>
      <c r="Q186" s="18">
        <v>0</v>
      </c>
      <c r="R186" s="18">
        <v>0</v>
      </c>
      <c r="S186" s="17">
        <v>0</v>
      </c>
      <c r="T186" s="17">
        <v>0</v>
      </c>
      <c r="U186" s="18">
        <v>0</v>
      </c>
      <c r="V186" s="18">
        <v>0</v>
      </c>
      <c r="W186" s="20">
        <v>0</v>
      </c>
    </row>
    <row r="187" spans="1:23" ht="12.75" customHeight="1">
      <c r="A187" s="14" t="s">
        <v>41</v>
      </c>
      <c r="B187" s="15" t="s">
        <v>340</v>
      </c>
      <c r="C187" s="16" t="s">
        <v>341</v>
      </c>
      <c r="D187" s="17">
        <v>15711000</v>
      </c>
      <c r="E187" s="18">
        <v>35977100</v>
      </c>
      <c r="F187" s="18">
        <v>30155950</v>
      </c>
      <c r="G187" s="19">
        <f t="shared" si="35"/>
        <v>0.8381984651347663</v>
      </c>
      <c r="H187" s="17">
        <v>2102531</v>
      </c>
      <c r="I187" s="18">
        <v>1206439</v>
      </c>
      <c r="J187" s="18">
        <v>-729189</v>
      </c>
      <c r="K187" s="17">
        <v>2579781</v>
      </c>
      <c r="L187" s="17">
        <v>3694262</v>
      </c>
      <c r="M187" s="18">
        <v>5970837</v>
      </c>
      <c r="N187" s="18">
        <v>2140989</v>
      </c>
      <c r="O187" s="17">
        <v>11806088</v>
      </c>
      <c r="P187" s="17">
        <v>-1294913</v>
      </c>
      <c r="Q187" s="18">
        <v>3260130</v>
      </c>
      <c r="R187" s="18">
        <v>8865007</v>
      </c>
      <c r="S187" s="17">
        <v>10830224</v>
      </c>
      <c r="T187" s="17">
        <v>1622007</v>
      </c>
      <c r="U187" s="18">
        <v>3128300</v>
      </c>
      <c r="V187" s="18">
        <v>189550</v>
      </c>
      <c r="W187" s="20">
        <v>4939857</v>
      </c>
    </row>
    <row r="188" spans="1:23" ht="12.75" customHeight="1">
      <c r="A188" s="21"/>
      <c r="B188" s="22" t="s">
        <v>342</v>
      </c>
      <c r="C188" s="23"/>
      <c r="D188" s="24">
        <f>SUM(D183:D187)</f>
        <v>633929112</v>
      </c>
      <c r="E188" s="25">
        <f>SUM(E183:E187)</f>
        <v>730924856</v>
      </c>
      <c r="F188" s="25">
        <f>SUM(F183:F187)</f>
        <v>530552905</v>
      </c>
      <c r="G188" s="26">
        <f t="shared" si="35"/>
        <v>0.7258651838760289</v>
      </c>
      <c r="H188" s="24">
        <f aca="true" t="shared" si="38" ref="H188:W188">SUM(H183:H187)</f>
        <v>8743332</v>
      </c>
      <c r="I188" s="25">
        <f t="shared" si="38"/>
        <v>46994991</v>
      </c>
      <c r="J188" s="25">
        <f t="shared" si="38"/>
        <v>28260108</v>
      </c>
      <c r="K188" s="24">
        <f t="shared" si="38"/>
        <v>83998431</v>
      </c>
      <c r="L188" s="24">
        <f t="shared" si="38"/>
        <v>50484161</v>
      </c>
      <c r="M188" s="25">
        <f t="shared" si="38"/>
        <v>43387551</v>
      </c>
      <c r="N188" s="25">
        <f t="shared" si="38"/>
        <v>51592952</v>
      </c>
      <c r="O188" s="24">
        <f t="shared" si="38"/>
        <v>145464664</v>
      </c>
      <c r="P188" s="24">
        <f t="shared" si="38"/>
        <v>38409757</v>
      </c>
      <c r="Q188" s="25">
        <f t="shared" si="38"/>
        <v>36884364</v>
      </c>
      <c r="R188" s="25">
        <f t="shared" si="38"/>
        <v>59307626</v>
      </c>
      <c r="S188" s="24">
        <f t="shared" si="38"/>
        <v>134601747</v>
      </c>
      <c r="T188" s="24">
        <f t="shared" si="38"/>
        <v>42428985</v>
      </c>
      <c r="U188" s="25">
        <f t="shared" si="38"/>
        <v>44428250</v>
      </c>
      <c r="V188" s="25">
        <f t="shared" si="38"/>
        <v>79630828</v>
      </c>
      <c r="W188" s="27">
        <f t="shared" si="38"/>
        <v>166488063</v>
      </c>
    </row>
    <row r="189" spans="1:23" ht="12.75" customHeight="1">
      <c r="A189" s="14" t="s">
        <v>26</v>
      </c>
      <c r="B189" s="15" t="s">
        <v>343</v>
      </c>
      <c r="C189" s="16" t="s">
        <v>344</v>
      </c>
      <c r="D189" s="17">
        <v>20000004</v>
      </c>
      <c r="E189" s="18">
        <v>18200000</v>
      </c>
      <c r="F189" s="18">
        <v>14529940</v>
      </c>
      <c r="G189" s="19">
        <f t="shared" si="35"/>
        <v>0.7983483516483516</v>
      </c>
      <c r="H189" s="17">
        <v>168360</v>
      </c>
      <c r="I189" s="18">
        <v>1026341</v>
      </c>
      <c r="J189" s="18">
        <v>438064</v>
      </c>
      <c r="K189" s="17">
        <v>1632765</v>
      </c>
      <c r="L189" s="17">
        <v>1329447</v>
      </c>
      <c r="M189" s="18">
        <v>1988302</v>
      </c>
      <c r="N189" s="18">
        <v>1644317</v>
      </c>
      <c r="O189" s="17">
        <v>4962066</v>
      </c>
      <c r="P189" s="17">
        <v>1208577</v>
      </c>
      <c r="Q189" s="18">
        <v>1764365</v>
      </c>
      <c r="R189" s="18">
        <v>2010521</v>
      </c>
      <c r="S189" s="17">
        <v>4983463</v>
      </c>
      <c r="T189" s="17">
        <v>1350426</v>
      </c>
      <c r="U189" s="18">
        <v>1601220</v>
      </c>
      <c r="V189" s="18">
        <v>0</v>
      </c>
      <c r="W189" s="20">
        <v>2951646</v>
      </c>
    </row>
    <row r="190" spans="1:23" ht="12.75" customHeight="1">
      <c r="A190" s="14" t="s">
        <v>26</v>
      </c>
      <c r="B190" s="15" t="s">
        <v>345</v>
      </c>
      <c r="C190" s="16" t="s">
        <v>346</v>
      </c>
      <c r="D190" s="17">
        <v>13894697</v>
      </c>
      <c r="E190" s="18">
        <v>16905117</v>
      </c>
      <c r="F190" s="18">
        <v>11871960</v>
      </c>
      <c r="G190" s="19">
        <f t="shared" si="35"/>
        <v>0.7022702061156986</v>
      </c>
      <c r="H190" s="17">
        <v>100015</v>
      </c>
      <c r="I190" s="18">
        <v>170303</v>
      </c>
      <c r="J190" s="18">
        <v>189558</v>
      </c>
      <c r="K190" s="17">
        <v>459876</v>
      </c>
      <c r="L190" s="17">
        <v>879183</v>
      </c>
      <c r="M190" s="18">
        <v>6504</v>
      </c>
      <c r="N190" s="18">
        <v>2559844</v>
      </c>
      <c r="O190" s="17">
        <v>3445531</v>
      </c>
      <c r="P190" s="17">
        <v>317767</v>
      </c>
      <c r="Q190" s="18">
        <v>903925</v>
      </c>
      <c r="R190" s="18">
        <v>2372813</v>
      </c>
      <c r="S190" s="17">
        <v>3594505</v>
      </c>
      <c r="T190" s="17">
        <v>343493</v>
      </c>
      <c r="U190" s="18">
        <v>643666</v>
      </c>
      <c r="V190" s="18">
        <v>3384889</v>
      </c>
      <c r="W190" s="20">
        <v>4372048</v>
      </c>
    </row>
    <row r="191" spans="1:23" ht="12.75" customHeight="1">
      <c r="A191" s="14" t="s">
        <v>26</v>
      </c>
      <c r="B191" s="15" t="s">
        <v>347</v>
      </c>
      <c r="C191" s="16" t="s">
        <v>348</v>
      </c>
      <c r="D191" s="17">
        <v>21950004</v>
      </c>
      <c r="E191" s="18">
        <v>11806210</v>
      </c>
      <c r="F191" s="18">
        <v>8397235</v>
      </c>
      <c r="G191" s="19">
        <f t="shared" si="35"/>
        <v>0.7112557713271236</v>
      </c>
      <c r="H191" s="17">
        <v>754649</v>
      </c>
      <c r="I191" s="18">
        <v>708069</v>
      </c>
      <c r="J191" s="18">
        <v>225198</v>
      </c>
      <c r="K191" s="17">
        <v>1687916</v>
      </c>
      <c r="L191" s="17">
        <v>300423</v>
      </c>
      <c r="M191" s="18">
        <v>1282304</v>
      </c>
      <c r="N191" s="18">
        <v>1072435</v>
      </c>
      <c r="O191" s="17">
        <v>2655162</v>
      </c>
      <c r="P191" s="17">
        <v>661402</v>
      </c>
      <c r="Q191" s="18">
        <v>1255600</v>
      </c>
      <c r="R191" s="18">
        <v>1012490</v>
      </c>
      <c r="S191" s="17">
        <v>2929492</v>
      </c>
      <c r="T191" s="17">
        <v>537009</v>
      </c>
      <c r="U191" s="18">
        <v>587656</v>
      </c>
      <c r="V191" s="18">
        <v>0</v>
      </c>
      <c r="W191" s="20">
        <v>1124665</v>
      </c>
    </row>
    <row r="192" spans="1:23" ht="12.75" customHeight="1">
      <c r="A192" s="14" t="s">
        <v>26</v>
      </c>
      <c r="B192" s="15" t="s">
        <v>349</v>
      </c>
      <c r="C192" s="16" t="s">
        <v>350</v>
      </c>
      <c r="D192" s="17">
        <v>70264629</v>
      </c>
      <c r="E192" s="18">
        <v>70252411</v>
      </c>
      <c r="F192" s="18">
        <v>59910509</v>
      </c>
      <c r="G192" s="19">
        <f t="shared" si="35"/>
        <v>0.8527893654781471</v>
      </c>
      <c r="H192" s="17">
        <v>837133</v>
      </c>
      <c r="I192" s="18">
        <v>3083728</v>
      </c>
      <c r="J192" s="18">
        <v>7268293</v>
      </c>
      <c r="K192" s="17">
        <v>11189154</v>
      </c>
      <c r="L192" s="17">
        <v>18524007</v>
      </c>
      <c r="M192" s="18">
        <v>3040223</v>
      </c>
      <c r="N192" s="18">
        <v>11028385</v>
      </c>
      <c r="O192" s="17">
        <v>32592615</v>
      </c>
      <c r="P192" s="17">
        <v>3904160</v>
      </c>
      <c r="Q192" s="18">
        <v>1447575</v>
      </c>
      <c r="R192" s="18">
        <v>7588389</v>
      </c>
      <c r="S192" s="17">
        <v>12940124</v>
      </c>
      <c r="T192" s="17">
        <v>262440</v>
      </c>
      <c r="U192" s="18">
        <v>2926176</v>
      </c>
      <c r="V192" s="18">
        <v>0</v>
      </c>
      <c r="W192" s="20">
        <v>3188616</v>
      </c>
    </row>
    <row r="193" spans="1:23" ht="12.75" customHeight="1">
      <c r="A193" s="14" t="s">
        <v>26</v>
      </c>
      <c r="B193" s="15" t="s">
        <v>351</v>
      </c>
      <c r="C193" s="16" t="s">
        <v>352</v>
      </c>
      <c r="D193" s="17">
        <v>38945316</v>
      </c>
      <c r="E193" s="18">
        <v>28547408</v>
      </c>
      <c r="F193" s="18">
        <v>4187628</v>
      </c>
      <c r="G193" s="19">
        <f t="shared" si="35"/>
        <v>0.14669030547361778</v>
      </c>
      <c r="H193" s="17">
        <v>35975</v>
      </c>
      <c r="I193" s="18">
        <v>206792</v>
      </c>
      <c r="J193" s="18">
        <v>457687</v>
      </c>
      <c r="K193" s="17">
        <v>700454</v>
      </c>
      <c r="L193" s="17">
        <v>299582</v>
      </c>
      <c r="M193" s="18">
        <v>162912</v>
      </c>
      <c r="N193" s="18">
        <v>282672</v>
      </c>
      <c r="O193" s="17">
        <v>745166</v>
      </c>
      <c r="P193" s="17">
        <v>218727</v>
      </c>
      <c r="Q193" s="18">
        <v>522109</v>
      </c>
      <c r="R193" s="18">
        <v>627627</v>
      </c>
      <c r="S193" s="17">
        <v>1368463</v>
      </c>
      <c r="T193" s="17">
        <v>68005</v>
      </c>
      <c r="U193" s="18">
        <v>1305540</v>
      </c>
      <c r="V193" s="18">
        <v>0</v>
      </c>
      <c r="W193" s="20">
        <v>1373545</v>
      </c>
    </row>
    <row r="194" spans="1:23" ht="12.75" customHeight="1">
      <c r="A194" s="14" t="s">
        <v>41</v>
      </c>
      <c r="B194" s="15" t="s">
        <v>353</v>
      </c>
      <c r="C194" s="16" t="s">
        <v>354</v>
      </c>
      <c r="D194" s="17">
        <v>559668</v>
      </c>
      <c r="E194" s="18">
        <v>529668</v>
      </c>
      <c r="F194" s="18">
        <v>521416</v>
      </c>
      <c r="G194" s="19">
        <f t="shared" si="35"/>
        <v>0.9844204294010588</v>
      </c>
      <c r="H194" s="17">
        <v>0</v>
      </c>
      <c r="I194" s="18">
        <v>20193</v>
      </c>
      <c r="J194" s="18">
        <v>22769</v>
      </c>
      <c r="K194" s="17">
        <v>42962</v>
      </c>
      <c r="L194" s="17">
        <v>25666</v>
      </c>
      <c r="M194" s="18">
        <v>451184</v>
      </c>
      <c r="N194" s="18">
        <v>0</v>
      </c>
      <c r="O194" s="17">
        <v>476850</v>
      </c>
      <c r="P194" s="17">
        <v>1113</v>
      </c>
      <c r="Q194" s="18">
        <v>0</v>
      </c>
      <c r="R194" s="18">
        <v>491</v>
      </c>
      <c r="S194" s="17">
        <v>1604</v>
      </c>
      <c r="T194" s="17">
        <v>0</v>
      </c>
      <c r="U194" s="18">
        <v>0</v>
      </c>
      <c r="V194" s="18">
        <v>0</v>
      </c>
      <c r="W194" s="20">
        <v>0</v>
      </c>
    </row>
    <row r="195" spans="1:23" ht="12.75" customHeight="1">
      <c r="A195" s="21"/>
      <c r="B195" s="22" t="s">
        <v>355</v>
      </c>
      <c r="C195" s="23"/>
      <c r="D195" s="24">
        <f>SUM(D189:D194)</f>
        <v>165614318</v>
      </c>
      <c r="E195" s="25">
        <f>SUM(E189:E194)</f>
        <v>146240814</v>
      </c>
      <c r="F195" s="25">
        <f>SUM(F189:F194)</f>
        <v>99418688</v>
      </c>
      <c r="G195" s="26">
        <f t="shared" si="35"/>
        <v>0.6798286010634487</v>
      </c>
      <c r="H195" s="24">
        <f aca="true" t="shared" si="39" ref="H195:W195">SUM(H189:H194)</f>
        <v>1896132</v>
      </c>
      <c r="I195" s="25">
        <f t="shared" si="39"/>
        <v>5215426</v>
      </c>
      <c r="J195" s="25">
        <f t="shared" si="39"/>
        <v>8601569</v>
      </c>
      <c r="K195" s="24">
        <f t="shared" si="39"/>
        <v>15713127</v>
      </c>
      <c r="L195" s="24">
        <f t="shared" si="39"/>
        <v>21358308</v>
      </c>
      <c r="M195" s="25">
        <f t="shared" si="39"/>
        <v>6931429</v>
      </c>
      <c r="N195" s="25">
        <f t="shared" si="39"/>
        <v>16587653</v>
      </c>
      <c r="O195" s="24">
        <f t="shared" si="39"/>
        <v>44877390</v>
      </c>
      <c r="P195" s="24">
        <f t="shared" si="39"/>
        <v>6311746</v>
      </c>
      <c r="Q195" s="25">
        <f t="shared" si="39"/>
        <v>5893574</v>
      </c>
      <c r="R195" s="25">
        <f t="shared" si="39"/>
        <v>13612331</v>
      </c>
      <c r="S195" s="24">
        <f t="shared" si="39"/>
        <v>25817651</v>
      </c>
      <c r="T195" s="24">
        <f t="shared" si="39"/>
        <v>2561373</v>
      </c>
      <c r="U195" s="25">
        <f t="shared" si="39"/>
        <v>7064258</v>
      </c>
      <c r="V195" s="25">
        <f t="shared" si="39"/>
        <v>3384889</v>
      </c>
      <c r="W195" s="27">
        <f t="shared" si="39"/>
        <v>13010520</v>
      </c>
    </row>
    <row r="196" spans="1:23" ht="12.75" customHeight="1">
      <c r="A196" s="14" t="s">
        <v>26</v>
      </c>
      <c r="B196" s="15" t="s">
        <v>356</v>
      </c>
      <c r="C196" s="16" t="s">
        <v>357</v>
      </c>
      <c r="D196" s="17">
        <v>10055940</v>
      </c>
      <c r="E196" s="18">
        <v>10169770</v>
      </c>
      <c r="F196" s="18">
        <v>4795193</v>
      </c>
      <c r="G196" s="19">
        <f t="shared" si="35"/>
        <v>0.4715144000306792</v>
      </c>
      <c r="H196" s="17">
        <v>341241</v>
      </c>
      <c r="I196" s="18">
        <v>474531</v>
      </c>
      <c r="J196" s="18">
        <v>716184</v>
      </c>
      <c r="K196" s="17">
        <v>1531956</v>
      </c>
      <c r="L196" s="17">
        <v>285470</v>
      </c>
      <c r="M196" s="18">
        <v>1419276</v>
      </c>
      <c r="N196" s="18">
        <v>255855</v>
      </c>
      <c r="O196" s="17">
        <v>1960601</v>
      </c>
      <c r="P196" s="17">
        <v>309651</v>
      </c>
      <c r="Q196" s="18">
        <v>260081</v>
      </c>
      <c r="R196" s="18">
        <v>285855</v>
      </c>
      <c r="S196" s="17">
        <v>855587</v>
      </c>
      <c r="T196" s="17">
        <v>299448</v>
      </c>
      <c r="U196" s="18">
        <v>147601</v>
      </c>
      <c r="V196" s="18">
        <v>0</v>
      </c>
      <c r="W196" s="20">
        <v>447049</v>
      </c>
    </row>
    <row r="197" spans="1:23" ht="12.75" customHeight="1">
      <c r="A197" s="14" t="s">
        <v>26</v>
      </c>
      <c r="B197" s="15" t="s">
        <v>358</v>
      </c>
      <c r="C197" s="16" t="s">
        <v>359</v>
      </c>
      <c r="D197" s="17">
        <v>9565250</v>
      </c>
      <c r="E197" s="18">
        <v>11694217</v>
      </c>
      <c r="F197" s="18">
        <v>8636106</v>
      </c>
      <c r="G197" s="19">
        <f t="shared" si="35"/>
        <v>0.7384937358354133</v>
      </c>
      <c r="H197" s="17">
        <v>545284</v>
      </c>
      <c r="I197" s="18">
        <v>164983</v>
      </c>
      <c r="J197" s="18">
        <v>851287</v>
      </c>
      <c r="K197" s="17">
        <v>1561554</v>
      </c>
      <c r="L197" s="17">
        <v>898505</v>
      </c>
      <c r="M197" s="18">
        <v>694879</v>
      </c>
      <c r="N197" s="18">
        <v>1916790</v>
      </c>
      <c r="O197" s="17">
        <v>3510174</v>
      </c>
      <c r="P197" s="17">
        <v>806752</v>
      </c>
      <c r="Q197" s="18">
        <v>1129245</v>
      </c>
      <c r="R197" s="18">
        <v>661972</v>
      </c>
      <c r="S197" s="17">
        <v>2597969</v>
      </c>
      <c r="T197" s="17">
        <v>0</v>
      </c>
      <c r="U197" s="18">
        <v>966409</v>
      </c>
      <c r="V197" s="18">
        <v>0</v>
      </c>
      <c r="W197" s="20">
        <v>966409</v>
      </c>
    </row>
    <row r="198" spans="1:23" ht="12.75" customHeight="1">
      <c r="A198" s="14" t="s">
        <v>26</v>
      </c>
      <c r="B198" s="15" t="s">
        <v>360</v>
      </c>
      <c r="C198" s="16" t="s">
        <v>361</v>
      </c>
      <c r="D198" s="17">
        <v>7773913</v>
      </c>
      <c r="E198" s="18">
        <v>12569227</v>
      </c>
      <c r="F198" s="18">
        <v>12761400</v>
      </c>
      <c r="G198" s="19">
        <f t="shared" si="35"/>
        <v>1.015289166151586</v>
      </c>
      <c r="H198" s="17">
        <v>634081</v>
      </c>
      <c r="I198" s="18">
        <v>772340</v>
      </c>
      <c r="J198" s="18">
        <v>1329409</v>
      </c>
      <c r="K198" s="17">
        <v>2735830</v>
      </c>
      <c r="L198" s="17">
        <v>2946830</v>
      </c>
      <c r="M198" s="18">
        <v>1093000</v>
      </c>
      <c r="N198" s="18">
        <v>938475</v>
      </c>
      <c r="O198" s="17">
        <v>4978305</v>
      </c>
      <c r="P198" s="17">
        <v>1038076</v>
      </c>
      <c r="Q198" s="18">
        <v>997553</v>
      </c>
      <c r="R198" s="18">
        <v>468543</v>
      </c>
      <c r="S198" s="17">
        <v>2504172</v>
      </c>
      <c r="T198" s="17">
        <v>48549</v>
      </c>
      <c r="U198" s="18">
        <v>376837</v>
      </c>
      <c r="V198" s="18">
        <v>2117707</v>
      </c>
      <c r="W198" s="20">
        <v>2543093</v>
      </c>
    </row>
    <row r="199" spans="1:23" ht="12.75" customHeight="1">
      <c r="A199" s="14" t="s">
        <v>26</v>
      </c>
      <c r="B199" s="15" t="s">
        <v>362</v>
      </c>
      <c r="C199" s="16" t="s">
        <v>363</v>
      </c>
      <c r="D199" s="17">
        <v>12381820</v>
      </c>
      <c r="E199" s="18">
        <v>24364820</v>
      </c>
      <c r="F199" s="18">
        <v>8711786</v>
      </c>
      <c r="G199" s="19">
        <f t="shared" si="35"/>
        <v>0.35755593515568757</v>
      </c>
      <c r="H199" s="17">
        <v>-4348</v>
      </c>
      <c r="I199" s="18">
        <v>149840</v>
      </c>
      <c r="J199" s="18">
        <v>14755</v>
      </c>
      <c r="K199" s="17">
        <v>160247</v>
      </c>
      <c r="L199" s="17">
        <v>1240472</v>
      </c>
      <c r="M199" s="18">
        <v>1388451</v>
      </c>
      <c r="N199" s="18">
        <v>756599</v>
      </c>
      <c r="O199" s="17">
        <v>3385522</v>
      </c>
      <c r="P199" s="17">
        <v>1116321</v>
      </c>
      <c r="Q199" s="18">
        <v>1764898</v>
      </c>
      <c r="R199" s="18">
        <v>1396878</v>
      </c>
      <c r="S199" s="17">
        <v>4278097</v>
      </c>
      <c r="T199" s="17">
        <v>46919</v>
      </c>
      <c r="U199" s="18">
        <v>51000</v>
      </c>
      <c r="V199" s="18">
        <v>790001</v>
      </c>
      <c r="W199" s="20">
        <v>887920</v>
      </c>
    </row>
    <row r="200" spans="1:23" ht="12.75" customHeight="1">
      <c r="A200" s="14" t="s">
        <v>41</v>
      </c>
      <c r="B200" s="15" t="s">
        <v>364</v>
      </c>
      <c r="C200" s="16" t="s">
        <v>365</v>
      </c>
      <c r="D200" s="17">
        <v>105529316</v>
      </c>
      <c r="E200" s="18">
        <v>145384783</v>
      </c>
      <c r="F200" s="18">
        <v>94313186</v>
      </c>
      <c r="G200" s="19">
        <f t="shared" si="35"/>
        <v>0.6487142880696118</v>
      </c>
      <c r="H200" s="17">
        <v>2647435</v>
      </c>
      <c r="I200" s="18">
        <v>6525888</v>
      </c>
      <c r="J200" s="18">
        <v>6783540</v>
      </c>
      <c r="K200" s="17">
        <v>15956863</v>
      </c>
      <c r="L200" s="17">
        <v>7604200</v>
      </c>
      <c r="M200" s="18">
        <v>3862992</v>
      </c>
      <c r="N200" s="18">
        <v>7737196</v>
      </c>
      <c r="O200" s="17">
        <v>19204388</v>
      </c>
      <c r="P200" s="17">
        <v>7745089</v>
      </c>
      <c r="Q200" s="18">
        <v>6745846</v>
      </c>
      <c r="R200" s="18">
        <v>4663968</v>
      </c>
      <c r="S200" s="17">
        <v>19154903</v>
      </c>
      <c r="T200" s="17">
        <v>3288208</v>
      </c>
      <c r="U200" s="18">
        <v>7138209</v>
      </c>
      <c r="V200" s="18">
        <v>29570615</v>
      </c>
      <c r="W200" s="20">
        <v>39997032</v>
      </c>
    </row>
    <row r="201" spans="1:23" ht="12.75" customHeight="1">
      <c r="A201" s="21"/>
      <c r="B201" s="22" t="s">
        <v>366</v>
      </c>
      <c r="C201" s="23"/>
      <c r="D201" s="24">
        <f>SUM(D196:D200)</f>
        <v>145306239</v>
      </c>
      <c r="E201" s="25">
        <f>SUM(E196:E200)</f>
        <v>204182817</v>
      </c>
      <c r="F201" s="25">
        <f>SUM(F196:F200)</f>
        <v>129217671</v>
      </c>
      <c r="G201" s="26">
        <f t="shared" si="35"/>
        <v>0.6328528173847263</v>
      </c>
      <c r="H201" s="24">
        <f aca="true" t="shared" si="40" ref="H201:W201">SUM(H196:H200)</f>
        <v>4163693</v>
      </c>
      <c r="I201" s="25">
        <f t="shared" si="40"/>
        <v>8087582</v>
      </c>
      <c r="J201" s="25">
        <f t="shared" si="40"/>
        <v>9695175</v>
      </c>
      <c r="K201" s="24">
        <f t="shared" si="40"/>
        <v>21946450</v>
      </c>
      <c r="L201" s="24">
        <f t="shared" si="40"/>
        <v>12975477</v>
      </c>
      <c r="M201" s="25">
        <f t="shared" si="40"/>
        <v>8458598</v>
      </c>
      <c r="N201" s="25">
        <f t="shared" si="40"/>
        <v>11604915</v>
      </c>
      <c r="O201" s="24">
        <f t="shared" si="40"/>
        <v>33038990</v>
      </c>
      <c r="P201" s="24">
        <f t="shared" si="40"/>
        <v>11015889</v>
      </c>
      <c r="Q201" s="25">
        <f t="shared" si="40"/>
        <v>10897623</v>
      </c>
      <c r="R201" s="25">
        <f t="shared" si="40"/>
        <v>7477216</v>
      </c>
      <c r="S201" s="24">
        <f t="shared" si="40"/>
        <v>29390728</v>
      </c>
      <c r="T201" s="24">
        <f t="shared" si="40"/>
        <v>3683124</v>
      </c>
      <c r="U201" s="25">
        <f t="shared" si="40"/>
        <v>8680056</v>
      </c>
      <c r="V201" s="25">
        <f t="shared" si="40"/>
        <v>32478323</v>
      </c>
      <c r="W201" s="27">
        <f t="shared" si="40"/>
        <v>44841503</v>
      </c>
    </row>
    <row r="202" spans="1:23" ht="12.75" customHeight="1">
      <c r="A202" s="21"/>
      <c r="B202" s="22" t="s">
        <v>367</v>
      </c>
      <c r="C202" s="23"/>
      <c r="D202" s="24">
        <f>SUM(D170:D175,D177:D181,D183:D187,D189:D194,D196:D200)</f>
        <v>1205068985</v>
      </c>
      <c r="E202" s="25">
        <f>SUM(E170:E175,E177:E181,E183:E187,E189:E194,E196:E200)</f>
        <v>1291888991</v>
      </c>
      <c r="F202" s="25">
        <f>SUM(F170:F175,F177:F181,F183:F187,F189:F194,F196:F200)</f>
        <v>895582974</v>
      </c>
      <c r="G202" s="26">
        <f t="shared" si="35"/>
        <v>0.693235239435522</v>
      </c>
      <c r="H202" s="24">
        <f aca="true" t="shared" si="41" ref="H202:W202">SUM(H170:H175,H177:H181,H183:H187,H189:H194,H196:H200)</f>
        <v>21118574</v>
      </c>
      <c r="I202" s="25">
        <f t="shared" si="41"/>
        <v>69743756</v>
      </c>
      <c r="J202" s="25">
        <f t="shared" si="41"/>
        <v>56647697</v>
      </c>
      <c r="K202" s="24">
        <f t="shared" si="41"/>
        <v>147510027</v>
      </c>
      <c r="L202" s="24">
        <f t="shared" si="41"/>
        <v>93238778</v>
      </c>
      <c r="M202" s="25">
        <f t="shared" si="41"/>
        <v>88985623</v>
      </c>
      <c r="N202" s="25">
        <f t="shared" si="41"/>
        <v>88281024</v>
      </c>
      <c r="O202" s="24">
        <f t="shared" si="41"/>
        <v>270505425</v>
      </c>
      <c r="P202" s="24">
        <f t="shared" si="41"/>
        <v>62988354</v>
      </c>
      <c r="Q202" s="25">
        <f t="shared" si="41"/>
        <v>44753586</v>
      </c>
      <c r="R202" s="25">
        <f t="shared" si="41"/>
        <v>98988278</v>
      </c>
      <c r="S202" s="24">
        <f t="shared" si="41"/>
        <v>206730218</v>
      </c>
      <c r="T202" s="24">
        <f t="shared" si="41"/>
        <v>52269747</v>
      </c>
      <c r="U202" s="25">
        <f t="shared" si="41"/>
        <v>74768378</v>
      </c>
      <c r="V202" s="25">
        <f t="shared" si="41"/>
        <v>143799179</v>
      </c>
      <c r="W202" s="27">
        <f t="shared" si="41"/>
        <v>270837304</v>
      </c>
    </row>
    <row r="203" spans="1:23" ht="12.75" customHeight="1">
      <c r="A203" s="9"/>
      <c r="B203" s="10" t="s">
        <v>600</v>
      </c>
      <c r="C203" s="11"/>
      <c r="D203" s="28"/>
      <c r="E203" s="29"/>
      <c r="F203" s="29"/>
      <c r="G203" s="30"/>
      <c r="H203" s="28"/>
      <c r="I203" s="29"/>
      <c r="J203" s="29"/>
      <c r="K203" s="28"/>
      <c r="L203" s="28"/>
      <c r="M203" s="29"/>
      <c r="N203" s="29"/>
      <c r="O203" s="28"/>
      <c r="P203" s="28"/>
      <c r="Q203" s="29"/>
      <c r="R203" s="29"/>
      <c r="S203" s="28"/>
      <c r="T203" s="28"/>
      <c r="U203" s="29"/>
      <c r="V203" s="29"/>
      <c r="W203" s="31"/>
    </row>
    <row r="204" spans="1:23" ht="12.75" customHeight="1">
      <c r="A204" s="13"/>
      <c r="B204" s="10" t="s">
        <v>368</v>
      </c>
      <c r="C204" s="11"/>
      <c r="D204" s="28"/>
      <c r="E204" s="29"/>
      <c r="F204" s="29"/>
      <c r="G204" s="30"/>
      <c r="H204" s="28"/>
      <c r="I204" s="29"/>
      <c r="J204" s="29"/>
      <c r="K204" s="28"/>
      <c r="L204" s="28"/>
      <c r="M204" s="29"/>
      <c r="N204" s="29"/>
      <c r="O204" s="28"/>
      <c r="P204" s="28"/>
      <c r="Q204" s="29"/>
      <c r="R204" s="29"/>
      <c r="S204" s="28"/>
      <c r="T204" s="28"/>
      <c r="U204" s="29"/>
      <c r="V204" s="29"/>
      <c r="W204" s="31"/>
    </row>
    <row r="205" spans="1:23" ht="12.75" customHeight="1">
      <c r="A205" s="14" t="s">
        <v>26</v>
      </c>
      <c r="B205" s="15" t="s">
        <v>369</v>
      </c>
      <c r="C205" s="16" t="s">
        <v>370</v>
      </c>
      <c r="D205" s="17">
        <v>65446333</v>
      </c>
      <c r="E205" s="18">
        <v>48444622</v>
      </c>
      <c r="F205" s="18">
        <v>17802292</v>
      </c>
      <c r="G205" s="19">
        <f aca="true" t="shared" si="42" ref="G205:G228">IF($E205=0,0,$F205/$E205)</f>
        <v>0.3674771577328026</v>
      </c>
      <c r="H205" s="17">
        <v>689230</v>
      </c>
      <c r="I205" s="18">
        <v>900277</v>
      </c>
      <c r="J205" s="18">
        <v>2291126</v>
      </c>
      <c r="K205" s="17">
        <v>3880633</v>
      </c>
      <c r="L205" s="17">
        <v>1001167</v>
      </c>
      <c r="M205" s="18">
        <v>-5484771</v>
      </c>
      <c r="N205" s="18">
        <v>5458176</v>
      </c>
      <c r="O205" s="17">
        <v>974572</v>
      </c>
      <c r="P205" s="17">
        <v>2177609</v>
      </c>
      <c r="Q205" s="18">
        <v>2076454</v>
      </c>
      <c r="R205" s="18">
        <v>4820840</v>
      </c>
      <c r="S205" s="17">
        <v>9074903</v>
      </c>
      <c r="T205" s="17">
        <v>0</v>
      </c>
      <c r="U205" s="18">
        <v>3872184</v>
      </c>
      <c r="V205" s="18">
        <v>0</v>
      </c>
      <c r="W205" s="20">
        <v>3872184</v>
      </c>
    </row>
    <row r="206" spans="1:23" ht="12.75" customHeight="1">
      <c r="A206" s="14" t="s">
        <v>26</v>
      </c>
      <c r="B206" s="15" t="s">
        <v>371</v>
      </c>
      <c r="C206" s="16" t="s">
        <v>372</v>
      </c>
      <c r="D206" s="17">
        <v>43118668</v>
      </c>
      <c r="E206" s="18">
        <v>29289715</v>
      </c>
      <c r="F206" s="18">
        <v>20005730</v>
      </c>
      <c r="G206" s="19">
        <f t="shared" si="42"/>
        <v>0.6830291793552788</v>
      </c>
      <c r="H206" s="17">
        <v>541469</v>
      </c>
      <c r="I206" s="18">
        <v>2763021</v>
      </c>
      <c r="J206" s="18">
        <v>2210232</v>
      </c>
      <c r="K206" s="17">
        <v>5514722</v>
      </c>
      <c r="L206" s="17">
        <v>2012537</v>
      </c>
      <c r="M206" s="18">
        <v>1075945</v>
      </c>
      <c r="N206" s="18">
        <v>2892714</v>
      </c>
      <c r="O206" s="17">
        <v>5981196</v>
      </c>
      <c r="P206" s="17">
        <v>1917001</v>
      </c>
      <c r="Q206" s="18">
        <v>1759608</v>
      </c>
      <c r="R206" s="18">
        <v>1357055</v>
      </c>
      <c r="S206" s="17">
        <v>5033664</v>
      </c>
      <c r="T206" s="17">
        <v>1757927</v>
      </c>
      <c r="U206" s="18">
        <v>3005620</v>
      </c>
      <c r="V206" s="18">
        <v>-1287399</v>
      </c>
      <c r="W206" s="20">
        <v>3476148</v>
      </c>
    </row>
    <row r="207" spans="1:23" ht="12.75" customHeight="1">
      <c r="A207" s="14" t="s">
        <v>26</v>
      </c>
      <c r="B207" s="15" t="s">
        <v>373</v>
      </c>
      <c r="C207" s="16" t="s">
        <v>374</v>
      </c>
      <c r="D207" s="17">
        <v>20299692</v>
      </c>
      <c r="E207" s="18">
        <v>20264817</v>
      </c>
      <c r="F207" s="18">
        <v>30643819</v>
      </c>
      <c r="G207" s="19">
        <f t="shared" si="42"/>
        <v>1.512168553014814</v>
      </c>
      <c r="H207" s="17">
        <v>295857</v>
      </c>
      <c r="I207" s="18">
        <v>369280</v>
      </c>
      <c r="J207" s="18">
        <v>727187</v>
      </c>
      <c r="K207" s="17">
        <v>1392324</v>
      </c>
      <c r="L207" s="17">
        <v>2479660</v>
      </c>
      <c r="M207" s="18">
        <v>3283485</v>
      </c>
      <c r="N207" s="18">
        <v>3932166</v>
      </c>
      <c r="O207" s="17">
        <v>9695311</v>
      </c>
      <c r="P207" s="17">
        <v>3793970</v>
      </c>
      <c r="Q207" s="18">
        <v>2172310</v>
      </c>
      <c r="R207" s="18">
        <v>3679857</v>
      </c>
      <c r="S207" s="17">
        <v>9646137</v>
      </c>
      <c r="T207" s="17">
        <v>782276</v>
      </c>
      <c r="U207" s="18">
        <v>2024264</v>
      </c>
      <c r="V207" s="18">
        <v>7103507</v>
      </c>
      <c r="W207" s="20">
        <v>9910047</v>
      </c>
    </row>
    <row r="208" spans="1:23" ht="12.75" customHeight="1">
      <c r="A208" s="14" t="s">
        <v>26</v>
      </c>
      <c r="B208" s="15" t="s">
        <v>375</v>
      </c>
      <c r="C208" s="16" t="s">
        <v>376</v>
      </c>
      <c r="D208" s="17">
        <v>5169456</v>
      </c>
      <c r="E208" s="18">
        <v>8594566</v>
      </c>
      <c r="F208" s="18">
        <v>4075446</v>
      </c>
      <c r="G208" s="19">
        <f t="shared" si="42"/>
        <v>0.47418869085419785</v>
      </c>
      <c r="H208" s="17">
        <v>291885</v>
      </c>
      <c r="I208" s="18">
        <v>376214</v>
      </c>
      <c r="J208" s="18">
        <v>599157</v>
      </c>
      <c r="K208" s="17">
        <v>1267256</v>
      </c>
      <c r="L208" s="17">
        <v>635442</v>
      </c>
      <c r="M208" s="18">
        <v>505166</v>
      </c>
      <c r="N208" s="18">
        <v>121140</v>
      </c>
      <c r="O208" s="17">
        <v>1261748</v>
      </c>
      <c r="P208" s="17">
        <v>182761</v>
      </c>
      <c r="Q208" s="18">
        <v>90740</v>
      </c>
      <c r="R208" s="18">
        <v>782387</v>
      </c>
      <c r="S208" s="17">
        <v>1055888</v>
      </c>
      <c r="T208" s="17">
        <v>172168</v>
      </c>
      <c r="U208" s="18">
        <v>318386</v>
      </c>
      <c r="V208" s="18">
        <v>0</v>
      </c>
      <c r="W208" s="20">
        <v>490554</v>
      </c>
    </row>
    <row r="209" spans="1:23" ht="12.75" customHeight="1">
      <c r="A209" s="14" t="s">
        <v>26</v>
      </c>
      <c r="B209" s="15" t="s">
        <v>377</v>
      </c>
      <c r="C209" s="16" t="s">
        <v>378</v>
      </c>
      <c r="D209" s="17">
        <v>27291304</v>
      </c>
      <c r="E209" s="18">
        <v>27291304</v>
      </c>
      <c r="F209" s="18">
        <v>12071751</v>
      </c>
      <c r="G209" s="19">
        <f t="shared" si="42"/>
        <v>0.44232957868191275</v>
      </c>
      <c r="H209" s="17">
        <v>534728</v>
      </c>
      <c r="I209" s="18">
        <v>559881</v>
      </c>
      <c r="J209" s="18">
        <v>256994</v>
      </c>
      <c r="K209" s="17">
        <v>1351603</v>
      </c>
      <c r="L209" s="17">
        <v>1618949</v>
      </c>
      <c r="M209" s="18">
        <v>66196</v>
      </c>
      <c r="N209" s="18">
        <v>6196093</v>
      </c>
      <c r="O209" s="17">
        <v>7881238</v>
      </c>
      <c r="P209" s="17">
        <v>943495</v>
      </c>
      <c r="Q209" s="18">
        <v>93117</v>
      </c>
      <c r="R209" s="18">
        <v>0</v>
      </c>
      <c r="S209" s="17">
        <v>1036612</v>
      </c>
      <c r="T209" s="17">
        <v>22416</v>
      </c>
      <c r="U209" s="18">
        <v>1779882</v>
      </c>
      <c r="V209" s="18">
        <v>0</v>
      </c>
      <c r="W209" s="20">
        <v>1802298</v>
      </c>
    </row>
    <row r="210" spans="1:23" ht="12.75" customHeight="1">
      <c r="A210" s="14" t="s">
        <v>26</v>
      </c>
      <c r="B210" s="15" t="s">
        <v>379</v>
      </c>
      <c r="C210" s="16" t="s">
        <v>380</v>
      </c>
      <c r="D210" s="17">
        <v>20820</v>
      </c>
      <c r="E210" s="18">
        <v>0</v>
      </c>
      <c r="F210" s="18">
        <v>12462133</v>
      </c>
      <c r="G210" s="19">
        <f t="shared" si="42"/>
        <v>0</v>
      </c>
      <c r="H210" s="17">
        <v>2098725</v>
      </c>
      <c r="I210" s="18">
        <v>353503</v>
      </c>
      <c r="J210" s="18">
        <v>6748343</v>
      </c>
      <c r="K210" s="17">
        <v>9200571</v>
      </c>
      <c r="L210" s="17">
        <v>537034</v>
      </c>
      <c r="M210" s="18">
        <v>207894</v>
      </c>
      <c r="N210" s="18">
        <v>1249561</v>
      </c>
      <c r="O210" s="17">
        <v>1994489</v>
      </c>
      <c r="P210" s="17">
        <v>-721007</v>
      </c>
      <c r="Q210" s="18">
        <v>257488</v>
      </c>
      <c r="R210" s="18">
        <v>1500</v>
      </c>
      <c r="S210" s="17">
        <v>-462019</v>
      </c>
      <c r="T210" s="17">
        <v>421659</v>
      </c>
      <c r="U210" s="18">
        <v>1307433</v>
      </c>
      <c r="V210" s="18">
        <v>0</v>
      </c>
      <c r="W210" s="20">
        <v>1729092</v>
      </c>
    </row>
    <row r="211" spans="1:23" ht="12.75" customHeight="1">
      <c r="A211" s="14" t="s">
        <v>26</v>
      </c>
      <c r="B211" s="15" t="s">
        <v>381</v>
      </c>
      <c r="C211" s="16" t="s">
        <v>382</v>
      </c>
      <c r="D211" s="17">
        <v>108558128</v>
      </c>
      <c r="E211" s="18">
        <v>99578402</v>
      </c>
      <c r="F211" s="18">
        <v>73197630</v>
      </c>
      <c r="G211" s="19">
        <f t="shared" si="42"/>
        <v>0.7350753630290231</v>
      </c>
      <c r="H211" s="17">
        <v>1046111</v>
      </c>
      <c r="I211" s="18">
        <v>1515902</v>
      </c>
      <c r="J211" s="18">
        <v>2410642</v>
      </c>
      <c r="K211" s="17">
        <v>4972655</v>
      </c>
      <c r="L211" s="17">
        <v>4600849</v>
      </c>
      <c r="M211" s="18">
        <v>16476216</v>
      </c>
      <c r="N211" s="18">
        <v>3958812</v>
      </c>
      <c r="O211" s="17">
        <v>25035877</v>
      </c>
      <c r="P211" s="17">
        <v>1704736</v>
      </c>
      <c r="Q211" s="18">
        <v>3227075</v>
      </c>
      <c r="R211" s="18">
        <v>13048184</v>
      </c>
      <c r="S211" s="17">
        <v>17979995</v>
      </c>
      <c r="T211" s="17">
        <v>1556973</v>
      </c>
      <c r="U211" s="18">
        <v>3599548</v>
      </c>
      <c r="V211" s="18">
        <v>20052582</v>
      </c>
      <c r="W211" s="20">
        <v>25209103</v>
      </c>
    </row>
    <row r="212" spans="1:23" ht="12.75" customHeight="1">
      <c r="A212" s="14" t="s">
        <v>41</v>
      </c>
      <c r="B212" s="15" t="s">
        <v>383</v>
      </c>
      <c r="C212" s="16" t="s">
        <v>384</v>
      </c>
      <c r="D212" s="17">
        <v>30120130</v>
      </c>
      <c r="E212" s="18">
        <v>34050130</v>
      </c>
      <c r="F212" s="18">
        <v>25564281</v>
      </c>
      <c r="G212" s="19">
        <f t="shared" si="42"/>
        <v>0.7507836533957433</v>
      </c>
      <c r="H212" s="17">
        <v>34533</v>
      </c>
      <c r="I212" s="18">
        <v>565530</v>
      </c>
      <c r="J212" s="18">
        <v>1019939</v>
      </c>
      <c r="K212" s="17">
        <v>1620002</v>
      </c>
      <c r="L212" s="17">
        <v>4126755</v>
      </c>
      <c r="M212" s="18">
        <v>4668931</v>
      </c>
      <c r="N212" s="18">
        <v>2829727</v>
      </c>
      <c r="O212" s="17">
        <v>11625413</v>
      </c>
      <c r="P212" s="17">
        <v>985806</v>
      </c>
      <c r="Q212" s="18">
        <v>3581992</v>
      </c>
      <c r="R212" s="18">
        <v>3781653</v>
      </c>
      <c r="S212" s="17">
        <v>8349451</v>
      </c>
      <c r="T212" s="17">
        <v>936502</v>
      </c>
      <c r="U212" s="18">
        <v>3032913</v>
      </c>
      <c r="V212" s="18">
        <v>0</v>
      </c>
      <c r="W212" s="20">
        <v>3969415</v>
      </c>
    </row>
    <row r="213" spans="1:23" ht="12.75" customHeight="1">
      <c r="A213" s="21"/>
      <c r="B213" s="22" t="s">
        <v>385</v>
      </c>
      <c r="C213" s="23"/>
      <c r="D213" s="24">
        <f>SUM(D205:D212)</f>
        <v>300024531</v>
      </c>
      <c r="E213" s="25">
        <f>SUM(E205:E212)</f>
        <v>267513556</v>
      </c>
      <c r="F213" s="25">
        <f>SUM(F205:F212)</f>
        <v>195823082</v>
      </c>
      <c r="G213" s="26">
        <f t="shared" si="42"/>
        <v>0.7320118087772718</v>
      </c>
      <c r="H213" s="24">
        <f aca="true" t="shared" si="43" ref="H213:W213">SUM(H205:H212)</f>
        <v>5532538</v>
      </c>
      <c r="I213" s="25">
        <f t="shared" si="43"/>
        <v>7403608</v>
      </c>
      <c r="J213" s="25">
        <f t="shared" si="43"/>
        <v>16263620</v>
      </c>
      <c r="K213" s="24">
        <f t="shared" si="43"/>
        <v>29199766</v>
      </c>
      <c r="L213" s="24">
        <f t="shared" si="43"/>
        <v>17012393</v>
      </c>
      <c r="M213" s="25">
        <f t="shared" si="43"/>
        <v>20799062</v>
      </c>
      <c r="N213" s="25">
        <f t="shared" si="43"/>
        <v>26638389</v>
      </c>
      <c r="O213" s="24">
        <f t="shared" si="43"/>
        <v>64449844</v>
      </c>
      <c r="P213" s="24">
        <f t="shared" si="43"/>
        <v>10984371</v>
      </c>
      <c r="Q213" s="25">
        <f t="shared" si="43"/>
        <v>13258784</v>
      </c>
      <c r="R213" s="25">
        <f t="shared" si="43"/>
        <v>27471476</v>
      </c>
      <c r="S213" s="24">
        <f t="shared" si="43"/>
        <v>51714631</v>
      </c>
      <c r="T213" s="24">
        <f t="shared" si="43"/>
        <v>5649921</v>
      </c>
      <c r="U213" s="25">
        <f t="shared" si="43"/>
        <v>18940230</v>
      </c>
      <c r="V213" s="25">
        <f t="shared" si="43"/>
        <v>25868690</v>
      </c>
      <c r="W213" s="27">
        <f t="shared" si="43"/>
        <v>50458841</v>
      </c>
    </row>
    <row r="214" spans="1:23" ht="12.75" customHeight="1">
      <c r="A214" s="14" t="s">
        <v>26</v>
      </c>
      <c r="B214" s="15" t="s">
        <v>386</v>
      </c>
      <c r="C214" s="16" t="s">
        <v>387</v>
      </c>
      <c r="D214" s="17">
        <v>0</v>
      </c>
      <c r="E214" s="18">
        <v>0</v>
      </c>
      <c r="F214" s="18">
        <v>0</v>
      </c>
      <c r="G214" s="19">
        <f t="shared" si="42"/>
        <v>0</v>
      </c>
      <c r="H214" s="17">
        <v>0</v>
      </c>
      <c r="I214" s="18">
        <v>0</v>
      </c>
      <c r="J214" s="18">
        <v>0</v>
      </c>
      <c r="K214" s="17">
        <v>0</v>
      </c>
      <c r="L214" s="17">
        <v>0</v>
      </c>
      <c r="M214" s="18">
        <v>0</v>
      </c>
      <c r="N214" s="18">
        <v>0</v>
      </c>
      <c r="O214" s="17">
        <v>0</v>
      </c>
      <c r="P214" s="17">
        <v>0</v>
      </c>
      <c r="Q214" s="18">
        <v>0</v>
      </c>
      <c r="R214" s="18">
        <v>0</v>
      </c>
      <c r="S214" s="17">
        <v>0</v>
      </c>
      <c r="T214" s="17">
        <v>0</v>
      </c>
      <c r="U214" s="18">
        <v>0</v>
      </c>
      <c r="V214" s="18">
        <v>0</v>
      </c>
      <c r="W214" s="20">
        <v>0</v>
      </c>
    </row>
    <row r="215" spans="1:23" ht="12.75" customHeight="1">
      <c r="A215" s="14" t="s">
        <v>26</v>
      </c>
      <c r="B215" s="15" t="s">
        <v>388</v>
      </c>
      <c r="C215" s="16" t="s">
        <v>389</v>
      </c>
      <c r="D215" s="17">
        <v>3598425</v>
      </c>
      <c r="E215" s="18">
        <v>3291331</v>
      </c>
      <c r="F215" s="18">
        <v>2134391</v>
      </c>
      <c r="G215" s="19">
        <f t="shared" si="42"/>
        <v>0.6484887117096396</v>
      </c>
      <c r="H215" s="17">
        <v>0</v>
      </c>
      <c r="I215" s="18">
        <v>112500</v>
      </c>
      <c r="J215" s="18">
        <v>302500</v>
      </c>
      <c r="K215" s="17">
        <v>415000</v>
      </c>
      <c r="L215" s="17">
        <v>59725</v>
      </c>
      <c r="M215" s="18">
        <v>117400</v>
      </c>
      <c r="N215" s="18">
        <v>811527</v>
      </c>
      <c r="O215" s="17">
        <v>988652</v>
      </c>
      <c r="P215" s="17">
        <v>337500</v>
      </c>
      <c r="Q215" s="18">
        <v>12646</v>
      </c>
      <c r="R215" s="18">
        <v>19000</v>
      </c>
      <c r="S215" s="17">
        <v>369146</v>
      </c>
      <c r="T215" s="17">
        <v>225000</v>
      </c>
      <c r="U215" s="18">
        <v>136593</v>
      </c>
      <c r="V215" s="18">
        <v>0</v>
      </c>
      <c r="W215" s="20">
        <v>361593</v>
      </c>
    </row>
    <row r="216" spans="1:23" ht="12.75" customHeight="1">
      <c r="A216" s="14" t="s">
        <v>26</v>
      </c>
      <c r="B216" s="15" t="s">
        <v>390</v>
      </c>
      <c r="C216" s="16" t="s">
        <v>391</v>
      </c>
      <c r="D216" s="17">
        <v>97057622</v>
      </c>
      <c r="E216" s="18">
        <v>96195734</v>
      </c>
      <c r="F216" s="18">
        <v>79779039</v>
      </c>
      <c r="G216" s="19">
        <f t="shared" si="42"/>
        <v>0.8293407169178625</v>
      </c>
      <c r="H216" s="17">
        <v>2245038</v>
      </c>
      <c r="I216" s="18">
        <v>4679066</v>
      </c>
      <c r="J216" s="18">
        <v>4836112</v>
      </c>
      <c r="K216" s="17">
        <v>11760216</v>
      </c>
      <c r="L216" s="17">
        <v>4914092</v>
      </c>
      <c r="M216" s="18">
        <v>4515079</v>
      </c>
      <c r="N216" s="18">
        <v>7151203</v>
      </c>
      <c r="O216" s="17">
        <v>16580374</v>
      </c>
      <c r="P216" s="17">
        <v>8436988</v>
      </c>
      <c r="Q216" s="18">
        <v>9070480</v>
      </c>
      <c r="R216" s="18">
        <v>10023360</v>
      </c>
      <c r="S216" s="17">
        <v>27530828</v>
      </c>
      <c r="T216" s="17">
        <v>3308917</v>
      </c>
      <c r="U216" s="18">
        <v>4449510</v>
      </c>
      <c r="V216" s="18">
        <v>16149194</v>
      </c>
      <c r="W216" s="20">
        <v>23907621</v>
      </c>
    </row>
    <row r="217" spans="1:23" ht="12.75" customHeight="1">
      <c r="A217" s="14" t="s">
        <v>26</v>
      </c>
      <c r="B217" s="15" t="s">
        <v>392</v>
      </c>
      <c r="C217" s="16" t="s">
        <v>393</v>
      </c>
      <c r="D217" s="17">
        <v>5413445</v>
      </c>
      <c r="E217" s="18">
        <v>9696720</v>
      </c>
      <c r="F217" s="18">
        <v>12149563</v>
      </c>
      <c r="G217" s="19">
        <f t="shared" si="42"/>
        <v>1.2529559479906607</v>
      </c>
      <c r="H217" s="17">
        <v>288262</v>
      </c>
      <c r="I217" s="18">
        <v>0</v>
      </c>
      <c r="J217" s="18">
        <v>0</v>
      </c>
      <c r="K217" s="17">
        <v>288262</v>
      </c>
      <c r="L217" s="17">
        <v>1348811</v>
      </c>
      <c r="M217" s="18">
        <v>1892369</v>
      </c>
      <c r="N217" s="18">
        <v>1267997</v>
      </c>
      <c r="O217" s="17">
        <v>4509177</v>
      </c>
      <c r="P217" s="17">
        <v>1196833</v>
      </c>
      <c r="Q217" s="18">
        <v>919120</v>
      </c>
      <c r="R217" s="18">
        <v>0</v>
      </c>
      <c r="S217" s="17">
        <v>2115953</v>
      </c>
      <c r="T217" s="17">
        <v>208461</v>
      </c>
      <c r="U217" s="18">
        <v>1717372</v>
      </c>
      <c r="V217" s="18">
        <v>3310338</v>
      </c>
      <c r="W217" s="20">
        <v>5236171</v>
      </c>
    </row>
    <row r="218" spans="1:23" ht="12.75" customHeight="1">
      <c r="A218" s="14" t="s">
        <v>26</v>
      </c>
      <c r="B218" s="15" t="s">
        <v>394</v>
      </c>
      <c r="C218" s="16" t="s">
        <v>395</v>
      </c>
      <c r="D218" s="17">
        <v>34271330</v>
      </c>
      <c r="E218" s="18">
        <v>22764233</v>
      </c>
      <c r="F218" s="18">
        <v>21730359</v>
      </c>
      <c r="G218" s="19">
        <f t="shared" si="42"/>
        <v>0.9545834028319777</v>
      </c>
      <c r="H218" s="17">
        <v>469258</v>
      </c>
      <c r="I218" s="18">
        <v>1462567</v>
      </c>
      <c r="J218" s="18">
        <v>887005</v>
      </c>
      <c r="K218" s="17">
        <v>2818830</v>
      </c>
      <c r="L218" s="17">
        <v>1096656</v>
      </c>
      <c r="M218" s="18">
        <v>1534080</v>
      </c>
      <c r="N218" s="18">
        <v>4068651</v>
      </c>
      <c r="O218" s="17">
        <v>6699387</v>
      </c>
      <c r="P218" s="17">
        <v>3602520</v>
      </c>
      <c r="Q218" s="18">
        <v>5920590</v>
      </c>
      <c r="R218" s="18">
        <v>-3589364</v>
      </c>
      <c r="S218" s="17">
        <v>5933746</v>
      </c>
      <c r="T218" s="17">
        <v>1074741</v>
      </c>
      <c r="U218" s="18">
        <v>486260</v>
      </c>
      <c r="V218" s="18">
        <v>4717395</v>
      </c>
      <c r="W218" s="20">
        <v>6278396</v>
      </c>
    </row>
    <row r="219" spans="1:23" ht="12.75" customHeight="1">
      <c r="A219" s="14" t="s">
        <v>26</v>
      </c>
      <c r="B219" s="15" t="s">
        <v>396</v>
      </c>
      <c r="C219" s="16" t="s">
        <v>397</v>
      </c>
      <c r="D219" s="17">
        <v>10500056</v>
      </c>
      <c r="E219" s="18">
        <v>24450040</v>
      </c>
      <c r="F219" s="18">
        <v>4344443</v>
      </c>
      <c r="G219" s="19">
        <f t="shared" si="42"/>
        <v>0.1776865395721234</v>
      </c>
      <c r="H219" s="17">
        <v>0</v>
      </c>
      <c r="I219" s="18">
        <v>50942</v>
      </c>
      <c r="J219" s="18">
        <v>0</v>
      </c>
      <c r="K219" s="17">
        <v>50942</v>
      </c>
      <c r="L219" s="17">
        <v>0</v>
      </c>
      <c r="M219" s="18">
        <v>0</v>
      </c>
      <c r="N219" s="18">
        <v>0</v>
      </c>
      <c r="O219" s="17">
        <v>0</v>
      </c>
      <c r="P219" s="17">
        <v>550791</v>
      </c>
      <c r="Q219" s="18">
        <v>1802904</v>
      </c>
      <c r="R219" s="18">
        <v>1301724</v>
      </c>
      <c r="S219" s="17">
        <v>3655419</v>
      </c>
      <c r="T219" s="17">
        <v>84731</v>
      </c>
      <c r="U219" s="18">
        <v>553351</v>
      </c>
      <c r="V219" s="18">
        <v>0</v>
      </c>
      <c r="W219" s="20">
        <v>638082</v>
      </c>
    </row>
    <row r="220" spans="1:23" ht="12.75" customHeight="1">
      <c r="A220" s="14" t="s">
        <v>41</v>
      </c>
      <c r="B220" s="15" t="s">
        <v>398</v>
      </c>
      <c r="C220" s="16" t="s">
        <v>399</v>
      </c>
      <c r="D220" s="17">
        <v>23770887</v>
      </c>
      <c r="E220" s="18">
        <v>27327319</v>
      </c>
      <c r="F220" s="18">
        <v>23420910</v>
      </c>
      <c r="G220" s="19">
        <f t="shared" si="42"/>
        <v>0.8570511435827276</v>
      </c>
      <c r="H220" s="17">
        <v>632700</v>
      </c>
      <c r="I220" s="18">
        <v>3764482</v>
      </c>
      <c r="J220" s="18">
        <v>2732754</v>
      </c>
      <c r="K220" s="17">
        <v>7129936</v>
      </c>
      <c r="L220" s="17">
        <v>1302734</v>
      </c>
      <c r="M220" s="18">
        <v>891591</v>
      </c>
      <c r="N220" s="18">
        <v>3999102</v>
      </c>
      <c r="O220" s="17">
        <v>6193427</v>
      </c>
      <c r="P220" s="17">
        <v>805071</v>
      </c>
      <c r="Q220" s="18">
        <v>2012925</v>
      </c>
      <c r="R220" s="18">
        <v>1544758</v>
      </c>
      <c r="S220" s="17">
        <v>4362754</v>
      </c>
      <c r="T220" s="17">
        <v>816283</v>
      </c>
      <c r="U220" s="18">
        <v>1987919</v>
      </c>
      <c r="V220" s="18">
        <v>2930591</v>
      </c>
      <c r="W220" s="20">
        <v>5734793</v>
      </c>
    </row>
    <row r="221" spans="1:23" ht="12.75" customHeight="1">
      <c r="A221" s="21"/>
      <c r="B221" s="22" t="s">
        <v>400</v>
      </c>
      <c r="C221" s="23"/>
      <c r="D221" s="24">
        <f>SUM(D214:D220)</f>
        <v>174611765</v>
      </c>
      <c r="E221" s="25">
        <f>SUM(E214:E220)</f>
        <v>183725377</v>
      </c>
      <c r="F221" s="25">
        <f>SUM(F214:F220)</f>
        <v>143558705</v>
      </c>
      <c r="G221" s="26">
        <f t="shared" si="42"/>
        <v>0.7813765705322243</v>
      </c>
      <c r="H221" s="24">
        <f aca="true" t="shared" si="44" ref="H221:W221">SUM(H214:H220)</f>
        <v>3635258</v>
      </c>
      <c r="I221" s="25">
        <f t="shared" si="44"/>
        <v>10069557</v>
      </c>
      <c r="J221" s="25">
        <f t="shared" si="44"/>
        <v>8758371</v>
      </c>
      <c r="K221" s="24">
        <f t="shared" si="44"/>
        <v>22463186</v>
      </c>
      <c r="L221" s="24">
        <f t="shared" si="44"/>
        <v>8722018</v>
      </c>
      <c r="M221" s="25">
        <f t="shared" si="44"/>
        <v>8950519</v>
      </c>
      <c r="N221" s="25">
        <f t="shared" si="44"/>
        <v>17298480</v>
      </c>
      <c r="O221" s="24">
        <f t="shared" si="44"/>
        <v>34971017</v>
      </c>
      <c r="P221" s="24">
        <f t="shared" si="44"/>
        <v>14929703</v>
      </c>
      <c r="Q221" s="25">
        <f t="shared" si="44"/>
        <v>19738665</v>
      </c>
      <c r="R221" s="25">
        <f t="shared" si="44"/>
        <v>9299478</v>
      </c>
      <c r="S221" s="24">
        <f t="shared" si="44"/>
        <v>43967846</v>
      </c>
      <c r="T221" s="24">
        <f t="shared" si="44"/>
        <v>5718133</v>
      </c>
      <c r="U221" s="25">
        <f t="shared" si="44"/>
        <v>9331005</v>
      </c>
      <c r="V221" s="25">
        <f t="shared" si="44"/>
        <v>27107518</v>
      </c>
      <c r="W221" s="27">
        <f t="shared" si="44"/>
        <v>42156656</v>
      </c>
    </row>
    <row r="222" spans="1:23" ht="12.75" customHeight="1">
      <c r="A222" s="14" t="s">
        <v>26</v>
      </c>
      <c r="B222" s="15" t="s">
        <v>401</v>
      </c>
      <c r="C222" s="16" t="s">
        <v>402</v>
      </c>
      <c r="D222" s="17">
        <v>28200000</v>
      </c>
      <c r="E222" s="18">
        <v>35050000</v>
      </c>
      <c r="F222" s="18">
        <v>18724887</v>
      </c>
      <c r="G222" s="19">
        <f t="shared" si="42"/>
        <v>0.534233580599144</v>
      </c>
      <c r="H222" s="17">
        <v>1069416</v>
      </c>
      <c r="I222" s="18">
        <v>923443</v>
      </c>
      <c r="J222" s="18">
        <v>1504573</v>
      </c>
      <c r="K222" s="17">
        <v>3497432</v>
      </c>
      <c r="L222" s="17">
        <v>0</v>
      </c>
      <c r="M222" s="18">
        <v>0</v>
      </c>
      <c r="N222" s="18">
        <v>0</v>
      </c>
      <c r="O222" s="17">
        <v>0</v>
      </c>
      <c r="P222" s="17">
        <v>7157582</v>
      </c>
      <c r="Q222" s="18">
        <v>470387</v>
      </c>
      <c r="R222" s="18">
        <v>1484520</v>
      </c>
      <c r="S222" s="17">
        <v>9112489</v>
      </c>
      <c r="T222" s="17">
        <v>5339079</v>
      </c>
      <c r="U222" s="18">
        <v>775887</v>
      </c>
      <c r="V222" s="18">
        <v>0</v>
      </c>
      <c r="W222" s="20">
        <v>6114966</v>
      </c>
    </row>
    <row r="223" spans="1:23" ht="12.75" customHeight="1">
      <c r="A223" s="14" t="s">
        <v>26</v>
      </c>
      <c r="B223" s="15" t="s">
        <v>403</v>
      </c>
      <c r="C223" s="16" t="s">
        <v>404</v>
      </c>
      <c r="D223" s="17">
        <v>37408533</v>
      </c>
      <c r="E223" s="18">
        <v>37408533</v>
      </c>
      <c r="F223" s="18">
        <v>36752812</v>
      </c>
      <c r="G223" s="19">
        <f t="shared" si="42"/>
        <v>0.9824713521912233</v>
      </c>
      <c r="H223" s="17">
        <v>2627249</v>
      </c>
      <c r="I223" s="18">
        <v>3445692</v>
      </c>
      <c r="J223" s="18">
        <v>2981138</v>
      </c>
      <c r="K223" s="17">
        <v>9054079</v>
      </c>
      <c r="L223" s="17">
        <v>3065501</v>
      </c>
      <c r="M223" s="18">
        <v>882088</v>
      </c>
      <c r="N223" s="18">
        <v>1995518</v>
      </c>
      <c r="O223" s="17">
        <v>5943107</v>
      </c>
      <c r="P223" s="17">
        <v>6830166</v>
      </c>
      <c r="Q223" s="18">
        <v>1047808</v>
      </c>
      <c r="R223" s="18">
        <v>2530716</v>
      </c>
      <c r="S223" s="17">
        <v>10408690</v>
      </c>
      <c r="T223" s="17">
        <v>900887</v>
      </c>
      <c r="U223" s="18">
        <v>2424029</v>
      </c>
      <c r="V223" s="18">
        <v>8022020</v>
      </c>
      <c r="W223" s="20">
        <v>11346936</v>
      </c>
    </row>
    <row r="224" spans="1:23" ht="12.75" customHeight="1">
      <c r="A224" s="14" t="s">
        <v>26</v>
      </c>
      <c r="B224" s="15" t="s">
        <v>405</v>
      </c>
      <c r="C224" s="16" t="s">
        <v>406</v>
      </c>
      <c r="D224" s="17">
        <v>101936326</v>
      </c>
      <c r="E224" s="18">
        <v>73128669</v>
      </c>
      <c r="F224" s="18">
        <v>62500034</v>
      </c>
      <c r="G224" s="19">
        <f t="shared" si="42"/>
        <v>0.8546584377188651</v>
      </c>
      <c r="H224" s="17">
        <v>3738831</v>
      </c>
      <c r="I224" s="18">
        <v>6186595</v>
      </c>
      <c r="J224" s="18">
        <v>1832296</v>
      </c>
      <c r="K224" s="17">
        <v>11757722</v>
      </c>
      <c r="L224" s="17">
        <v>8317595</v>
      </c>
      <c r="M224" s="18">
        <v>4957254</v>
      </c>
      <c r="N224" s="18">
        <v>2597861</v>
      </c>
      <c r="O224" s="17">
        <v>15872710</v>
      </c>
      <c r="P224" s="17">
        <v>1232121</v>
      </c>
      <c r="Q224" s="18">
        <v>1095139</v>
      </c>
      <c r="R224" s="18">
        <v>6748557</v>
      </c>
      <c r="S224" s="17">
        <v>9075817</v>
      </c>
      <c r="T224" s="17">
        <v>3910094</v>
      </c>
      <c r="U224" s="18">
        <v>744614</v>
      </c>
      <c r="V224" s="18">
        <v>21139077</v>
      </c>
      <c r="W224" s="20">
        <v>25793785</v>
      </c>
    </row>
    <row r="225" spans="1:23" ht="12.75" customHeight="1">
      <c r="A225" s="14" t="s">
        <v>26</v>
      </c>
      <c r="B225" s="15" t="s">
        <v>407</v>
      </c>
      <c r="C225" s="16" t="s">
        <v>408</v>
      </c>
      <c r="D225" s="17">
        <v>14657344</v>
      </c>
      <c r="E225" s="18">
        <v>7579828</v>
      </c>
      <c r="F225" s="18">
        <v>7205851</v>
      </c>
      <c r="G225" s="19">
        <f t="shared" si="42"/>
        <v>0.9506615453543273</v>
      </c>
      <c r="H225" s="17">
        <v>559104</v>
      </c>
      <c r="I225" s="18">
        <v>486909</v>
      </c>
      <c r="J225" s="18">
        <v>627224</v>
      </c>
      <c r="K225" s="17">
        <v>1673237</v>
      </c>
      <c r="L225" s="17">
        <v>773754</v>
      </c>
      <c r="M225" s="18">
        <v>473591</v>
      </c>
      <c r="N225" s="18">
        <v>66577</v>
      </c>
      <c r="O225" s="17">
        <v>1313922</v>
      </c>
      <c r="P225" s="17">
        <v>654614</v>
      </c>
      <c r="Q225" s="18">
        <v>600370</v>
      </c>
      <c r="R225" s="18">
        <v>855249</v>
      </c>
      <c r="S225" s="17">
        <v>2110233</v>
      </c>
      <c r="T225" s="17">
        <v>208640</v>
      </c>
      <c r="U225" s="18">
        <v>617071</v>
      </c>
      <c r="V225" s="18">
        <v>1282748</v>
      </c>
      <c r="W225" s="20">
        <v>2108459</v>
      </c>
    </row>
    <row r="226" spans="1:23" ht="12.75" customHeight="1">
      <c r="A226" s="14" t="s">
        <v>41</v>
      </c>
      <c r="B226" s="15" t="s">
        <v>409</v>
      </c>
      <c r="C226" s="16" t="s">
        <v>410</v>
      </c>
      <c r="D226" s="17">
        <v>9945000</v>
      </c>
      <c r="E226" s="18">
        <v>11420100</v>
      </c>
      <c r="F226" s="18">
        <v>8529822</v>
      </c>
      <c r="G226" s="19">
        <f t="shared" si="42"/>
        <v>0.746913074316337</v>
      </c>
      <c r="H226" s="17">
        <v>79624</v>
      </c>
      <c r="I226" s="18">
        <v>2686059</v>
      </c>
      <c r="J226" s="18">
        <v>242827</v>
      </c>
      <c r="K226" s="17">
        <v>3008510</v>
      </c>
      <c r="L226" s="17">
        <v>1062611</v>
      </c>
      <c r="M226" s="18">
        <v>504509</v>
      </c>
      <c r="N226" s="18">
        <v>1338562</v>
      </c>
      <c r="O226" s="17">
        <v>2905682</v>
      </c>
      <c r="P226" s="17">
        <v>305028</v>
      </c>
      <c r="Q226" s="18">
        <v>678738</v>
      </c>
      <c r="R226" s="18">
        <v>583028</v>
      </c>
      <c r="S226" s="17">
        <v>1566794</v>
      </c>
      <c r="T226" s="17">
        <v>345026</v>
      </c>
      <c r="U226" s="18">
        <v>1522902</v>
      </c>
      <c r="V226" s="18">
        <v>-819092</v>
      </c>
      <c r="W226" s="20">
        <v>1048836</v>
      </c>
    </row>
    <row r="227" spans="1:23" ht="12.75" customHeight="1">
      <c r="A227" s="21"/>
      <c r="B227" s="22" t="s">
        <v>411</v>
      </c>
      <c r="C227" s="23"/>
      <c r="D227" s="24">
        <f>SUM(D222:D226)</f>
        <v>192147203</v>
      </c>
      <c r="E227" s="25">
        <f>SUM(E222:E226)</f>
        <v>164587130</v>
      </c>
      <c r="F227" s="25">
        <f>SUM(F222:F226)</f>
        <v>133713406</v>
      </c>
      <c r="G227" s="26">
        <f t="shared" si="42"/>
        <v>0.8124171434303521</v>
      </c>
      <c r="H227" s="24">
        <f aca="true" t="shared" si="45" ref="H227:W227">SUM(H222:H226)</f>
        <v>8074224</v>
      </c>
      <c r="I227" s="25">
        <f t="shared" si="45"/>
        <v>13728698</v>
      </c>
      <c r="J227" s="25">
        <f t="shared" si="45"/>
        <v>7188058</v>
      </c>
      <c r="K227" s="24">
        <f t="shared" si="45"/>
        <v>28990980</v>
      </c>
      <c r="L227" s="24">
        <f t="shared" si="45"/>
        <v>13219461</v>
      </c>
      <c r="M227" s="25">
        <f t="shared" si="45"/>
        <v>6817442</v>
      </c>
      <c r="N227" s="25">
        <f t="shared" si="45"/>
        <v>5998518</v>
      </c>
      <c r="O227" s="24">
        <f t="shared" si="45"/>
        <v>26035421</v>
      </c>
      <c r="P227" s="24">
        <f t="shared" si="45"/>
        <v>16179511</v>
      </c>
      <c r="Q227" s="25">
        <f t="shared" si="45"/>
        <v>3892442</v>
      </c>
      <c r="R227" s="25">
        <f t="shared" si="45"/>
        <v>12202070</v>
      </c>
      <c r="S227" s="24">
        <f t="shared" si="45"/>
        <v>32274023</v>
      </c>
      <c r="T227" s="24">
        <f t="shared" si="45"/>
        <v>10703726</v>
      </c>
      <c r="U227" s="25">
        <f t="shared" si="45"/>
        <v>6084503</v>
      </c>
      <c r="V227" s="25">
        <f t="shared" si="45"/>
        <v>29624753</v>
      </c>
      <c r="W227" s="27">
        <f t="shared" si="45"/>
        <v>46412982</v>
      </c>
    </row>
    <row r="228" spans="1:23" ht="12.75" customHeight="1">
      <c r="A228" s="32"/>
      <c r="B228" s="33" t="s">
        <v>412</v>
      </c>
      <c r="C228" s="34"/>
      <c r="D228" s="35">
        <f>SUM(D205:D212,D214:D220,D222:D226)</f>
        <v>666783499</v>
      </c>
      <c r="E228" s="36">
        <f>SUM(E205:E212,E214:E220,E222:E226)</f>
        <v>615826063</v>
      </c>
      <c r="F228" s="36">
        <f>SUM(F205:F212,F214:F220,F222:F226)</f>
        <v>473095193</v>
      </c>
      <c r="G228" s="37">
        <f t="shared" si="42"/>
        <v>0.7682285980156706</v>
      </c>
      <c r="H228" s="35">
        <f aca="true" t="shared" si="46" ref="H228:W228">SUM(H205:H212,H214:H220,H222:H226)</f>
        <v>17242020</v>
      </c>
      <c r="I228" s="36">
        <f t="shared" si="46"/>
        <v>31201863</v>
      </c>
      <c r="J228" s="36">
        <f t="shared" si="46"/>
        <v>32210049</v>
      </c>
      <c r="K228" s="35">
        <f t="shared" si="46"/>
        <v>80653932</v>
      </c>
      <c r="L228" s="35">
        <f t="shared" si="46"/>
        <v>38953872</v>
      </c>
      <c r="M228" s="36">
        <f t="shared" si="46"/>
        <v>36567023</v>
      </c>
      <c r="N228" s="36">
        <f t="shared" si="46"/>
        <v>49935387</v>
      </c>
      <c r="O228" s="35">
        <f t="shared" si="46"/>
        <v>125456282</v>
      </c>
      <c r="P228" s="35">
        <f t="shared" si="46"/>
        <v>42093585</v>
      </c>
      <c r="Q228" s="36">
        <f t="shared" si="46"/>
        <v>36889891</v>
      </c>
      <c r="R228" s="36">
        <f t="shared" si="46"/>
        <v>48973024</v>
      </c>
      <c r="S228" s="35">
        <f t="shared" si="46"/>
        <v>127956500</v>
      </c>
      <c r="T228" s="35">
        <f t="shared" si="46"/>
        <v>22071780</v>
      </c>
      <c r="U228" s="36">
        <f t="shared" si="46"/>
        <v>34355738</v>
      </c>
      <c r="V228" s="36">
        <f t="shared" si="46"/>
        <v>82600961</v>
      </c>
      <c r="W228" s="38">
        <f t="shared" si="46"/>
        <v>139028479</v>
      </c>
    </row>
    <row r="229" spans="1:23" ht="12.75" customHeight="1">
      <c r="A229" s="9"/>
      <c r="B229" s="10" t="s">
        <v>600</v>
      </c>
      <c r="C229" s="11"/>
      <c r="D229" s="28"/>
      <c r="E229" s="29"/>
      <c r="F229" s="29"/>
      <c r="G229" s="30"/>
      <c r="H229" s="28"/>
      <c r="I229" s="29"/>
      <c r="J229" s="29"/>
      <c r="K229" s="28"/>
      <c r="L229" s="28"/>
      <c r="M229" s="29"/>
      <c r="N229" s="29"/>
      <c r="O229" s="28"/>
      <c r="P229" s="28"/>
      <c r="Q229" s="29"/>
      <c r="R229" s="29"/>
      <c r="S229" s="28"/>
      <c r="T229" s="28"/>
      <c r="U229" s="29"/>
      <c r="V229" s="29"/>
      <c r="W229" s="31"/>
    </row>
    <row r="230" spans="1:23" ht="12.75" customHeight="1">
      <c r="A230" s="13"/>
      <c r="B230" s="10" t="s">
        <v>413</v>
      </c>
      <c r="C230" s="11"/>
      <c r="D230" s="28"/>
      <c r="E230" s="29"/>
      <c r="F230" s="29"/>
      <c r="G230" s="30"/>
      <c r="H230" s="28"/>
      <c r="I230" s="29"/>
      <c r="J230" s="29"/>
      <c r="K230" s="28"/>
      <c r="L230" s="28"/>
      <c r="M230" s="29"/>
      <c r="N230" s="29"/>
      <c r="O230" s="28"/>
      <c r="P230" s="28"/>
      <c r="Q230" s="29"/>
      <c r="R230" s="29"/>
      <c r="S230" s="28"/>
      <c r="T230" s="28"/>
      <c r="U230" s="29"/>
      <c r="V230" s="29"/>
      <c r="W230" s="31"/>
    </row>
    <row r="231" spans="1:23" ht="12.75" customHeight="1">
      <c r="A231" s="14" t="s">
        <v>26</v>
      </c>
      <c r="B231" s="15" t="s">
        <v>414</v>
      </c>
      <c r="C231" s="16" t="s">
        <v>415</v>
      </c>
      <c r="D231" s="17">
        <v>17845591</v>
      </c>
      <c r="E231" s="18">
        <v>17921591</v>
      </c>
      <c r="F231" s="18">
        <v>11910499</v>
      </c>
      <c r="G231" s="19">
        <f aca="true" t="shared" si="47" ref="G231:G257">IF($E231=0,0,$F231/$E231)</f>
        <v>0.6645893771373311</v>
      </c>
      <c r="H231" s="17">
        <v>0</v>
      </c>
      <c r="I231" s="18">
        <v>3820124</v>
      </c>
      <c r="J231" s="18">
        <v>23265</v>
      </c>
      <c r="K231" s="17">
        <v>3843389</v>
      </c>
      <c r="L231" s="17">
        <v>1110181</v>
      </c>
      <c r="M231" s="18">
        <v>2244073</v>
      </c>
      <c r="N231" s="18">
        <v>773025</v>
      </c>
      <c r="O231" s="17">
        <v>4127279</v>
      </c>
      <c r="P231" s="17">
        <v>1961929</v>
      </c>
      <c r="Q231" s="18">
        <v>534808</v>
      </c>
      <c r="R231" s="18">
        <v>404372</v>
      </c>
      <c r="S231" s="17">
        <v>2901109</v>
      </c>
      <c r="T231" s="17">
        <v>120000</v>
      </c>
      <c r="U231" s="18">
        <v>918722</v>
      </c>
      <c r="V231" s="18">
        <v>0</v>
      </c>
      <c r="W231" s="20">
        <v>1038722</v>
      </c>
    </row>
    <row r="232" spans="1:23" ht="12.75" customHeight="1">
      <c r="A232" s="14" t="s">
        <v>26</v>
      </c>
      <c r="B232" s="15" t="s">
        <v>416</v>
      </c>
      <c r="C232" s="16" t="s">
        <v>417</v>
      </c>
      <c r="D232" s="17">
        <v>87710000</v>
      </c>
      <c r="E232" s="18">
        <v>108792436</v>
      </c>
      <c r="F232" s="18">
        <v>85827978</v>
      </c>
      <c r="G232" s="19">
        <f t="shared" si="47"/>
        <v>0.7889149389025538</v>
      </c>
      <c r="H232" s="17">
        <v>122961</v>
      </c>
      <c r="I232" s="18">
        <v>7293399</v>
      </c>
      <c r="J232" s="18">
        <v>7210098</v>
      </c>
      <c r="K232" s="17">
        <v>14626458</v>
      </c>
      <c r="L232" s="17">
        <v>9504057</v>
      </c>
      <c r="M232" s="18">
        <v>4344362</v>
      </c>
      <c r="N232" s="18">
        <v>11089342</v>
      </c>
      <c r="O232" s="17">
        <v>24937761</v>
      </c>
      <c r="P232" s="17">
        <v>1143463</v>
      </c>
      <c r="Q232" s="18">
        <v>9755985</v>
      </c>
      <c r="R232" s="18">
        <v>6090333</v>
      </c>
      <c r="S232" s="17">
        <v>16989781</v>
      </c>
      <c r="T232" s="17">
        <v>6642888</v>
      </c>
      <c r="U232" s="18">
        <v>6749857</v>
      </c>
      <c r="V232" s="18">
        <v>15881233</v>
      </c>
      <c r="W232" s="20">
        <v>29273978</v>
      </c>
    </row>
    <row r="233" spans="1:23" ht="12.75" customHeight="1">
      <c r="A233" s="14" t="s">
        <v>26</v>
      </c>
      <c r="B233" s="15" t="s">
        <v>418</v>
      </c>
      <c r="C233" s="16" t="s">
        <v>419</v>
      </c>
      <c r="D233" s="17">
        <v>214536058</v>
      </c>
      <c r="E233" s="18">
        <v>64307485</v>
      </c>
      <c r="F233" s="18">
        <v>71316377</v>
      </c>
      <c r="G233" s="19">
        <f t="shared" si="47"/>
        <v>1.1089902987187261</v>
      </c>
      <c r="H233" s="17">
        <v>15430913</v>
      </c>
      <c r="I233" s="18">
        <v>5629518</v>
      </c>
      <c r="J233" s="18">
        <v>5152555</v>
      </c>
      <c r="K233" s="17">
        <v>26212986</v>
      </c>
      <c r="L233" s="17">
        <v>591292</v>
      </c>
      <c r="M233" s="18">
        <v>3251442</v>
      </c>
      <c r="N233" s="18">
        <v>3714857</v>
      </c>
      <c r="O233" s="17">
        <v>7557591</v>
      </c>
      <c r="P233" s="17">
        <v>4191885</v>
      </c>
      <c r="Q233" s="18">
        <v>4427205</v>
      </c>
      <c r="R233" s="18">
        <v>5657567</v>
      </c>
      <c r="S233" s="17">
        <v>14276657</v>
      </c>
      <c r="T233" s="17">
        <v>527010</v>
      </c>
      <c r="U233" s="18">
        <v>4917272</v>
      </c>
      <c r="V233" s="18">
        <v>17824861</v>
      </c>
      <c r="W233" s="20">
        <v>23269143</v>
      </c>
    </row>
    <row r="234" spans="1:23" ht="12.75" customHeight="1">
      <c r="A234" s="14" t="s">
        <v>26</v>
      </c>
      <c r="B234" s="15" t="s">
        <v>420</v>
      </c>
      <c r="C234" s="16" t="s">
        <v>421</v>
      </c>
      <c r="D234" s="17">
        <v>0</v>
      </c>
      <c r="E234" s="18">
        <v>0</v>
      </c>
      <c r="F234" s="18">
        <v>0</v>
      </c>
      <c r="G234" s="19">
        <f t="shared" si="47"/>
        <v>0</v>
      </c>
      <c r="H234" s="17">
        <v>0</v>
      </c>
      <c r="I234" s="18">
        <v>0</v>
      </c>
      <c r="J234" s="18">
        <v>0</v>
      </c>
      <c r="K234" s="17">
        <v>0</v>
      </c>
      <c r="L234" s="17">
        <v>0</v>
      </c>
      <c r="M234" s="18">
        <v>0</v>
      </c>
      <c r="N234" s="18">
        <v>0</v>
      </c>
      <c r="O234" s="17">
        <v>0</v>
      </c>
      <c r="P234" s="17">
        <v>0</v>
      </c>
      <c r="Q234" s="18">
        <v>0</v>
      </c>
      <c r="R234" s="18">
        <v>0</v>
      </c>
      <c r="S234" s="17">
        <v>0</v>
      </c>
      <c r="T234" s="17">
        <v>0</v>
      </c>
      <c r="U234" s="18">
        <v>0</v>
      </c>
      <c r="V234" s="18">
        <v>0</v>
      </c>
      <c r="W234" s="20">
        <v>0</v>
      </c>
    </row>
    <row r="235" spans="1:23" ht="12.75" customHeight="1">
      <c r="A235" s="14" t="s">
        <v>26</v>
      </c>
      <c r="B235" s="15" t="s">
        <v>422</v>
      </c>
      <c r="C235" s="16" t="s">
        <v>423</v>
      </c>
      <c r="D235" s="17">
        <v>65140000</v>
      </c>
      <c r="E235" s="18">
        <v>47038475</v>
      </c>
      <c r="F235" s="18">
        <v>53458902</v>
      </c>
      <c r="G235" s="19">
        <f t="shared" si="47"/>
        <v>1.1364930942170213</v>
      </c>
      <c r="H235" s="17">
        <v>2865448</v>
      </c>
      <c r="I235" s="18">
        <v>4903631</v>
      </c>
      <c r="J235" s="18">
        <v>2294771</v>
      </c>
      <c r="K235" s="17">
        <v>10063850</v>
      </c>
      <c r="L235" s="17">
        <v>6730795</v>
      </c>
      <c r="M235" s="18">
        <v>5083401</v>
      </c>
      <c r="N235" s="18">
        <v>7962182</v>
      </c>
      <c r="O235" s="17">
        <v>19776378</v>
      </c>
      <c r="P235" s="17">
        <v>3167481</v>
      </c>
      <c r="Q235" s="18">
        <v>2203920</v>
      </c>
      <c r="R235" s="18">
        <v>6223609</v>
      </c>
      <c r="S235" s="17">
        <v>11595010</v>
      </c>
      <c r="T235" s="17">
        <v>1292387</v>
      </c>
      <c r="U235" s="18">
        <v>477470</v>
      </c>
      <c r="V235" s="18">
        <v>10253807</v>
      </c>
      <c r="W235" s="20">
        <v>12023664</v>
      </c>
    </row>
    <row r="236" spans="1:23" ht="12.75" customHeight="1">
      <c r="A236" s="14" t="s">
        <v>41</v>
      </c>
      <c r="B236" s="15" t="s">
        <v>424</v>
      </c>
      <c r="C236" s="16" t="s">
        <v>425</v>
      </c>
      <c r="D236" s="17">
        <v>5848130</v>
      </c>
      <c r="E236" s="18">
        <v>2963000</v>
      </c>
      <c r="F236" s="18">
        <v>1027698</v>
      </c>
      <c r="G236" s="19">
        <f t="shared" si="47"/>
        <v>0.34684373945325686</v>
      </c>
      <c r="H236" s="17">
        <v>13262</v>
      </c>
      <c r="I236" s="18">
        <v>0</v>
      </c>
      <c r="J236" s="18">
        <v>0</v>
      </c>
      <c r="K236" s="17">
        <v>13262</v>
      </c>
      <c r="L236" s="17">
        <v>0</v>
      </c>
      <c r="M236" s="18">
        <v>0</v>
      </c>
      <c r="N236" s="18">
        <v>0</v>
      </c>
      <c r="O236" s="17">
        <v>0</v>
      </c>
      <c r="P236" s="17">
        <v>8077</v>
      </c>
      <c r="Q236" s="18">
        <v>705</v>
      </c>
      <c r="R236" s="18">
        <v>358065</v>
      </c>
      <c r="S236" s="17">
        <v>366847</v>
      </c>
      <c r="T236" s="17">
        <v>0</v>
      </c>
      <c r="U236" s="18">
        <v>647589</v>
      </c>
      <c r="V236" s="18">
        <v>0</v>
      </c>
      <c r="W236" s="20">
        <v>647589</v>
      </c>
    </row>
    <row r="237" spans="1:23" ht="12.75" customHeight="1">
      <c r="A237" s="21"/>
      <c r="B237" s="22" t="s">
        <v>426</v>
      </c>
      <c r="C237" s="23"/>
      <c r="D237" s="24">
        <f>SUM(D231:D236)</f>
        <v>391079779</v>
      </c>
      <c r="E237" s="25">
        <f>SUM(E231:E236)</f>
        <v>241022987</v>
      </c>
      <c r="F237" s="25">
        <f>SUM(F231:F236)</f>
        <v>223541454</v>
      </c>
      <c r="G237" s="26">
        <f t="shared" si="47"/>
        <v>0.9274694367637225</v>
      </c>
      <c r="H237" s="24">
        <f aca="true" t="shared" si="48" ref="H237:W237">SUM(H231:H236)</f>
        <v>18432584</v>
      </c>
      <c r="I237" s="25">
        <f t="shared" si="48"/>
        <v>21646672</v>
      </c>
      <c r="J237" s="25">
        <f t="shared" si="48"/>
        <v>14680689</v>
      </c>
      <c r="K237" s="24">
        <f t="shared" si="48"/>
        <v>54759945</v>
      </c>
      <c r="L237" s="24">
        <f t="shared" si="48"/>
        <v>17936325</v>
      </c>
      <c r="M237" s="25">
        <f t="shared" si="48"/>
        <v>14923278</v>
      </c>
      <c r="N237" s="25">
        <f t="shared" si="48"/>
        <v>23539406</v>
      </c>
      <c r="O237" s="24">
        <f t="shared" si="48"/>
        <v>56399009</v>
      </c>
      <c r="P237" s="24">
        <f t="shared" si="48"/>
        <v>10472835</v>
      </c>
      <c r="Q237" s="25">
        <f t="shared" si="48"/>
        <v>16922623</v>
      </c>
      <c r="R237" s="25">
        <f t="shared" si="48"/>
        <v>18733946</v>
      </c>
      <c r="S237" s="24">
        <f t="shared" si="48"/>
        <v>46129404</v>
      </c>
      <c r="T237" s="24">
        <f t="shared" si="48"/>
        <v>8582285</v>
      </c>
      <c r="U237" s="25">
        <f t="shared" si="48"/>
        <v>13710910</v>
      </c>
      <c r="V237" s="25">
        <f t="shared" si="48"/>
        <v>43959901</v>
      </c>
      <c r="W237" s="27">
        <f t="shared" si="48"/>
        <v>66253096</v>
      </c>
    </row>
    <row r="238" spans="1:23" ht="12.75" customHeight="1">
      <c r="A238" s="14" t="s">
        <v>26</v>
      </c>
      <c r="B238" s="15" t="s">
        <v>427</v>
      </c>
      <c r="C238" s="16" t="s">
        <v>428</v>
      </c>
      <c r="D238" s="17">
        <v>0</v>
      </c>
      <c r="E238" s="18">
        <v>30000</v>
      </c>
      <c r="F238" s="18">
        <v>4161</v>
      </c>
      <c r="G238" s="19">
        <f t="shared" si="47"/>
        <v>0.1387</v>
      </c>
      <c r="H238" s="17">
        <v>0</v>
      </c>
      <c r="I238" s="18">
        <v>0</v>
      </c>
      <c r="J238" s="18">
        <v>0</v>
      </c>
      <c r="K238" s="17">
        <v>0</v>
      </c>
      <c r="L238" s="17">
        <v>0</v>
      </c>
      <c r="M238" s="18">
        <v>0</v>
      </c>
      <c r="N238" s="18">
        <v>0</v>
      </c>
      <c r="O238" s="17">
        <v>0</v>
      </c>
      <c r="P238" s="17">
        <v>0</v>
      </c>
      <c r="Q238" s="18">
        <v>0</v>
      </c>
      <c r="R238" s="18">
        <v>0</v>
      </c>
      <c r="S238" s="17">
        <v>0</v>
      </c>
      <c r="T238" s="17">
        <v>0</v>
      </c>
      <c r="U238" s="18">
        <v>4161</v>
      </c>
      <c r="V238" s="18">
        <v>0</v>
      </c>
      <c r="W238" s="20">
        <v>4161</v>
      </c>
    </row>
    <row r="239" spans="1:23" ht="12.75" customHeight="1">
      <c r="A239" s="14" t="s">
        <v>26</v>
      </c>
      <c r="B239" s="15" t="s">
        <v>429</v>
      </c>
      <c r="C239" s="16" t="s">
        <v>430</v>
      </c>
      <c r="D239" s="17">
        <v>7813266</v>
      </c>
      <c r="E239" s="18">
        <v>7813266</v>
      </c>
      <c r="F239" s="18">
        <v>4387926</v>
      </c>
      <c r="G239" s="19">
        <f t="shared" si="47"/>
        <v>0.5615994642957247</v>
      </c>
      <c r="H239" s="17">
        <v>0</v>
      </c>
      <c r="I239" s="18">
        <v>376116</v>
      </c>
      <c r="J239" s="18">
        <v>530286</v>
      </c>
      <c r="K239" s="17">
        <v>906402</v>
      </c>
      <c r="L239" s="17">
        <v>343566</v>
      </c>
      <c r="M239" s="18">
        <v>1273</v>
      </c>
      <c r="N239" s="18">
        <v>40000</v>
      </c>
      <c r="O239" s="17">
        <v>384839</v>
      </c>
      <c r="P239" s="17">
        <v>2531490</v>
      </c>
      <c r="Q239" s="18">
        <v>6409</v>
      </c>
      <c r="R239" s="18">
        <v>424821</v>
      </c>
      <c r="S239" s="17">
        <v>2962720</v>
      </c>
      <c r="T239" s="17">
        <v>0</v>
      </c>
      <c r="U239" s="18">
        <v>133965</v>
      </c>
      <c r="V239" s="18">
        <v>0</v>
      </c>
      <c r="W239" s="20">
        <v>133965</v>
      </c>
    </row>
    <row r="240" spans="1:23" ht="12.75" customHeight="1">
      <c r="A240" s="14" t="s">
        <v>26</v>
      </c>
      <c r="B240" s="15" t="s">
        <v>431</v>
      </c>
      <c r="C240" s="16" t="s">
        <v>432</v>
      </c>
      <c r="D240" s="17">
        <v>48271356</v>
      </c>
      <c r="E240" s="18">
        <v>38973799</v>
      </c>
      <c r="F240" s="18">
        <v>8367656</v>
      </c>
      <c r="G240" s="19">
        <f t="shared" si="47"/>
        <v>0.21469952159398165</v>
      </c>
      <c r="H240" s="17">
        <v>23917</v>
      </c>
      <c r="I240" s="18">
        <v>488308</v>
      </c>
      <c r="J240" s="18">
        <v>213672</v>
      </c>
      <c r="K240" s="17">
        <v>725897</v>
      </c>
      <c r="L240" s="17">
        <v>475410</v>
      </c>
      <c r="M240" s="18">
        <v>33318</v>
      </c>
      <c r="N240" s="18">
        <v>384982</v>
      </c>
      <c r="O240" s="17">
        <v>893710</v>
      </c>
      <c r="P240" s="17">
        <v>247148</v>
      </c>
      <c r="Q240" s="18">
        <v>1530016</v>
      </c>
      <c r="R240" s="18">
        <v>3666511</v>
      </c>
      <c r="S240" s="17">
        <v>5443675</v>
      </c>
      <c r="T240" s="17">
        <v>28622</v>
      </c>
      <c r="U240" s="18">
        <v>1275752</v>
      </c>
      <c r="V240" s="18">
        <v>0</v>
      </c>
      <c r="W240" s="20">
        <v>1304374</v>
      </c>
    </row>
    <row r="241" spans="1:23" ht="12.75" customHeight="1">
      <c r="A241" s="14" t="s">
        <v>26</v>
      </c>
      <c r="B241" s="15" t="s">
        <v>433</v>
      </c>
      <c r="C241" s="16" t="s">
        <v>434</v>
      </c>
      <c r="D241" s="17">
        <v>7918000</v>
      </c>
      <c r="E241" s="18">
        <v>7918000</v>
      </c>
      <c r="F241" s="18">
        <v>5900574</v>
      </c>
      <c r="G241" s="19">
        <f t="shared" si="47"/>
        <v>0.7452101540793129</v>
      </c>
      <c r="H241" s="17">
        <v>1337504</v>
      </c>
      <c r="I241" s="18">
        <v>1337504</v>
      </c>
      <c r="J241" s="18">
        <v>1337504</v>
      </c>
      <c r="K241" s="17">
        <v>4012512</v>
      </c>
      <c r="L241" s="17">
        <v>1400812</v>
      </c>
      <c r="M241" s="18">
        <v>487250</v>
      </c>
      <c r="N241" s="18">
        <v>0</v>
      </c>
      <c r="O241" s="17">
        <v>1888062</v>
      </c>
      <c r="P241" s="17">
        <v>0</v>
      </c>
      <c r="Q241" s="18">
        <v>0</v>
      </c>
      <c r="R241" s="18">
        <v>0</v>
      </c>
      <c r="S241" s="17">
        <v>0</v>
      </c>
      <c r="T241" s="17">
        <v>0</v>
      </c>
      <c r="U241" s="18">
        <v>0</v>
      </c>
      <c r="V241" s="18">
        <v>0</v>
      </c>
      <c r="W241" s="20">
        <v>0</v>
      </c>
    </row>
    <row r="242" spans="1:23" ht="12.75" customHeight="1">
      <c r="A242" s="14" t="s">
        <v>26</v>
      </c>
      <c r="B242" s="15" t="s">
        <v>435</v>
      </c>
      <c r="C242" s="16" t="s">
        <v>436</v>
      </c>
      <c r="D242" s="17">
        <v>31202500</v>
      </c>
      <c r="E242" s="18">
        <v>9633600</v>
      </c>
      <c r="F242" s="18">
        <v>3070236</v>
      </c>
      <c r="G242" s="19">
        <f t="shared" si="47"/>
        <v>0.3187007972097658</v>
      </c>
      <c r="H242" s="17">
        <v>48</v>
      </c>
      <c r="I242" s="18">
        <v>185968</v>
      </c>
      <c r="J242" s="18">
        <v>259587</v>
      </c>
      <c r="K242" s="17">
        <v>445603</v>
      </c>
      <c r="L242" s="17">
        <v>633851</v>
      </c>
      <c r="M242" s="18">
        <v>292307</v>
      </c>
      <c r="N242" s="18">
        <v>53500</v>
      </c>
      <c r="O242" s="17">
        <v>979658</v>
      </c>
      <c r="P242" s="17">
        <v>441572</v>
      </c>
      <c r="Q242" s="18">
        <v>290896</v>
      </c>
      <c r="R242" s="18">
        <v>0</v>
      </c>
      <c r="S242" s="17">
        <v>732468</v>
      </c>
      <c r="T242" s="17">
        <v>821041</v>
      </c>
      <c r="U242" s="18">
        <v>91466</v>
      </c>
      <c r="V242" s="18">
        <v>0</v>
      </c>
      <c r="W242" s="20">
        <v>912507</v>
      </c>
    </row>
    <row r="243" spans="1:23" ht="12.75" customHeight="1">
      <c r="A243" s="14" t="s">
        <v>41</v>
      </c>
      <c r="B243" s="15" t="s">
        <v>437</v>
      </c>
      <c r="C243" s="16" t="s">
        <v>438</v>
      </c>
      <c r="D243" s="17">
        <v>113000000</v>
      </c>
      <c r="E243" s="18">
        <v>158335687</v>
      </c>
      <c r="F243" s="18">
        <v>118022663</v>
      </c>
      <c r="G243" s="19">
        <f t="shared" si="47"/>
        <v>0.7453952121355939</v>
      </c>
      <c r="H243" s="17">
        <v>1342464</v>
      </c>
      <c r="I243" s="18">
        <v>320240</v>
      </c>
      <c r="J243" s="18">
        <v>9774108</v>
      </c>
      <c r="K243" s="17">
        <v>11436812</v>
      </c>
      <c r="L243" s="17">
        <v>0</v>
      </c>
      <c r="M243" s="18">
        <v>0</v>
      </c>
      <c r="N243" s="18">
        <v>0</v>
      </c>
      <c r="O243" s="17">
        <v>0</v>
      </c>
      <c r="P243" s="17">
        <v>64628</v>
      </c>
      <c r="Q243" s="18">
        <v>100410156</v>
      </c>
      <c r="R243" s="18">
        <v>0</v>
      </c>
      <c r="S243" s="17">
        <v>100474784</v>
      </c>
      <c r="T243" s="17">
        <v>6111067</v>
      </c>
      <c r="U243" s="18">
        <v>0</v>
      </c>
      <c r="V243" s="18">
        <v>0</v>
      </c>
      <c r="W243" s="20">
        <v>6111067</v>
      </c>
    </row>
    <row r="244" spans="1:23" ht="12.75" customHeight="1">
      <c r="A244" s="21"/>
      <c r="B244" s="22" t="s">
        <v>439</v>
      </c>
      <c r="C244" s="23"/>
      <c r="D244" s="24">
        <f>SUM(D238:D243)</f>
        <v>208205122</v>
      </c>
      <c r="E244" s="25">
        <f>SUM(E238:E243)</f>
        <v>222704352</v>
      </c>
      <c r="F244" s="25">
        <f>SUM(F238:F243)</f>
        <v>139753216</v>
      </c>
      <c r="G244" s="26">
        <f t="shared" si="47"/>
        <v>0.6275279972975113</v>
      </c>
      <c r="H244" s="24">
        <f aca="true" t="shared" si="49" ref="H244:W244">SUM(H238:H243)</f>
        <v>2703933</v>
      </c>
      <c r="I244" s="25">
        <f t="shared" si="49"/>
        <v>2708136</v>
      </c>
      <c r="J244" s="25">
        <f t="shared" si="49"/>
        <v>12115157</v>
      </c>
      <c r="K244" s="24">
        <f t="shared" si="49"/>
        <v>17527226</v>
      </c>
      <c r="L244" s="24">
        <f t="shared" si="49"/>
        <v>2853639</v>
      </c>
      <c r="M244" s="25">
        <f t="shared" si="49"/>
        <v>814148</v>
      </c>
      <c r="N244" s="25">
        <f t="shared" si="49"/>
        <v>478482</v>
      </c>
      <c r="O244" s="24">
        <f t="shared" si="49"/>
        <v>4146269</v>
      </c>
      <c r="P244" s="24">
        <f t="shared" si="49"/>
        <v>3284838</v>
      </c>
      <c r="Q244" s="25">
        <f t="shared" si="49"/>
        <v>102237477</v>
      </c>
      <c r="R244" s="25">
        <f t="shared" si="49"/>
        <v>4091332</v>
      </c>
      <c r="S244" s="24">
        <f t="shared" si="49"/>
        <v>109613647</v>
      </c>
      <c r="T244" s="24">
        <f t="shared" si="49"/>
        <v>6960730</v>
      </c>
      <c r="U244" s="25">
        <f t="shared" si="49"/>
        <v>1505344</v>
      </c>
      <c r="V244" s="25">
        <f t="shared" si="49"/>
        <v>0</v>
      </c>
      <c r="W244" s="27">
        <f t="shared" si="49"/>
        <v>8466074</v>
      </c>
    </row>
    <row r="245" spans="1:23" ht="12.75" customHeight="1">
      <c r="A245" s="14" t="s">
        <v>26</v>
      </c>
      <c r="B245" s="15" t="s">
        <v>440</v>
      </c>
      <c r="C245" s="16" t="s">
        <v>441</v>
      </c>
      <c r="D245" s="17">
        <v>8133000</v>
      </c>
      <c r="E245" s="18">
        <v>5982997</v>
      </c>
      <c r="F245" s="18">
        <v>743176</v>
      </c>
      <c r="G245" s="19">
        <f t="shared" si="47"/>
        <v>0.12421467033996507</v>
      </c>
      <c r="H245" s="17">
        <v>3995</v>
      </c>
      <c r="I245" s="18">
        <v>94393</v>
      </c>
      <c r="J245" s="18">
        <v>29814</v>
      </c>
      <c r="K245" s="17">
        <v>128202</v>
      </c>
      <c r="L245" s="17">
        <v>51196</v>
      </c>
      <c r="M245" s="18">
        <v>56229</v>
      </c>
      <c r="N245" s="18">
        <v>2296</v>
      </c>
      <c r="O245" s="17">
        <v>109721</v>
      </c>
      <c r="P245" s="17">
        <v>28683</v>
      </c>
      <c r="Q245" s="18">
        <v>366935</v>
      </c>
      <c r="R245" s="18">
        <v>0</v>
      </c>
      <c r="S245" s="17">
        <v>395618</v>
      </c>
      <c r="T245" s="17">
        <v>0</v>
      </c>
      <c r="U245" s="18">
        <v>109635</v>
      </c>
      <c r="V245" s="18">
        <v>0</v>
      </c>
      <c r="W245" s="20">
        <v>109635</v>
      </c>
    </row>
    <row r="246" spans="1:23" ht="12.75" customHeight="1">
      <c r="A246" s="14" t="s">
        <v>26</v>
      </c>
      <c r="B246" s="15" t="s">
        <v>442</v>
      </c>
      <c r="C246" s="16" t="s">
        <v>443</v>
      </c>
      <c r="D246" s="17">
        <v>3350004</v>
      </c>
      <c r="E246" s="18">
        <v>3150000</v>
      </c>
      <c r="F246" s="18">
        <v>1321451</v>
      </c>
      <c r="G246" s="19">
        <f t="shared" si="47"/>
        <v>0.419508253968254</v>
      </c>
      <c r="H246" s="17">
        <v>-49</v>
      </c>
      <c r="I246" s="18">
        <v>-1641</v>
      </c>
      <c r="J246" s="18">
        <v>0</v>
      </c>
      <c r="K246" s="17">
        <v>-1690</v>
      </c>
      <c r="L246" s="17">
        <v>23430</v>
      </c>
      <c r="M246" s="18">
        <v>0</v>
      </c>
      <c r="N246" s="18">
        <v>0</v>
      </c>
      <c r="O246" s="17">
        <v>23430</v>
      </c>
      <c r="P246" s="17">
        <v>1070397</v>
      </c>
      <c r="Q246" s="18">
        <v>225314</v>
      </c>
      <c r="R246" s="18">
        <v>0</v>
      </c>
      <c r="S246" s="17">
        <v>1295711</v>
      </c>
      <c r="T246" s="17">
        <v>4000</v>
      </c>
      <c r="U246" s="18">
        <v>0</v>
      </c>
      <c r="V246" s="18">
        <v>0</v>
      </c>
      <c r="W246" s="20">
        <v>4000</v>
      </c>
    </row>
    <row r="247" spans="1:23" ht="12.75" customHeight="1">
      <c r="A247" s="14" t="s">
        <v>26</v>
      </c>
      <c r="B247" s="15" t="s">
        <v>444</v>
      </c>
      <c r="C247" s="16" t="s">
        <v>445</v>
      </c>
      <c r="D247" s="17">
        <v>15500000</v>
      </c>
      <c r="E247" s="18">
        <v>15500000</v>
      </c>
      <c r="F247" s="18">
        <v>11878868</v>
      </c>
      <c r="G247" s="19">
        <f t="shared" si="47"/>
        <v>0.7663785806451613</v>
      </c>
      <c r="H247" s="17">
        <v>1337504</v>
      </c>
      <c r="I247" s="18">
        <v>626961</v>
      </c>
      <c r="J247" s="18">
        <v>2041881</v>
      </c>
      <c r="K247" s="17">
        <v>4006346</v>
      </c>
      <c r="L247" s="17">
        <v>1399285</v>
      </c>
      <c r="M247" s="18">
        <v>1141841</v>
      </c>
      <c r="N247" s="18">
        <v>1570951</v>
      </c>
      <c r="O247" s="17">
        <v>4112077</v>
      </c>
      <c r="P247" s="17">
        <v>361831</v>
      </c>
      <c r="Q247" s="18">
        <v>2355277</v>
      </c>
      <c r="R247" s="18">
        <v>1043337</v>
      </c>
      <c r="S247" s="17">
        <v>3760445</v>
      </c>
      <c r="T247" s="17">
        <v>0</v>
      </c>
      <c r="U247" s="18">
        <v>0</v>
      </c>
      <c r="V247" s="18">
        <v>0</v>
      </c>
      <c r="W247" s="20">
        <v>0</v>
      </c>
    </row>
    <row r="248" spans="1:23" ht="12.75" customHeight="1">
      <c r="A248" s="14" t="s">
        <v>26</v>
      </c>
      <c r="B248" s="15" t="s">
        <v>446</v>
      </c>
      <c r="C248" s="16" t="s">
        <v>447</v>
      </c>
      <c r="D248" s="17">
        <v>3000000</v>
      </c>
      <c r="E248" s="18">
        <v>900000</v>
      </c>
      <c r="F248" s="18">
        <v>1353650</v>
      </c>
      <c r="G248" s="19">
        <f t="shared" si="47"/>
        <v>1.5040555555555555</v>
      </c>
      <c r="H248" s="17">
        <v>313825</v>
      </c>
      <c r="I248" s="18">
        <v>313825</v>
      </c>
      <c r="J248" s="18">
        <v>0</v>
      </c>
      <c r="K248" s="17">
        <v>627650</v>
      </c>
      <c r="L248" s="17">
        <v>0</v>
      </c>
      <c r="M248" s="18">
        <v>0</v>
      </c>
      <c r="N248" s="18">
        <v>0</v>
      </c>
      <c r="O248" s="17">
        <v>0</v>
      </c>
      <c r="P248" s="17">
        <v>240000</v>
      </c>
      <c r="Q248" s="18">
        <v>0</v>
      </c>
      <c r="R248" s="18">
        <v>0</v>
      </c>
      <c r="S248" s="17">
        <v>240000</v>
      </c>
      <c r="T248" s="17">
        <v>486000</v>
      </c>
      <c r="U248" s="18">
        <v>0</v>
      </c>
      <c r="V248" s="18">
        <v>0</v>
      </c>
      <c r="W248" s="20">
        <v>486000</v>
      </c>
    </row>
    <row r="249" spans="1:23" ht="12.75" customHeight="1">
      <c r="A249" s="14" t="s">
        <v>26</v>
      </c>
      <c r="B249" s="15" t="s">
        <v>448</v>
      </c>
      <c r="C249" s="16" t="s">
        <v>449</v>
      </c>
      <c r="D249" s="17">
        <v>9657800</v>
      </c>
      <c r="E249" s="18">
        <v>9157800</v>
      </c>
      <c r="F249" s="18">
        <v>670857</v>
      </c>
      <c r="G249" s="19">
        <f t="shared" si="47"/>
        <v>0.07325525781301186</v>
      </c>
      <c r="H249" s="17">
        <v>13200</v>
      </c>
      <c r="I249" s="18">
        <v>203930</v>
      </c>
      <c r="J249" s="18">
        <v>17391</v>
      </c>
      <c r="K249" s="17">
        <v>234521</v>
      </c>
      <c r="L249" s="17">
        <v>278760</v>
      </c>
      <c r="M249" s="18">
        <v>81351</v>
      </c>
      <c r="N249" s="18">
        <v>0</v>
      </c>
      <c r="O249" s="17">
        <v>360111</v>
      </c>
      <c r="P249" s="17">
        <v>29000</v>
      </c>
      <c r="Q249" s="18">
        <v>18750</v>
      </c>
      <c r="R249" s="18">
        <v>13000</v>
      </c>
      <c r="S249" s="17">
        <v>60750</v>
      </c>
      <c r="T249" s="17">
        <v>0</v>
      </c>
      <c r="U249" s="18">
        <v>15475</v>
      </c>
      <c r="V249" s="18">
        <v>0</v>
      </c>
      <c r="W249" s="20">
        <v>15475</v>
      </c>
    </row>
    <row r="250" spans="1:23" ht="12.75" customHeight="1">
      <c r="A250" s="14" t="s">
        <v>41</v>
      </c>
      <c r="B250" s="15" t="s">
        <v>450</v>
      </c>
      <c r="C250" s="16" t="s">
        <v>451</v>
      </c>
      <c r="D250" s="17">
        <v>1680000</v>
      </c>
      <c r="E250" s="18">
        <v>2130000</v>
      </c>
      <c r="F250" s="18">
        <v>27253</v>
      </c>
      <c r="G250" s="19">
        <f t="shared" si="47"/>
        <v>0.012794835680751173</v>
      </c>
      <c r="H250" s="17">
        <v>0</v>
      </c>
      <c r="I250" s="18">
        <v>5402</v>
      </c>
      <c r="J250" s="18">
        <v>16449</v>
      </c>
      <c r="K250" s="17">
        <v>21851</v>
      </c>
      <c r="L250" s="17">
        <v>5402</v>
      </c>
      <c r="M250" s="18">
        <v>0</v>
      </c>
      <c r="N250" s="18">
        <v>0</v>
      </c>
      <c r="O250" s="17">
        <v>5402</v>
      </c>
      <c r="P250" s="17">
        <v>0</v>
      </c>
      <c r="Q250" s="18">
        <v>0</v>
      </c>
      <c r="R250" s="18">
        <v>0</v>
      </c>
      <c r="S250" s="17">
        <v>0</v>
      </c>
      <c r="T250" s="17">
        <v>0</v>
      </c>
      <c r="U250" s="18">
        <v>0</v>
      </c>
      <c r="V250" s="18">
        <v>0</v>
      </c>
      <c r="W250" s="20">
        <v>0</v>
      </c>
    </row>
    <row r="251" spans="1:23" ht="12.75" customHeight="1">
      <c r="A251" s="21"/>
      <c r="B251" s="22" t="s">
        <v>452</v>
      </c>
      <c r="C251" s="23"/>
      <c r="D251" s="24">
        <f>SUM(D245:D250)</f>
        <v>41320804</v>
      </c>
      <c r="E251" s="25">
        <f>SUM(E245:E250)</f>
        <v>36820797</v>
      </c>
      <c r="F251" s="25">
        <f>SUM(F245:F250)</f>
        <v>15995255</v>
      </c>
      <c r="G251" s="26">
        <f t="shared" si="47"/>
        <v>0.4344081688400172</v>
      </c>
      <c r="H251" s="24">
        <f aca="true" t="shared" si="50" ref="H251:W251">SUM(H245:H250)</f>
        <v>1668475</v>
      </c>
      <c r="I251" s="25">
        <f t="shared" si="50"/>
        <v>1242870</v>
      </c>
      <c r="J251" s="25">
        <f t="shared" si="50"/>
        <v>2105535</v>
      </c>
      <c r="K251" s="24">
        <f t="shared" si="50"/>
        <v>5016880</v>
      </c>
      <c r="L251" s="24">
        <f t="shared" si="50"/>
        <v>1758073</v>
      </c>
      <c r="M251" s="25">
        <f t="shared" si="50"/>
        <v>1279421</v>
      </c>
      <c r="N251" s="25">
        <f t="shared" si="50"/>
        <v>1573247</v>
      </c>
      <c r="O251" s="24">
        <f t="shared" si="50"/>
        <v>4610741</v>
      </c>
      <c r="P251" s="24">
        <f t="shared" si="50"/>
        <v>1729911</v>
      </c>
      <c r="Q251" s="25">
        <f t="shared" si="50"/>
        <v>2966276</v>
      </c>
      <c r="R251" s="25">
        <f t="shared" si="50"/>
        <v>1056337</v>
      </c>
      <c r="S251" s="24">
        <f t="shared" si="50"/>
        <v>5752524</v>
      </c>
      <c r="T251" s="24">
        <f t="shared" si="50"/>
        <v>490000</v>
      </c>
      <c r="U251" s="25">
        <f t="shared" si="50"/>
        <v>125110</v>
      </c>
      <c r="V251" s="25">
        <f t="shared" si="50"/>
        <v>0</v>
      </c>
      <c r="W251" s="27">
        <f t="shared" si="50"/>
        <v>615110</v>
      </c>
    </row>
    <row r="252" spans="1:23" ht="12.75" customHeight="1">
      <c r="A252" s="14" t="s">
        <v>26</v>
      </c>
      <c r="B252" s="15" t="s">
        <v>453</v>
      </c>
      <c r="C252" s="16" t="s">
        <v>454</v>
      </c>
      <c r="D252" s="17">
        <v>229384557</v>
      </c>
      <c r="E252" s="18">
        <v>131675283</v>
      </c>
      <c r="F252" s="18">
        <v>108562923</v>
      </c>
      <c r="G252" s="19">
        <f t="shared" si="47"/>
        <v>0.8244745750802753</v>
      </c>
      <c r="H252" s="17">
        <v>226500</v>
      </c>
      <c r="I252" s="18">
        <v>3892390</v>
      </c>
      <c r="J252" s="18">
        <v>11808700</v>
      </c>
      <c r="K252" s="17">
        <v>15927590</v>
      </c>
      <c r="L252" s="17">
        <v>12463162</v>
      </c>
      <c r="M252" s="18">
        <v>15486007</v>
      </c>
      <c r="N252" s="18">
        <v>12630901</v>
      </c>
      <c r="O252" s="17">
        <v>40580070</v>
      </c>
      <c r="P252" s="17">
        <v>7470870</v>
      </c>
      <c r="Q252" s="18">
        <v>14862547</v>
      </c>
      <c r="R252" s="18">
        <v>13375942</v>
      </c>
      <c r="S252" s="17">
        <v>35709359</v>
      </c>
      <c r="T252" s="17">
        <v>8328842</v>
      </c>
      <c r="U252" s="18">
        <v>8017062</v>
      </c>
      <c r="V252" s="18">
        <v>0</v>
      </c>
      <c r="W252" s="20">
        <v>16345904</v>
      </c>
    </row>
    <row r="253" spans="1:23" ht="12.75" customHeight="1">
      <c r="A253" s="14" t="s">
        <v>26</v>
      </c>
      <c r="B253" s="15" t="s">
        <v>455</v>
      </c>
      <c r="C253" s="16" t="s">
        <v>456</v>
      </c>
      <c r="D253" s="17">
        <v>14775694</v>
      </c>
      <c r="E253" s="18">
        <v>13296820</v>
      </c>
      <c r="F253" s="18">
        <v>6800075</v>
      </c>
      <c r="G253" s="19">
        <f t="shared" si="47"/>
        <v>0.5114061106339711</v>
      </c>
      <c r="H253" s="17">
        <v>0</v>
      </c>
      <c r="I253" s="18">
        <v>269179</v>
      </c>
      <c r="J253" s="18">
        <v>16878</v>
      </c>
      <c r="K253" s="17">
        <v>286057</v>
      </c>
      <c r="L253" s="17">
        <v>258460</v>
      </c>
      <c r="M253" s="18">
        <v>800516</v>
      </c>
      <c r="N253" s="18">
        <v>41314</v>
      </c>
      <c r="O253" s="17">
        <v>1100290</v>
      </c>
      <c r="P253" s="17">
        <v>561544</v>
      </c>
      <c r="Q253" s="18">
        <v>155168</v>
      </c>
      <c r="R253" s="18">
        <v>3729444</v>
      </c>
      <c r="S253" s="17">
        <v>4446156</v>
      </c>
      <c r="T253" s="17">
        <v>98000</v>
      </c>
      <c r="U253" s="18">
        <v>204971</v>
      </c>
      <c r="V253" s="18">
        <v>664601</v>
      </c>
      <c r="W253" s="20">
        <v>967572</v>
      </c>
    </row>
    <row r="254" spans="1:23" ht="12.75" customHeight="1">
      <c r="A254" s="14" t="s">
        <v>26</v>
      </c>
      <c r="B254" s="15" t="s">
        <v>457</v>
      </c>
      <c r="C254" s="16" t="s">
        <v>458</v>
      </c>
      <c r="D254" s="17">
        <v>840400</v>
      </c>
      <c r="E254" s="18">
        <v>640400</v>
      </c>
      <c r="F254" s="18">
        <v>485561</v>
      </c>
      <c r="G254" s="19">
        <f t="shared" si="47"/>
        <v>0.7582151780137414</v>
      </c>
      <c r="H254" s="17">
        <v>0</v>
      </c>
      <c r="I254" s="18">
        <v>17500</v>
      </c>
      <c r="J254" s="18">
        <v>60899</v>
      </c>
      <c r="K254" s="17">
        <v>78399</v>
      </c>
      <c r="L254" s="17">
        <v>192860</v>
      </c>
      <c r="M254" s="18">
        <v>3029</v>
      </c>
      <c r="N254" s="18">
        <v>37250</v>
      </c>
      <c r="O254" s="17">
        <v>233139</v>
      </c>
      <c r="P254" s="17">
        <v>30340</v>
      </c>
      <c r="Q254" s="18">
        <v>36132</v>
      </c>
      <c r="R254" s="18">
        <v>87475</v>
      </c>
      <c r="S254" s="17">
        <v>153947</v>
      </c>
      <c r="T254" s="17">
        <v>17500</v>
      </c>
      <c r="U254" s="18">
        <v>2576</v>
      </c>
      <c r="V254" s="18">
        <v>0</v>
      </c>
      <c r="W254" s="20">
        <v>20076</v>
      </c>
    </row>
    <row r="255" spans="1:23" ht="12.75" customHeight="1">
      <c r="A255" s="14" t="s">
        <v>41</v>
      </c>
      <c r="B255" s="15" t="s">
        <v>459</v>
      </c>
      <c r="C255" s="16" t="s">
        <v>460</v>
      </c>
      <c r="D255" s="17">
        <v>1908000</v>
      </c>
      <c r="E255" s="18">
        <v>2423000</v>
      </c>
      <c r="F255" s="18">
        <v>1494844</v>
      </c>
      <c r="G255" s="19">
        <f t="shared" si="47"/>
        <v>0.6169393314073462</v>
      </c>
      <c r="H255" s="17">
        <v>1450</v>
      </c>
      <c r="I255" s="18">
        <v>173480</v>
      </c>
      <c r="J255" s="18">
        <v>57890</v>
      </c>
      <c r="K255" s="17">
        <v>232820</v>
      </c>
      <c r="L255" s="17">
        <v>925497</v>
      </c>
      <c r="M255" s="18">
        <v>2414</v>
      </c>
      <c r="N255" s="18">
        <v>52049</v>
      </c>
      <c r="O255" s="17">
        <v>979960</v>
      </c>
      <c r="P255" s="17">
        <v>30662</v>
      </c>
      <c r="Q255" s="18">
        <v>73428</v>
      </c>
      <c r="R255" s="18">
        <v>97070</v>
      </c>
      <c r="S255" s="17">
        <v>201160</v>
      </c>
      <c r="T255" s="17">
        <v>29140</v>
      </c>
      <c r="U255" s="18">
        <v>51764</v>
      </c>
      <c r="V255" s="18">
        <v>0</v>
      </c>
      <c r="W255" s="20">
        <v>80904</v>
      </c>
    </row>
    <row r="256" spans="1:23" ht="12.75" customHeight="1">
      <c r="A256" s="21"/>
      <c r="B256" s="22" t="s">
        <v>461</v>
      </c>
      <c r="C256" s="23"/>
      <c r="D256" s="24">
        <f>SUM(D252:D255)</f>
        <v>246908651</v>
      </c>
      <c r="E256" s="25">
        <f>SUM(E252:E255)</f>
        <v>148035503</v>
      </c>
      <c r="F256" s="25">
        <f>SUM(F252:F255)</f>
        <v>117343403</v>
      </c>
      <c r="G256" s="26">
        <f t="shared" si="47"/>
        <v>0.7926706811676115</v>
      </c>
      <c r="H256" s="24">
        <f aca="true" t="shared" si="51" ref="H256:W256">SUM(H252:H255)</f>
        <v>227950</v>
      </c>
      <c r="I256" s="25">
        <f t="shared" si="51"/>
        <v>4352549</v>
      </c>
      <c r="J256" s="25">
        <f t="shared" si="51"/>
        <v>11944367</v>
      </c>
      <c r="K256" s="24">
        <f t="shared" si="51"/>
        <v>16524866</v>
      </c>
      <c r="L256" s="24">
        <f t="shared" si="51"/>
        <v>13839979</v>
      </c>
      <c r="M256" s="25">
        <f t="shared" si="51"/>
        <v>16291966</v>
      </c>
      <c r="N256" s="25">
        <f t="shared" si="51"/>
        <v>12761514</v>
      </c>
      <c r="O256" s="24">
        <f t="shared" si="51"/>
        <v>42893459</v>
      </c>
      <c r="P256" s="24">
        <f t="shared" si="51"/>
        <v>8093416</v>
      </c>
      <c r="Q256" s="25">
        <f t="shared" si="51"/>
        <v>15127275</v>
      </c>
      <c r="R256" s="25">
        <f t="shared" si="51"/>
        <v>17289931</v>
      </c>
      <c r="S256" s="24">
        <f t="shared" si="51"/>
        <v>40510622</v>
      </c>
      <c r="T256" s="24">
        <f t="shared" si="51"/>
        <v>8473482</v>
      </c>
      <c r="U256" s="25">
        <f t="shared" si="51"/>
        <v>8276373</v>
      </c>
      <c r="V256" s="25">
        <f t="shared" si="51"/>
        <v>664601</v>
      </c>
      <c r="W256" s="27">
        <f t="shared" si="51"/>
        <v>17414456</v>
      </c>
    </row>
    <row r="257" spans="1:23" ht="12.75" customHeight="1">
      <c r="A257" s="21"/>
      <c r="B257" s="22" t="s">
        <v>462</v>
      </c>
      <c r="C257" s="23"/>
      <c r="D257" s="24">
        <f>SUM(D231:D236,D238:D243,D245:D250,D252:D255)</f>
        <v>887514356</v>
      </c>
      <c r="E257" s="25">
        <f>SUM(E231:E236,E238:E243,E245:E250,E252:E255)</f>
        <v>648583639</v>
      </c>
      <c r="F257" s="25">
        <f>SUM(F231:F236,F238:F243,F245:F250,F252:F255)</f>
        <v>496633328</v>
      </c>
      <c r="G257" s="26">
        <f t="shared" si="47"/>
        <v>0.7657197902273942</v>
      </c>
      <c r="H257" s="24">
        <f aca="true" t="shared" si="52" ref="H257:W257">SUM(H231:H236,H238:H243,H245:H250,H252:H255)</f>
        <v>23032942</v>
      </c>
      <c r="I257" s="25">
        <f t="shared" si="52"/>
        <v>29950227</v>
      </c>
      <c r="J257" s="25">
        <f t="shared" si="52"/>
        <v>40845748</v>
      </c>
      <c r="K257" s="24">
        <f t="shared" si="52"/>
        <v>93828917</v>
      </c>
      <c r="L257" s="24">
        <f t="shared" si="52"/>
        <v>36388016</v>
      </c>
      <c r="M257" s="25">
        <f t="shared" si="52"/>
        <v>33308813</v>
      </c>
      <c r="N257" s="25">
        <f t="shared" si="52"/>
        <v>38352649</v>
      </c>
      <c r="O257" s="24">
        <f t="shared" si="52"/>
        <v>108049478</v>
      </c>
      <c r="P257" s="24">
        <f t="shared" si="52"/>
        <v>23581000</v>
      </c>
      <c r="Q257" s="25">
        <f t="shared" si="52"/>
        <v>137253651</v>
      </c>
      <c r="R257" s="25">
        <f t="shared" si="52"/>
        <v>41171546</v>
      </c>
      <c r="S257" s="24">
        <f t="shared" si="52"/>
        <v>202006197</v>
      </c>
      <c r="T257" s="24">
        <f t="shared" si="52"/>
        <v>24506497</v>
      </c>
      <c r="U257" s="25">
        <f t="shared" si="52"/>
        <v>23617737</v>
      </c>
      <c r="V257" s="25">
        <f t="shared" si="52"/>
        <v>44624502</v>
      </c>
      <c r="W257" s="27">
        <f t="shared" si="52"/>
        <v>92748736</v>
      </c>
    </row>
    <row r="258" spans="1:23" ht="12.75" customHeight="1">
      <c r="A258" s="9"/>
      <c r="B258" s="10" t="s">
        <v>600</v>
      </c>
      <c r="C258" s="11"/>
      <c r="D258" s="28"/>
      <c r="E258" s="29"/>
      <c r="F258" s="29"/>
      <c r="G258" s="30"/>
      <c r="H258" s="28"/>
      <c r="I258" s="29"/>
      <c r="J258" s="29"/>
      <c r="K258" s="28"/>
      <c r="L258" s="28"/>
      <c r="M258" s="29"/>
      <c r="N258" s="29"/>
      <c r="O258" s="28"/>
      <c r="P258" s="28"/>
      <c r="Q258" s="29"/>
      <c r="R258" s="29"/>
      <c r="S258" s="28"/>
      <c r="T258" s="28"/>
      <c r="U258" s="29"/>
      <c r="V258" s="29"/>
      <c r="W258" s="31"/>
    </row>
    <row r="259" spans="1:23" ht="12.75" customHeight="1">
      <c r="A259" s="13"/>
      <c r="B259" s="10" t="s">
        <v>463</v>
      </c>
      <c r="C259" s="11"/>
      <c r="D259" s="28"/>
      <c r="E259" s="29"/>
      <c r="F259" s="29"/>
      <c r="G259" s="30"/>
      <c r="H259" s="28"/>
      <c r="I259" s="29"/>
      <c r="J259" s="29"/>
      <c r="K259" s="28"/>
      <c r="L259" s="28"/>
      <c r="M259" s="29"/>
      <c r="N259" s="29"/>
      <c r="O259" s="28"/>
      <c r="P259" s="28"/>
      <c r="Q259" s="29"/>
      <c r="R259" s="29"/>
      <c r="S259" s="28"/>
      <c r="T259" s="28"/>
      <c r="U259" s="29"/>
      <c r="V259" s="29"/>
      <c r="W259" s="31"/>
    </row>
    <row r="260" spans="1:23" ht="12.75" customHeight="1">
      <c r="A260" s="14" t="s">
        <v>26</v>
      </c>
      <c r="B260" s="15" t="s">
        <v>464</v>
      </c>
      <c r="C260" s="16" t="s">
        <v>465</v>
      </c>
      <c r="D260" s="17">
        <v>0</v>
      </c>
      <c r="E260" s="18">
        <v>8540832</v>
      </c>
      <c r="F260" s="18">
        <v>276399</v>
      </c>
      <c r="G260" s="19">
        <f aca="true" t="shared" si="53" ref="G260:G296">IF($E260=0,0,$F260/$E260)</f>
        <v>0.03236206964380051</v>
      </c>
      <c r="H260" s="17">
        <v>0</v>
      </c>
      <c r="I260" s="18">
        <v>0</v>
      </c>
      <c r="J260" s="18">
        <v>0</v>
      </c>
      <c r="K260" s="17">
        <v>0</v>
      </c>
      <c r="L260" s="17">
        <v>0</v>
      </c>
      <c r="M260" s="18">
        <v>0</v>
      </c>
      <c r="N260" s="18">
        <v>0</v>
      </c>
      <c r="O260" s="17">
        <v>0</v>
      </c>
      <c r="P260" s="17">
        <v>8433</v>
      </c>
      <c r="Q260" s="18">
        <v>0</v>
      </c>
      <c r="R260" s="18">
        <v>0</v>
      </c>
      <c r="S260" s="17">
        <v>8433</v>
      </c>
      <c r="T260" s="17">
        <v>267966</v>
      </c>
      <c r="U260" s="18">
        <v>0</v>
      </c>
      <c r="V260" s="18">
        <v>0</v>
      </c>
      <c r="W260" s="20">
        <v>267966</v>
      </c>
    </row>
    <row r="261" spans="1:23" ht="12.75" customHeight="1">
      <c r="A261" s="14" t="s">
        <v>26</v>
      </c>
      <c r="B261" s="15" t="s">
        <v>466</v>
      </c>
      <c r="C261" s="16" t="s">
        <v>467</v>
      </c>
      <c r="D261" s="17">
        <v>9660000</v>
      </c>
      <c r="E261" s="18">
        <v>10858255</v>
      </c>
      <c r="F261" s="18">
        <v>5904118</v>
      </c>
      <c r="G261" s="19">
        <f t="shared" si="53"/>
        <v>0.5437446440519218</v>
      </c>
      <c r="H261" s="17">
        <v>67578</v>
      </c>
      <c r="I261" s="18">
        <v>165163</v>
      </c>
      <c r="J261" s="18">
        <v>260988</v>
      </c>
      <c r="K261" s="17">
        <v>493729</v>
      </c>
      <c r="L261" s="17">
        <v>994487</v>
      </c>
      <c r="M261" s="18">
        <v>296284</v>
      </c>
      <c r="N261" s="18">
        <v>524351</v>
      </c>
      <c r="O261" s="17">
        <v>1815122</v>
      </c>
      <c r="P261" s="17">
        <v>722621</v>
      </c>
      <c r="Q261" s="18">
        <v>1057907</v>
      </c>
      <c r="R261" s="18">
        <v>1477941</v>
      </c>
      <c r="S261" s="17">
        <v>3258469</v>
      </c>
      <c r="T261" s="17">
        <v>336798</v>
      </c>
      <c r="U261" s="18">
        <v>0</v>
      </c>
      <c r="V261" s="18">
        <v>0</v>
      </c>
      <c r="W261" s="20">
        <v>336798</v>
      </c>
    </row>
    <row r="262" spans="1:23" ht="12.75" customHeight="1">
      <c r="A262" s="14" t="s">
        <v>26</v>
      </c>
      <c r="B262" s="15" t="s">
        <v>468</v>
      </c>
      <c r="C262" s="16" t="s">
        <v>469</v>
      </c>
      <c r="D262" s="17">
        <v>15796093</v>
      </c>
      <c r="E262" s="18">
        <v>10339428</v>
      </c>
      <c r="F262" s="18">
        <v>7502935</v>
      </c>
      <c r="G262" s="19">
        <f t="shared" si="53"/>
        <v>0.7256624834565316</v>
      </c>
      <c r="H262" s="17">
        <v>248859</v>
      </c>
      <c r="I262" s="18">
        <v>393068</v>
      </c>
      <c r="J262" s="18">
        <v>662077</v>
      </c>
      <c r="K262" s="17">
        <v>1304004</v>
      </c>
      <c r="L262" s="17">
        <v>741124</v>
      </c>
      <c r="M262" s="18">
        <v>1055055</v>
      </c>
      <c r="N262" s="18">
        <v>144921</v>
      </c>
      <c r="O262" s="17">
        <v>1941100</v>
      </c>
      <c r="P262" s="17">
        <v>648942</v>
      </c>
      <c r="Q262" s="18">
        <v>486161</v>
      </c>
      <c r="R262" s="18">
        <v>606345</v>
      </c>
      <c r="S262" s="17">
        <v>1741448</v>
      </c>
      <c r="T262" s="17">
        <v>346873</v>
      </c>
      <c r="U262" s="18">
        <v>2169510</v>
      </c>
      <c r="V262" s="18">
        <v>0</v>
      </c>
      <c r="W262" s="20">
        <v>2516383</v>
      </c>
    </row>
    <row r="263" spans="1:23" ht="12.75" customHeight="1">
      <c r="A263" s="14" t="s">
        <v>41</v>
      </c>
      <c r="B263" s="15" t="s">
        <v>470</v>
      </c>
      <c r="C263" s="16" t="s">
        <v>471</v>
      </c>
      <c r="D263" s="17">
        <v>0</v>
      </c>
      <c r="E263" s="18">
        <v>0</v>
      </c>
      <c r="F263" s="18">
        <v>0</v>
      </c>
      <c r="G263" s="19">
        <f t="shared" si="53"/>
        <v>0</v>
      </c>
      <c r="H263" s="17">
        <v>0</v>
      </c>
      <c r="I263" s="18">
        <v>0</v>
      </c>
      <c r="J263" s="18">
        <v>0</v>
      </c>
      <c r="K263" s="17">
        <v>0</v>
      </c>
      <c r="L263" s="17">
        <v>0</v>
      </c>
      <c r="M263" s="18">
        <v>0</v>
      </c>
      <c r="N263" s="18">
        <v>0</v>
      </c>
      <c r="O263" s="17">
        <v>0</v>
      </c>
      <c r="P263" s="17">
        <v>0</v>
      </c>
      <c r="Q263" s="18">
        <v>0</v>
      </c>
      <c r="R263" s="18">
        <v>0</v>
      </c>
      <c r="S263" s="17">
        <v>0</v>
      </c>
      <c r="T263" s="17">
        <v>0</v>
      </c>
      <c r="U263" s="18">
        <v>0</v>
      </c>
      <c r="V263" s="18">
        <v>0</v>
      </c>
      <c r="W263" s="20">
        <v>0</v>
      </c>
    </row>
    <row r="264" spans="1:23" ht="12.75" customHeight="1">
      <c r="A264" s="21"/>
      <c r="B264" s="22" t="s">
        <v>472</v>
      </c>
      <c r="C264" s="23"/>
      <c r="D264" s="24">
        <f>SUM(D260:D263)</f>
        <v>25456093</v>
      </c>
      <c r="E264" s="25">
        <f>SUM(E260:E263)</f>
        <v>29738515</v>
      </c>
      <c r="F264" s="25">
        <f>SUM(F260:F263)</f>
        <v>13683452</v>
      </c>
      <c r="G264" s="26">
        <f t="shared" si="53"/>
        <v>0.46012559806701847</v>
      </c>
      <c r="H264" s="24">
        <f aca="true" t="shared" si="54" ref="H264:W264">SUM(H260:H263)</f>
        <v>316437</v>
      </c>
      <c r="I264" s="25">
        <f t="shared" si="54"/>
        <v>558231</v>
      </c>
      <c r="J264" s="25">
        <f t="shared" si="54"/>
        <v>923065</v>
      </c>
      <c r="K264" s="24">
        <f t="shared" si="54"/>
        <v>1797733</v>
      </c>
      <c r="L264" s="24">
        <f t="shared" si="54"/>
        <v>1735611</v>
      </c>
      <c r="M264" s="25">
        <f t="shared" si="54"/>
        <v>1351339</v>
      </c>
      <c r="N264" s="25">
        <f t="shared" si="54"/>
        <v>669272</v>
      </c>
      <c r="O264" s="24">
        <f t="shared" si="54"/>
        <v>3756222</v>
      </c>
      <c r="P264" s="24">
        <f t="shared" si="54"/>
        <v>1379996</v>
      </c>
      <c r="Q264" s="25">
        <f t="shared" si="54"/>
        <v>1544068</v>
      </c>
      <c r="R264" s="25">
        <f t="shared" si="54"/>
        <v>2084286</v>
      </c>
      <c r="S264" s="24">
        <f t="shared" si="54"/>
        <v>5008350</v>
      </c>
      <c r="T264" s="24">
        <f t="shared" si="54"/>
        <v>951637</v>
      </c>
      <c r="U264" s="25">
        <f t="shared" si="54"/>
        <v>2169510</v>
      </c>
      <c r="V264" s="25">
        <f t="shared" si="54"/>
        <v>0</v>
      </c>
      <c r="W264" s="27">
        <f t="shared" si="54"/>
        <v>3121147</v>
      </c>
    </row>
    <row r="265" spans="1:23" ht="12.75" customHeight="1">
      <c r="A265" s="14" t="s">
        <v>26</v>
      </c>
      <c r="B265" s="15" t="s">
        <v>473</v>
      </c>
      <c r="C265" s="16" t="s">
        <v>474</v>
      </c>
      <c r="D265" s="17">
        <v>1901493</v>
      </c>
      <c r="E265" s="18">
        <v>1954083</v>
      </c>
      <c r="F265" s="18">
        <v>826236</v>
      </c>
      <c r="G265" s="19">
        <f t="shared" si="53"/>
        <v>0.42282543781405396</v>
      </c>
      <c r="H265" s="17">
        <v>52943</v>
      </c>
      <c r="I265" s="18">
        <v>38745</v>
      </c>
      <c r="J265" s="18">
        <v>71043</v>
      </c>
      <c r="K265" s="17">
        <v>162731</v>
      </c>
      <c r="L265" s="17">
        <v>145505</v>
      </c>
      <c r="M265" s="18">
        <v>130154</v>
      </c>
      <c r="N265" s="18">
        <v>159050</v>
      </c>
      <c r="O265" s="17">
        <v>434709</v>
      </c>
      <c r="P265" s="17">
        <v>0</v>
      </c>
      <c r="Q265" s="18">
        <v>23531</v>
      </c>
      <c r="R265" s="18">
        <v>158672</v>
      </c>
      <c r="S265" s="17">
        <v>182203</v>
      </c>
      <c r="T265" s="17">
        <v>46593</v>
      </c>
      <c r="U265" s="18">
        <v>0</v>
      </c>
      <c r="V265" s="18">
        <v>0</v>
      </c>
      <c r="W265" s="20">
        <v>46593</v>
      </c>
    </row>
    <row r="266" spans="1:23" ht="12.75" customHeight="1">
      <c r="A266" s="14" t="s">
        <v>26</v>
      </c>
      <c r="B266" s="15" t="s">
        <v>475</v>
      </c>
      <c r="C266" s="16" t="s">
        <v>476</v>
      </c>
      <c r="D266" s="17">
        <v>19300455</v>
      </c>
      <c r="E266" s="18">
        <v>13951068</v>
      </c>
      <c r="F266" s="18">
        <v>9324629</v>
      </c>
      <c r="G266" s="19">
        <f t="shared" si="53"/>
        <v>0.6683810157043174</v>
      </c>
      <c r="H266" s="17">
        <v>299649</v>
      </c>
      <c r="I266" s="18">
        <v>591735</v>
      </c>
      <c r="J266" s="18">
        <v>1017056</v>
      </c>
      <c r="K266" s="17">
        <v>1908440</v>
      </c>
      <c r="L266" s="17">
        <v>1014805</v>
      </c>
      <c r="M266" s="18">
        <v>710175</v>
      </c>
      <c r="N266" s="18">
        <v>1107122</v>
      </c>
      <c r="O266" s="17">
        <v>2832102</v>
      </c>
      <c r="P266" s="17">
        <v>528774</v>
      </c>
      <c r="Q266" s="18">
        <v>975360</v>
      </c>
      <c r="R266" s="18">
        <v>360709</v>
      </c>
      <c r="S266" s="17">
        <v>1864843</v>
      </c>
      <c r="T266" s="17">
        <v>451205</v>
      </c>
      <c r="U266" s="18">
        <v>507442</v>
      </c>
      <c r="V266" s="18">
        <v>1760597</v>
      </c>
      <c r="W266" s="20">
        <v>2719244</v>
      </c>
    </row>
    <row r="267" spans="1:23" ht="12.75" customHeight="1">
      <c r="A267" s="14" t="s">
        <v>26</v>
      </c>
      <c r="B267" s="15" t="s">
        <v>477</v>
      </c>
      <c r="C267" s="16" t="s">
        <v>478</v>
      </c>
      <c r="D267" s="17">
        <v>3944095</v>
      </c>
      <c r="E267" s="18">
        <v>2279955</v>
      </c>
      <c r="F267" s="18">
        <v>716013</v>
      </c>
      <c r="G267" s="19">
        <f t="shared" si="53"/>
        <v>0.31404698776949547</v>
      </c>
      <c r="H267" s="17">
        <v>101509</v>
      </c>
      <c r="I267" s="18">
        <v>0</v>
      </c>
      <c r="J267" s="18">
        <v>357199</v>
      </c>
      <c r="K267" s="17">
        <v>458708</v>
      </c>
      <c r="L267" s="17">
        <v>121724</v>
      </c>
      <c r="M267" s="18">
        <v>3500</v>
      </c>
      <c r="N267" s="18">
        <v>-4649</v>
      </c>
      <c r="O267" s="17">
        <v>120575</v>
      </c>
      <c r="P267" s="17">
        <v>102292</v>
      </c>
      <c r="Q267" s="18">
        <v>0</v>
      </c>
      <c r="R267" s="18">
        <v>14993</v>
      </c>
      <c r="S267" s="17">
        <v>117285</v>
      </c>
      <c r="T267" s="17">
        <v>0</v>
      </c>
      <c r="U267" s="18">
        <v>0</v>
      </c>
      <c r="V267" s="18">
        <v>19445</v>
      </c>
      <c r="W267" s="20">
        <v>19445</v>
      </c>
    </row>
    <row r="268" spans="1:23" ht="12.75" customHeight="1">
      <c r="A268" s="14" t="s">
        <v>26</v>
      </c>
      <c r="B268" s="15" t="s">
        <v>479</v>
      </c>
      <c r="C268" s="16" t="s">
        <v>480</v>
      </c>
      <c r="D268" s="17">
        <v>10950452</v>
      </c>
      <c r="E268" s="18">
        <v>11945690</v>
      </c>
      <c r="F268" s="18">
        <v>8047194</v>
      </c>
      <c r="G268" s="19">
        <f t="shared" si="53"/>
        <v>0.6736483200216982</v>
      </c>
      <c r="H268" s="17">
        <v>107846</v>
      </c>
      <c r="I268" s="18">
        <v>236094</v>
      </c>
      <c r="J268" s="18">
        <v>503373</v>
      </c>
      <c r="K268" s="17">
        <v>847313</v>
      </c>
      <c r="L268" s="17">
        <v>1036765</v>
      </c>
      <c r="M268" s="18">
        <v>716107</v>
      </c>
      <c r="N268" s="18">
        <v>993093</v>
      </c>
      <c r="O268" s="17">
        <v>2745965</v>
      </c>
      <c r="P268" s="17">
        <v>141829</v>
      </c>
      <c r="Q268" s="18">
        <v>717053</v>
      </c>
      <c r="R268" s="18">
        <v>1611360</v>
      </c>
      <c r="S268" s="17">
        <v>2470242</v>
      </c>
      <c r="T268" s="17">
        <v>170905</v>
      </c>
      <c r="U268" s="18">
        <v>529923</v>
      </c>
      <c r="V268" s="18">
        <v>1282846</v>
      </c>
      <c r="W268" s="20">
        <v>1983674</v>
      </c>
    </row>
    <row r="269" spans="1:23" ht="12.75" customHeight="1">
      <c r="A269" s="14" t="s">
        <v>26</v>
      </c>
      <c r="B269" s="15" t="s">
        <v>481</v>
      </c>
      <c r="C269" s="16" t="s">
        <v>482</v>
      </c>
      <c r="D269" s="17">
        <v>1310700</v>
      </c>
      <c r="E269" s="18">
        <v>1535700</v>
      </c>
      <c r="F269" s="18">
        <v>947202</v>
      </c>
      <c r="G269" s="19">
        <f t="shared" si="53"/>
        <v>0.616788435241258</v>
      </c>
      <c r="H269" s="17">
        <v>16092</v>
      </c>
      <c r="I269" s="18">
        <v>20123</v>
      </c>
      <c r="J269" s="18">
        <v>139103</v>
      </c>
      <c r="K269" s="17">
        <v>175318</v>
      </c>
      <c r="L269" s="17">
        <v>75841</v>
      </c>
      <c r="M269" s="18">
        <v>155739</v>
      </c>
      <c r="N269" s="18">
        <v>98947</v>
      </c>
      <c r="O269" s="17">
        <v>330527</v>
      </c>
      <c r="P269" s="17">
        <v>43703</v>
      </c>
      <c r="Q269" s="18">
        <v>182987</v>
      </c>
      <c r="R269" s="18">
        <v>30568</v>
      </c>
      <c r="S269" s="17">
        <v>257258</v>
      </c>
      <c r="T269" s="17">
        <v>54233</v>
      </c>
      <c r="U269" s="18">
        <v>2843</v>
      </c>
      <c r="V269" s="18">
        <v>127023</v>
      </c>
      <c r="W269" s="20">
        <v>184099</v>
      </c>
    </row>
    <row r="270" spans="1:23" ht="12.75" customHeight="1">
      <c r="A270" s="14" t="s">
        <v>26</v>
      </c>
      <c r="B270" s="15" t="s">
        <v>483</v>
      </c>
      <c r="C270" s="16" t="s">
        <v>484</v>
      </c>
      <c r="D270" s="17">
        <v>2716480</v>
      </c>
      <c r="E270" s="18">
        <v>2500480</v>
      </c>
      <c r="F270" s="18">
        <v>699618</v>
      </c>
      <c r="G270" s="19">
        <f t="shared" si="53"/>
        <v>0.2797934796519068</v>
      </c>
      <c r="H270" s="17">
        <v>75309</v>
      </c>
      <c r="I270" s="18">
        <v>32999</v>
      </c>
      <c r="J270" s="18">
        <v>7632</v>
      </c>
      <c r="K270" s="17">
        <v>115940</v>
      </c>
      <c r="L270" s="17">
        <v>33060</v>
      </c>
      <c r="M270" s="18">
        <v>111830</v>
      </c>
      <c r="N270" s="18">
        <v>181557</v>
      </c>
      <c r="O270" s="17">
        <v>326447</v>
      </c>
      <c r="P270" s="17">
        <v>26294</v>
      </c>
      <c r="Q270" s="18">
        <v>6720</v>
      </c>
      <c r="R270" s="18">
        <v>152089</v>
      </c>
      <c r="S270" s="17">
        <v>185103</v>
      </c>
      <c r="T270" s="17">
        <v>5706</v>
      </c>
      <c r="U270" s="18">
        <v>61336</v>
      </c>
      <c r="V270" s="18">
        <v>5086</v>
      </c>
      <c r="W270" s="20">
        <v>72128</v>
      </c>
    </row>
    <row r="271" spans="1:23" ht="12.75" customHeight="1">
      <c r="A271" s="14" t="s">
        <v>41</v>
      </c>
      <c r="B271" s="15" t="s">
        <v>485</v>
      </c>
      <c r="C271" s="16" t="s">
        <v>486</v>
      </c>
      <c r="D271" s="17">
        <v>664472</v>
      </c>
      <c r="E271" s="18">
        <v>664969</v>
      </c>
      <c r="F271" s="18">
        <v>485905</v>
      </c>
      <c r="G271" s="19">
        <f t="shared" si="53"/>
        <v>0.7307182740849574</v>
      </c>
      <c r="H271" s="17">
        <v>30748</v>
      </c>
      <c r="I271" s="18">
        <v>26506</v>
      </c>
      <c r="J271" s="18">
        <v>39626</v>
      </c>
      <c r="K271" s="17">
        <v>96880</v>
      </c>
      <c r="L271" s="17">
        <v>53332</v>
      </c>
      <c r="M271" s="18">
        <v>63054</v>
      </c>
      <c r="N271" s="18">
        <v>70380</v>
      </c>
      <c r="O271" s="17">
        <v>186766</v>
      </c>
      <c r="P271" s="17">
        <v>25204</v>
      </c>
      <c r="Q271" s="18">
        <v>47934</v>
      </c>
      <c r="R271" s="18">
        <v>44644</v>
      </c>
      <c r="S271" s="17">
        <v>117782</v>
      </c>
      <c r="T271" s="17">
        <v>12846</v>
      </c>
      <c r="U271" s="18">
        <v>6246</v>
      </c>
      <c r="V271" s="18">
        <v>65385</v>
      </c>
      <c r="W271" s="20">
        <v>84477</v>
      </c>
    </row>
    <row r="272" spans="1:23" ht="12.75" customHeight="1">
      <c r="A272" s="21"/>
      <c r="B272" s="22" t="s">
        <v>487</v>
      </c>
      <c r="C272" s="23"/>
      <c r="D272" s="24">
        <f>SUM(D265:D271)</f>
        <v>40788147</v>
      </c>
      <c r="E272" s="25">
        <f>SUM(E265:E271)</f>
        <v>34831945</v>
      </c>
      <c r="F272" s="25">
        <f>SUM(F265:F271)</f>
        <v>21046797</v>
      </c>
      <c r="G272" s="26">
        <f t="shared" si="53"/>
        <v>0.6042383507438359</v>
      </c>
      <c r="H272" s="24">
        <f aca="true" t="shared" si="55" ref="H272:W272">SUM(H265:H271)</f>
        <v>684096</v>
      </c>
      <c r="I272" s="25">
        <f t="shared" si="55"/>
        <v>946202</v>
      </c>
      <c r="J272" s="25">
        <f t="shared" si="55"/>
        <v>2135032</v>
      </c>
      <c r="K272" s="24">
        <f t="shared" si="55"/>
        <v>3765330</v>
      </c>
      <c r="L272" s="24">
        <f t="shared" si="55"/>
        <v>2481032</v>
      </c>
      <c r="M272" s="25">
        <f t="shared" si="55"/>
        <v>1890559</v>
      </c>
      <c r="N272" s="25">
        <f t="shared" si="55"/>
        <v>2605500</v>
      </c>
      <c r="O272" s="24">
        <f t="shared" si="55"/>
        <v>6977091</v>
      </c>
      <c r="P272" s="24">
        <f t="shared" si="55"/>
        <v>868096</v>
      </c>
      <c r="Q272" s="25">
        <f t="shared" si="55"/>
        <v>1953585</v>
      </c>
      <c r="R272" s="25">
        <f t="shared" si="55"/>
        <v>2373035</v>
      </c>
      <c r="S272" s="24">
        <f t="shared" si="55"/>
        <v>5194716</v>
      </c>
      <c r="T272" s="24">
        <f t="shared" si="55"/>
        <v>741488</v>
      </c>
      <c r="U272" s="25">
        <f t="shared" si="55"/>
        <v>1107790</v>
      </c>
      <c r="V272" s="25">
        <f t="shared" si="55"/>
        <v>3260382</v>
      </c>
      <c r="W272" s="27">
        <f t="shared" si="55"/>
        <v>5109660</v>
      </c>
    </row>
    <row r="273" spans="1:23" ht="12.75" customHeight="1">
      <c r="A273" s="14" t="s">
        <v>26</v>
      </c>
      <c r="B273" s="15" t="s">
        <v>488</v>
      </c>
      <c r="C273" s="16" t="s">
        <v>489</v>
      </c>
      <c r="D273" s="17">
        <v>0</v>
      </c>
      <c r="E273" s="18">
        <v>0</v>
      </c>
      <c r="F273" s="18">
        <v>0</v>
      </c>
      <c r="G273" s="19">
        <f t="shared" si="53"/>
        <v>0</v>
      </c>
      <c r="H273" s="17">
        <v>0</v>
      </c>
      <c r="I273" s="18">
        <v>0</v>
      </c>
      <c r="J273" s="18">
        <v>0</v>
      </c>
      <c r="K273" s="17">
        <v>0</v>
      </c>
      <c r="L273" s="17">
        <v>0</v>
      </c>
      <c r="M273" s="18">
        <v>0</v>
      </c>
      <c r="N273" s="18">
        <v>0</v>
      </c>
      <c r="O273" s="17">
        <v>0</v>
      </c>
      <c r="P273" s="17">
        <v>0</v>
      </c>
      <c r="Q273" s="18">
        <v>0</v>
      </c>
      <c r="R273" s="18">
        <v>0</v>
      </c>
      <c r="S273" s="17">
        <v>0</v>
      </c>
      <c r="T273" s="17">
        <v>0</v>
      </c>
      <c r="U273" s="18">
        <v>0</v>
      </c>
      <c r="V273" s="18">
        <v>0</v>
      </c>
      <c r="W273" s="20">
        <v>0</v>
      </c>
    </row>
    <row r="274" spans="1:23" ht="12.75" customHeight="1">
      <c r="A274" s="14" t="s">
        <v>26</v>
      </c>
      <c r="B274" s="15" t="s">
        <v>490</v>
      </c>
      <c r="C274" s="16" t="s">
        <v>491</v>
      </c>
      <c r="D274" s="17">
        <v>3410000</v>
      </c>
      <c r="E274" s="18">
        <v>3250000</v>
      </c>
      <c r="F274" s="18">
        <v>1472759</v>
      </c>
      <c r="G274" s="19">
        <f t="shared" si="53"/>
        <v>0.4531566153846154</v>
      </c>
      <c r="H274" s="17">
        <v>15900</v>
      </c>
      <c r="I274" s="18">
        <v>36576</v>
      </c>
      <c r="J274" s="18">
        <v>0</v>
      </c>
      <c r="K274" s="17">
        <v>52476</v>
      </c>
      <c r="L274" s="17">
        <v>56562</v>
      </c>
      <c r="M274" s="18">
        <v>89413</v>
      </c>
      <c r="N274" s="18">
        <v>278593</v>
      </c>
      <c r="O274" s="17">
        <v>424568</v>
      </c>
      <c r="P274" s="17">
        <v>149764</v>
      </c>
      <c r="Q274" s="18">
        <v>56241</v>
      </c>
      <c r="R274" s="18">
        <v>222170</v>
      </c>
      <c r="S274" s="17">
        <v>428175</v>
      </c>
      <c r="T274" s="17">
        <v>93195</v>
      </c>
      <c r="U274" s="18">
        <v>26758</v>
      </c>
      <c r="V274" s="18">
        <v>447587</v>
      </c>
      <c r="W274" s="20">
        <v>567540</v>
      </c>
    </row>
    <row r="275" spans="1:23" ht="12.75" customHeight="1">
      <c r="A275" s="14" t="s">
        <v>26</v>
      </c>
      <c r="B275" s="15" t="s">
        <v>492</v>
      </c>
      <c r="C275" s="16" t="s">
        <v>493</v>
      </c>
      <c r="D275" s="17">
        <v>1549748</v>
      </c>
      <c r="E275" s="18">
        <v>1380</v>
      </c>
      <c r="F275" s="18">
        <v>2303854</v>
      </c>
      <c r="G275" s="19">
        <f t="shared" si="53"/>
        <v>1669.459420289855</v>
      </c>
      <c r="H275" s="17">
        <v>314695</v>
      </c>
      <c r="I275" s="18">
        <v>77124</v>
      </c>
      <c r="J275" s="18">
        <v>77124</v>
      </c>
      <c r="K275" s="17">
        <v>468943</v>
      </c>
      <c r="L275" s="17">
        <v>229157</v>
      </c>
      <c r="M275" s="18">
        <v>196695</v>
      </c>
      <c r="N275" s="18">
        <v>363764</v>
      </c>
      <c r="O275" s="17">
        <v>789616</v>
      </c>
      <c r="P275" s="17">
        <v>98132</v>
      </c>
      <c r="Q275" s="18">
        <v>0</v>
      </c>
      <c r="R275" s="18">
        <v>486196</v>
      </c>
      <c r="S275" s="17">
        <v>584328</v>
      </c>
      <c r="T275" s="17">
        <v>224567</v>
      </c>
      <c r="U275" s="18">
        <v>236400</v>
      </c>
      <c r="V275" s="18">
        <v>0</v>
      </c>
      <c r="W275" s="20">
        <v>460967</v>
      </c>
    </row>
    <row r="276" spans="1:23" ht="12.75" customHeight="1">
      <c r="A276" s="14" t="s">
        <v>26</v>
      </c>
      <c r="B276" s="15" t="s">
        <v>494</v>
      </c>
      <c r="C276" s="16" t="s">
        <v>495</v>
      </c>
      <c r="D276" s="17">
        <v>630706</v>
      </c>
      <c r="E276" s="18">
        <v>3308382</v>
      </c>
      <c r="F276" s="18">
        <v>3358666</v>
      </c>
      <c r="G276" s="19">
        <f t="shared" si="53"/>
        <v>1.0151989703728288</v>
      </c>
      <c r="H276" s="17">
        <v>36230</v>
      </c>
      <c r="I276" s="18">
        <v>59168</v>
      </c>
      <c r="J276" s="18">
        <v>695349</v>
      </c>
      <c r="K276" s="17">
        <v>790747</v>
      </c>
      <c r="L276" s="17">
        <v>160292</v>
      </c>
      <c r="M276" s="18">
        <v>56542</v>
      </c>
      <c r="N276" s="18">
        <v>776829</v>
      </c>
      <c r="O276" s="17">
        <v>993663</v>
      </c>
      <c r="P276" s="17">
        <v>-490623</v>
      </c>
      <c r="Q276" s="18">
        <v>824265</v>
      </c>
      <c r="R276" s="18">
        <v>492552</v>
      </c>
      <c r="S276" s="17">
        <v>826194</v>
      </c>
      <c r="T276" s="17">
        <v>274682</v>
      </c>
      <c r="U276" s="18">
        <v>88075</v>
      </c>
      <c r="V276" s="18">
        <v>385305</v>
      </c>
      <c r="W276" s="20">
        <v>748062</v>
      </c>
    </row>
    <row r="277" spans="1:23" ht="12.75" customHeight="1">
      <c r="A277" s="14" t="s">
        <v>26</v>
      </c>
      <c r="B277" s="15" t="s">
        <v>496</v>
      </c>
      <c r="C277" s="16" t="s">
        <v>497</v>
      </c>
      <c r="D277" s="17">
        <v>1526606</v>
      </c>
      <c r="E277" s="18">
        <v>1533131</v>
      </c>
      <c r="F277" s="18">
        <v>1474199</v>
      </c>
      <c r="G277" s="19">
        <f t="shared" si="53"/>
        <v>0.96156101468172</v>
      </c>
      <c r="H277" s="17">
        <v>97512</v>
      </c>
      <c r="I277" s="18">
        <v>108553</v>
      </c>
      <c r="J277" s="18">
        <v>157737</v>
      </c>
      <c r="K277" s="17">
        <v>363802</v>
      </c>
      <c r="L277" s="17">
        <v>211409</v>
      </c>
      <c r="M277" s="18">
        <v>110197</v>
      </c>
      <c r="N277" s="18">
        <v>170944</v>
      </c>
      <c r="O277" s="17">
        <v>492550</v>
      </c>
      <c r="P277" s="17">
        <v>189414</v>
      </c>
      <c r="Q277" s="18">
        <v>174108</v>
      </c>
      <c r="R277" s="18">
        <v>141467</v>
      </c>
      <c r="S277" s="17">
        <v>504989</v>
      </c>
      <c r="T277" s="17">
        <v>103282</v>
      </c>
      <c r="U277" s="18">
        <v>7441</v>
      </c>
      <c r="V277" s="18">
        <v>2135</v>
      </c>
      <c r="W277" s="20">
        <v>112858</v>
      </c>
    </row>
    <row r="278" spans="1:23" ht="12.75" customHeight="1">
      <c r="A278" s="14" t="s">
        <v>26</v>
      </c>
      <c r="B278" s="15" t="s">
        <v>498</v>
      </c>
      <c r="C278" s="16" t="s">
        <v>499</v>
      </c>
      <c r="D278" s="17">
        <v>1934345</v>
      </c>
      <c r="E278" s="18">
        <v>1755058</v>
      </c>
      <c r="F278" s="18">
        <v>974826</v>
      </c>
      <c r="G278" s="19">
        <f t="shared" si="53"/>
        <v>0.5554380538990734</v>
      </c>
      <c r="H278" s="17">
        <v>104030</v>
      </c>
      <c r="I278" s="18">
        <v>48586</v>
      </c>
      <c r="J278" s="18">
        <v>45387</v>
      </c>
      <c r="K278" s="17">
        <v>198003</v>
      </c>
      <c r="L278" s="17">
        <v>24837</v>
      </c>
      <c r="M278" s="18">
        <v>57196</v>
      </c>
      <c r="N278" s="18">
        <v>96659</v>
      </c>
      <c r="O278" s="17">
        <v>178692</v>
      </c>
      <c r="P278" s="17">
        <v>89084</v>
      </c>
      <c r="Q278" s="18">
        <v>59045</v>
      </c>
      <c r="R278" s="18">
        <v>219893</v>
      </c>
      <c r="S278" s="17">
        <v>368022</v>
      </c>
      <c r="T278" s="17">
        <v>198493</v>
      </c>
      <c r="U278" s="18">
        <v>31616</v>
      </c>
      <c r="V278" s="18">
        <v>0</v>
      </c>
      <c r="W278" s="20">
        <v>230109</v>
      </c>
    </row>
    <row r="279" spans="1:23" ht="12.75" customHeight="1">
      <c r="A279" s="14" t="s">
        <v>26</v>
      </c>
      <c r="B279" s="15" t="s">
        <v>500</v>
      </c>
      <c r="C279" s="16" t="s">
        <v>501</v>
      </c>
      <c r="D279" s="17">
        <v>0</v>
      </c>
      <c r="E279" s="18">
        <v>0</v>
      </c>
      <c r="F279" s="18">
        <v>0</v>
      </c>
      <c r="G279" s="19">
        <f t="shared" si="53"/>
        <v>0</v>
      </c>
      <c r="H279" s="17">
        <v>0</v>
      </c>
      <c r="I279" s="18">
        <v>0</v>
      </c>
      <c r="J279" s="18">
        <v>0</v>
      </c>
      <c r="K279" s="17">
        <v>0</v>
      </c>
      <c r="L279" s="17">
        <v>0</v>
      </c>
      <c r="M279" s="18">
        <v>0</v>
      </c>
      <c r="N279" s="18">
        <v>0</v>
      </c>
      <c r="O279" s="17">
        <v>0</v>
      </c>
      <c r="P279" s="17">
        <v>0</v>
      </c>
      <c r="Q279" s="18">
        <v>0</v>
      </c>
      <c r="R279" s="18">
        <v>0</v>
      </c>
      <c r="S279" s="17">
        <v>0</v>
      </c>
      <c r="T279" s="17">
        <v>0</v>
      </c>
      <c r="U279" s="18">
        <v>0</v>
      </c>
      <c r="V279" s="18">
        <v>0</v>
      </c>
      <c r="W279" s="20">
        <v>0</v>
      </c>
    </row>
    <row r="280" spans="1:23" ht="12.75" customHeight="1">
      <c r="A280" s="14" t="s">
        <v>26</v>
      </c>
      <c r="B280" s="15" t="s">
        <v>502</v>
      </c>
      <c r="C280" s="16" t="s">
        <v>503</v>
      </c>
      <c r="D280" s="17">
        <v>1758692</v>
      </c>
      <c r="E280" s="18">
        <v>1758692</v>
      </c>
      <c r="F280" s="18">
        <v>104691</v>
      </c>
      <c r="G280" s="19">
        <f t="shared" si="53"/>
        <v>0.05952776267817219</v>
      </c>
      <c r="H280" s="17">
        <v>90251</v>
      </c>
      <c r="I280" s="18">
        <v>0</v>
      </c>
      <c r="J280" s="18">
        <v>0</v>
      </c>
      <c r="K280" s="17">
        <v>90251</v>
      </c>
      <c r="L280" s="17">
        <v>0</v>
      </c>
      <c r="M280" s="18">
        <v>0</v>
      </c>
      <c r="N280" s="18">
        <v>0</v>
      </c>
      <c r="O280" s="17">
        <v>0</v>
      </c>
      <c r="P280" s="17">
        <v>0</v>
      </c>
      <c r="Q280" s="18">
        <v>0</v>
      </c>
      <c r="R280" s="18">
        <v>0</v>
      </c>
      <c r="S280" s="17">
        <v>0</v>
      </c>
      <c r="T280" s="17">
        <v>3000</v>
      </c>
      <c r="U280" s="18">
        <v>11440</v>
      </c>
      <c r="V280" s="18">
        <v>0</v>
      </c>
      <c r="W280" s="20">
        <v>14440</v>
      </c>
    </row>
    <row r="281" spans="1:23" ht="12.75" customHeight="1">
      <c r="A281" s="14" t="s">
        <v>41</v>
      </c>
      <c r="B281" s="15" t="s">
        <v>504</v>
      </c>
      <c r="C281" s="16" t="s">
        <v>505</v>
      </c>
      <c r="D281" s="17">
        <v>0</v>
      </c>
      <c r="E281" s="18">
        <v>0</v>
      </c>
      <c r="F281" s="18">
        <v>0</v>
      </c>
      <c r="G281" s="19">
        <f t="shared" si="53"/>
        <v>0</v>
      </c>
      <c r="H281" s="17">
        <v>0</v>
      </c>
      <c r="I281" s="18">
        <v>0</v>
      </c>
      <c r="J281" s="18">
        <v>0</v>
      </c>
      <c r="K281" s="17">
        <v>0</v>
      </c>
      <c r="L281" s="17">
        <v>0</v>
      </c>
      <c r="M281" s="18">
        <v>0</v>
      </c>
      <c r="N281" s="18">
        <v>0</v>
      </c>
      <c r="O281" s="17">
        <v>0</v>
      </c>
      <c r="P281" s="17">
        <v>0</v>
      </c>
      <c r="Q281" s="18">
        <v>0</v>
      </c>
      <c r="R281" s="18">
        <v>0</v>
      </c>
      <c r="S281" s="17">
        <v>0</v>
      </c>
      <c r="T281" s="17">
        <v>0</v>
      </c>
      <c r="U281" s="18">
        <v>0</v>
      </c>
      <c r="V281" s="18">
        <v>0</v>
      </c>
      <c r="W281" s="20">
        <v>0</v>
      </c>
    </row>
    <row r="282" spans="1:23" ht="12.75" customHeight="1">
      <c r="A282" s="21"/>
      <c r="B282" s="22" t="s">
        <v>506</v>
      </c>
      <c r="C282" s="23"/>
      <c r="D282" s="24">
        <f>SUM(D273:D281)</f>
        <v>10810097</v>
      </c>
      <c r="E282" s="25">
        <f>SUM(E273:E281)</f>
        <v>11606643</v>
      </c>
      <c r="F282" s="25">
        <f>SUM(F273:F281)</f>
        <v>9688995</v>
      </c>
      <c r="G282" s="26">
        <f t="shared" si="53"/>
        <v>0.8347801341007904</v>
      </c>
      <c r="H282" s="24">
        <f aca="true" t="shared" si="56" ref="H282:W282">SUM(H273:H281)</f>
        <v>658618</v>
      </c>
      <c r="I282" s="25">
        <f t="shared" si="56"/>
        <v>330007</v>
      </c>
      <c r="J282" s="25">
        <f t="shared" si="56"/>
        <v>975597</v>
      </c>
      <c r="K282" s="24">
        <f t="shared" si="56"/>
        <v>1964222</v>
      </c>
      <c r="L282" s="24">
        <f t="shared" si="56"/>
        <v>682257</v>
      </c>
      <c r="M282" s="25">
        <f t="shared" si="56"/>
        <v>510043</v>
      </c>
      <c r="N282" s="25">
        <f t="shared" si="56"/>
        <v>1686789</v>
      </c>
      <c r="O282" s="24">
        <f t="shared" si="56"/>
        <v>2879089</v>
      </c>
      <c r="P282" s="24">
        <f t="shared" si="56"/>
        <v>35771</v>
      </c>
      <c r="Q282" s="25">
        <f t="shared" si="56"/>
        <v>1113659</v>
      </c>
      <c r="R282" s="25">
        <f t="shared" si="56"/>
        <v>1562278</v>
      </c>
      <c r="S282" s="24">
        <f t="shared" si="56"/>
        <v>2711708</v>
      </c>
      <c r="T282" s="24">
        <f t="shared" si="56"/>
        <v>897219</v>
      </c>
      <c r="U282" s="25">
        <f t="shared" si="56"/>
        <v>401730</v>
      </c>
      <c r="V282" s="25">
        <f t="shared" si="56"/>
        <v>835027</v>
      </c>
      <c r="W282" s="27">
        <f t="shared" si="56"/>
        <v>2133976</v>
      </c>
    </row>
    <row r="283" spans="1:23" ht="12.75" customHeight="1">
      <c r="A283" s="14" t="s">
        <v>26</v>
      </c>
      <c r="B283" s="15" t="s">
        <v>507</v>
      </c>
      <c r="C283" s="16" t="s">
        <v>508</v>
      </c>
      <c r="D283" s="17">
        <v>598956</v>
      </c>
      <c r="E283" s="18">
        <v>898957</v>
      </c>
      <c r="F283" s="18">
        <v>2879288</v>
      </c>
      <c r="G283" s="19">
        <f t="shared" si="53"/>
        <v>3.2029207181211117</v>
      </c>
      <c r="H283" s="17">
        <v>60582</v>
      </c>
      <c r="I283" s="18">
        <v>301863</v>
      </c>
      <c r="J283" s="18">
        <v>780489</v>
      </c>
      <c r="K283" s="17">
        <v>1142934</v>
      </c>
      <c r="L283" s="17">
        <v>252847</v>
      </c>
      <c r="M283" s="18">
        <v>180411</v>
      </c>
      <c r="N283" s="18">
        <v>459514</v>
      </c>
      <c r="O283" s="17">
        <v>892772</v>
      </c>
      <c r="P283" s="17">
        <v>154355</v>
      </c>
      <c r="Q283" s="18">
        <v>126624</v>
      </c>
      <c r="R283" s="18">
        <v>348865</v>
      </c>
      <c r="S283" s="17">
        <v>629844</v>
      </c>
      <c r="T283" s="17">
        <v>126725</v>
      </c>
      <c r="U283" s="18">
        <v>87013</v>
      </c>
      <c r="V283" s="18">
        <v>0</v>
      </c>
      <c r="W283" s="20">
        <v>213738</v>
      </c>
    </row>
    <row r="284" spans="1:23" ht="12.75" customHeight="1">
      <c r="A284" s="14" t="s">
        <v>26</v>
      </c>
      <c r="B284" s="15" t="s">
        <v>509</v>
      </c>
      <c r="C284" s="16" t="s">
        <v>510</v>
      </c>
      <c r="D284" s="17">
        <v>2287517</v>
      </c>
      <c r="E284" s="18">
        <v>2162517</v>
      </c>
      <c r="F284" s="18">
        <v>240589</v>
      </c>
      <c r="G284" s="19">
        <f t="shared" si="53"/>
        <v>0.11125415430260202</v>
      </c>
      <c r="H284" s="17">
        <v>180</v>
      </c>
      <c r="I284" s="18">
        <v>18306</v>
      </c>
      <c r="J284" s="18">
        <v>16089</v>
      </c>
      <c r="K284" s="17">
        <v>34575</v>
      </c>
      <c r="L284" s="17">
        <v>19713</v>
      </c>
      <c r="M284" s="18">
        <v>41725</v>
      </c>
      <c r="N284" s="18">
        <v>3109</v>
      </c>
      <c r="O284" s="17">
        <v>64547</v>
      </c>
      <c r="P284" s="17">
        <v>69800</v>
      </c>
      <c r="Q284" s="18">
        <v>42092</v>
      </c>
      <c r="R284" s="18">
        <v>22098</v>
      </c>
      <c r="S284" s="17">
        <v>133990</v>
      </c>
      <c r="T284" s="17">
        <v>0</v>
      </c>
      <c r="U284" s="18">
        <v>7477</v>
      </c>
      <c r="V284" s="18">
        <v>0</v>
      </c>
      <c r="W284" s="20">
        <v>7477</v>
      </c>
    </row>
    <row r="285" spans="1:23" ht="12.75" customHeight="1">
      <c r="A285" s="14" t="s">
        <v>26</v>
      </c>
      <c r="B285" s="15" t="s">
        <v>511</v>
      </c>
      <c r="C285" s="16" t="s">
        <v>512</v>
      </c>
      <c r="D285" s="17">
        <v>0</v>
      </c>
      <c r="E285" s="18">
        <v>0</v>
      </c>
      <c r="F285" s="18">
        <v>0</v>
      </c>
      <c r="G285" s="19">
        <f t="shared" si="53"/>
        <v>0</v>
      </c>
      <c r="H285" s="17">
        <v>0</v>
      </c>
      <c r="I285" s="18">
        <v>0</v>
      </c>
      <c r="J285" s="18">
        <v>0</v>
      </c>
      <c r="K285" s="17">
        <v>0</v>
      </c>
      <c r="L285" s="17">
        <v>0</v>
      </c>
      <c r="M285" s="18">
        <v>0</v>
      </c>
      <c r="N285" s="18">
        <v>0</v>
      </c>
      <c r="O285" s="17">
        <v>0</v>
      </c>
      <c r="P285" s="17">
        <v>0</v>
      </c>
      <c r="Q285" s="18">
        <v>0</v>
      </c>
      <c r="R285" s="18">
        <v>0</v>
      </c>
      <c r="S285" s="17">
        <v>0</v>
      </c>
      <c r="T285" s="17">
        <v>0</v>
      </c>
      <c r="U285" s="18">
        <v>0</v>
      </c>
      <c r="V285" s="18">
        <v>0</v>
      </c>
      <c r="W285" s="20">
        <v>0</v>
      </c>
    </row>
    <row r="286" spans="1:23" ht="12.75" customHeight="1">
      <c r="A286" s="14" t="s">
        <v>26</v>
      </c>
      <c r="B286" s="15" t="s">
        <v>513</v>
      </c>
      <c r="C286" s="16" t="s">
        <v>514</v>
      </c>
      <c r="D286" s="17">
        <v>0</v>
      </c>
      <c r="E286" s="18">
        <v>0</v>
      </c>
      <c r="F286" s="18">
        <v>0</v>
      </c>
      <c r="G286" s="19">
        <f t="shared" si="53"/>
        <v>0</v>
      </c>
      <c r="H286" s="17">
        <v>0</v>
      </c>
      <c r="I286" s="18">
        <v>0</v>
      </c>
      <c r="J286" s="18">
        <v>0</v>
      </c>
      <c r="K286" s="17">
        <v>0</v>
      </c>
      <c r="L286" s="17">
        <v>0</v>
      </c>
      <c r="M286" s="18">
        <v>0</v>
      </c>
      <c r="N286" s="18">
        <v>0</v>
      </c>
      <c r="O286" s="17">
        <v>0</v>
      </c>
      <c r="P286" s="17">
        <v>0</v>
      </c>
      <c r="Q286" s="18">
        <v>0</v>
      </c>
      <c r="R286" s="18">
        <v>0</v>
      </c>
      <c r="S286" s="17">
        <v>0</v>
      </c>
      <c r="T286" s="17">
        <v>0</v>
      </c>
      <c r="U286" s="18">
        <v>0</v>
      </c>
      <c r="V286" s="18">
        <v>0</v>
      </c>
      <c r="W286" s="20">
        <v>0</v>
      </c>
    </row>
    <row r="287" spans="1:23" ht="12.75" customHeight="1">
      <c r="A287" s="14" t="s">
        <v>26</v>
      </c>
      <c r="B287" s="15" t="s">
        <v>515</v>
      </c>
      <c r="C287" s="16" t="s">
        <v>516</v>
      </c>
      <c r="D287" s="17">
        <v>27229442</v>
      </c>
      <c r="E287" s="18">
        <v>25126019</v>
      </c>
      <c r="F287" s="18">
        <v>11736259</v>
      </c>
      <c r="G287" s="19">
        <f t="shared" si="53"/>
        <v>0.46709584196366327</v>
      </c>
      <c r="H287" s="17">
        <v>0</v>
      </c>
      <c r="I287" s="18">
        <v>0</v>
      </c>
      <c r="J287" s="18">
        <v>0</v>
      </c>
      <c r="K287" s="17">
        <v>0</v>
      </c>
      <c r="L287" s="17">
        <v>1551958</v>
      </c>
      <c r="M287" s="18">
        <v>1294756</v>
      </c>
      <c r="N287" s="18">
        <v>1969190</v>
      </c>
      <c r="O287" s="17">
        <v>4815904</v>
      </c>
      <c r="P287" s="17">
        <v>813362</v>
      </c>
      <c r="Q287" s="18">
        <v>1952201</v>
      </c>
      <c r="R287" s="18">
        <v>1466278</v>
      </c>
      <c r="S287" s="17">
        <v>4231841</v>
      </c>
      <c r="T287" s="17">
        <v>90409</v>
      </c>
      <c r="U287" s="18">
        <v>943028</v>
      </c>
      <c r="V287" s="18">
        <v>1655077</v>
      </c>
      <c r="W287" s="20">
        <v>2688514</v>
      </c>
    </row>
    <row r="288" spans="1:23" ht="12.75" customHeight="1">
      <c r="A288" s="14" t="s">
        <v>41</v>
      </c>
      <c r="B288" s="15" t="s">
        <v>517</v>
      </c>
      <c r="C288" s="16" t="s">
        <v>518</v>
      </c>
      <c r="D288" s="17">
        <v>0</v>
      </c>
      <c r="E288" s="18">
        <v>510000</v>
      </c>
      <c r="F288" s="18">
        <v>-48037</v>
      </c>
      <c r="G288" s="19">
        <f t="shared" si="53"/>
        <v>-0.09419019607843138</v>
      </c>
      <c r="H288" s="17">
        <v>0</v>
      </c>
      <c r="I288" s="18">
        <v>1241</v>
      </c>
      <c r="J288" s="18">
        <v>0</v>
      </c>
      <c r="K288" s="17">
        <v>1241</v>
      </c>
      <c r="L288" s="17">
        <v>0</v>
      </c>
      <c r="M288" s="18">
        <v>-1241</v>
      </c>
      <c r="N288" s="18">
        <v>0</v>
      </c>
      <c r="O288" s="17">
        <v>-1241</v>
      </c>
      <c r="P288" s="17">
        <v>169976</v>
      </c>
      <c r="Q288" s="18">
        <v>0</v>
      </c>
      <c r="R288" s="18">
        <v>0</v>
      </c>
      <c r="S288" s="17">
        <v>169976</v>
      </c>
      <c r="T288" s="17">
        <v>0</v>
      </c>
      <c r="U288" s="18">
        <v>79446</v>
      </c>
      <c r="V288" s="18">
        <v>-297459</v>
      </c>
      <c r="W288" s="20">
        <v>-218013</v>
      </c>
    </row>
    <row r="289" spans="1:23" ht="12.75" customHeight="1">
      <c r="A289" s="21"/>
      <c r="B289" s="22" t="s">
        <v>519</v>
      </c>
      <c r="C289" s="23"/>
      <c r="D289" s="24">
        <f>SUM(D283:D288)</f>
        <v>30115915</v>
      </c>
      <c r="E289" s="25">
        <f>SUM(E283:E288)</f>
        <v>28697493</v>
      </c>
      <c r="F289" s="25">
        <f>SUM(F283:F288)</f>
        <v>14808099</v>
      </c>
      <c r="G289" s="26">
        <f t="shared" si="53"/>
        <v>0.5160067118058013</v>
      </c>
      <c r="H289" s="24">
        <f aca="true" t="shared" si="57" ref="H289:W289">SUM(H283:H288)</f>
        <v>60762</v>
      </c>
      <c r="I289" s="25">
        <f t="shared" si="57"/>
        <v>321410</v>
      </c>
      <c r="J289" s="25">
        <f t="shared" si="57"/>
        <v>796578</v>
      </c>
      <c r="K289" s="24">
        <f t="shared" si="57"/>
        <v>1178750</v>
      </c>
      <c r="L289" s="24">
        <f t="shared" si="57"/>
        <v>1824518</v>
      </c>
      <c r="M289" s="25">
        <f t="shared" si="57"/>
        <v>1515651</v>
      </c>
      <c r="N289" s="25">
        <f t="shared" si="57"/>
        <v>2431813</v>
      </c>
      <c r="O289" s="24">
        <f t="shared" si="57"/>
        <v>5771982</v>
      </c>
      <c r="P289" s="24">
        <f t="shared" si="57"/>
        <v>1207493</v>
      </c>
      <c r="Q289" s="25">
        <f t="shared" si="57"/>
        <v>2120917</v>
      </c>
      <c r="R289" s="25">
        <f t="shared" si="57"/>
        <v>1837241</v>
      </c>
      <c r="S289" s="24">
        <f t="shared" si="57"/>
        <v>5165651</v>
      </c>
      <c r="T289" s="24">
        <f t="shared" si="57"/>
        <v>217134</v>
      </c>
      <c r="U289" s="25">
        <f t="shared" si="57"/>
        <v>1116964</v>
      </c>
      <c r="V289" s="25">
        <f t="shared" si="57"/>
        <v>1357618</v>
      </c>
      <c r="W289" s="27">
        <f t="shared" si="57"/>
        <v>2691716</v>
      </c>
    </row>
    <row r="290" spans="1:23" ht="12.75" customHeight="1">
      <c r="A290" s="14" t="s">
        <v>26</v>
      </c>
      <c r="B290" s="15" t="s">
        <v>520</v>
      </c>
      <c r="C290" s="16" t="s">
        <v>521</v>
      </c>
      <c r="D290" s="17">
        <v>260950346</v>
      </c>
      <c r="E290" s="18">
        <v>252784446</v>
      </c>
      <c r="F290" s="18">
        <v>212182155</v>
      </c>
      <c r="G290" s="19">
        <f t="shared" si="53"/>
        <v>0.8393797892137714</v>
      </c>
      <c r="H290" s="17">
        <v>13755959</v>
      </c>
      <c r="I290" s="18">
        <v>16614961</v>
      </c>
      <c r="J290" s="18">
        <v>21986326</v>
      </c>
      <c r="K290" s="17">
        <v>52357246</v>
      </c>
      <c r="L290" s="17">
        <v>20184169</v>
      </c>
      <c r="M290" s="18">
        <v>23017999</v>
      </c>
      <c r="N290" s="18">
        <v>17162044</v>
      </c>
      <c r="O290" s="17">
        <v>60364212</v>
      </c>
      <c r="P290" s="17">
        <v>13307846</v>
      </c>
      <c r="Q290" s="18">
        <v>16781646</v>
      </c>
      <c r="R290" s="18">
        <v>18376926</v>
      </c>
      <c r="S290" s="17">
        <v>48466418</v>
      </c>
      <c r="T290" s="17">
        <v>12450499</v>
      </c>
      <c r="U290" s="18">
        <v>15776309</v>
      </c>
      <c r="V290" s="18">
        <v>22767471</v>
      </c>
      <c r="W290" s="20">
        <v>50994279</v>
      </c>
    </row>
    <row r="291" spans="1:23" ht="12.75" customHeight="1">
      <c r="A291" s="14" t="s">
        <v>26</v>
      </c>
      <c r="B291" s="15" t="s">
        <v>522</v>
      </c>
      <c r="C291" s="16" t="s">
        <v>523</v>
      </c>
      <c r="D291" s="17">
        <v>0</v>
      </c>
      <c r="E291" s="18">
        <v>3245640</v>
      </c>
      <c r="F291" s="18">
        <v>845876</v>
      </c>
      <c r="G291" s="19">
        <f t="shared" si="53"/>
        <v>0.26061916910070126</v>
      </c>
      <c r="H291" s="17">
        <v>0</v>
      </c>
      <c r="I291" s="18">
        <v>0</v>
      </c>
      <c r="J291" s="18">
        <v>0</v>
      </c>
      <c r="K291" s="17">
        <v>0</v>
      </c>
      <c r="L291" s="17">
        <v>0</v>
      </c>
      <c r="M291" s="18">
        <v>0</v>
      </c>
      <c r="N291" s="18">
        <v>0</v>
      </c>
      <c r="O291" s="17">
        <v>0</v>
      </c>
      <c r="P291" s="17">
        <v>0</v>
      </c>
      <c r="Q291" s="18">
        <v>0</v>
      </c>
      <c r="R291" s="18">
        <v>0</v>
      </c>
      <c r="S291" s="17">
        <v>0</v>
      </c>
      <c r="T291" s="17">
        <v>77592</v>
      </c>
      <c r="U291" s="18">
        <v>166866</v>
      </c>
      <c r="V291" s="18">
        <v>601418</v>
      </c>
      <c r="W291" s="20">
        <v>845876</v>
      </c>
    </row>
    <row r="292" spans="1:23" ht="12.75" customHeight="1">
      <c r="A292" s="14" t="s">
        <v>26</v>
      </c>
      <c r="B292" s="15" t="s">
        <v>524</v>
      </c>
      <c r="C292" s="16" t="s">
        <v>525</v>
      </c>
      <c r="D292" s="17">
        <v>50000</v>
      </c>
      <c r="E292" s="18">
        <v>30000</v>
      </c>
      <c r="F292" s="18">
        <v>0</v>
      </c>
      <c r="G292" s="19">
        <f t="shared" si="53"/>
        <v>0</v>
      </c>
      <c r="H292" s="17">
        <v>0</v>
      </c>
      <c r="I292" s="18">
        <v>0</v>
      </c>
      <c r="J292" s="18">
        <v>0</v>
      </c>
      <c r="K292" s="17">
        <v>0</v>
      </c>
      <c r="L292" s="17">
        <v>0</v>
      </c>
      <c r="M292" s="18">
        <v>0</v>
      </c>
      <c r="N292" s="18">
        <v>0</v>
      </c>
      <c r="O292" s="17">
        <v>0</v>
      </c>
      <c r="P292" s="17">
        <v>0</v>
      </c>
      <c r="Q292" s="18">
        <v>0</v>
      </c>
      <c r="R292" s="18">
        <v>0</v>
      </c>
      <c r="S292" s="17">
        <v>0</v>
      </c>
      <c r="T292" s="17">
        <v>0</v>
      </c>
      <c r="U292" s="18">
        <v>0</v>
      </c>
      <c r="V292" s="18">
        <v>0</v>
      </c>
      <c r="W292" s="20">
        <v>0</v>
      </c>
    </row>
    <row r="293" spans="1:23" ht="12.75" customHeight="1">
      <c r="A293" s="14" t="s">
        <v>26</v>
      </c>
      <c r="B293" s="15" t="s">
        <v>526</v>
      </c>
      <c r="C293" s="16" t="s">
        <v>527</v>
      </c>
      <c r="D293" s="17">
        <v>5543418</v>
      </c>
      <c r="E293" s="18">
        <v>6060000</v>
      </c>
      <c r="F293" s="18">
        <v>6910887</v>
      </c>
      <c r="G293" s="19">
        <f t="shared" si="53"/>
        <v>1.140410396039604</v>
      </c>
      <c r="H293" s="17">
        <v>0</v>
      </c>
      <c r="I293" s="18">
        <v>15171</v>
      </c>
      <c r="J293" s="18">
        <v>0</v>
      </c>
      <c r="K293" s="17">
        <v>15171</v>
      </c>
      <c r="L293" s="17">
        <v>129257</v>
      </c>
      <c r="M293" s="18">
        <v>301233</v>
      </c>
      <c r="N293" s="18">
        <v>94455</v>
      </c>
      <c r="O293" s="17">
        <v>524945</v>
      </c>
      <c r="P293" s="17">
        <v>578340</v>
      </c>
      <c r="Q293" s="18">
        <v>86792</v>
      </c>
      <c r="R293" s="18">
        <v>56920</v>
      </c>
      <c r="S293" s="17">
        <v>722052</v>
      </c>
      <c r="T293" s="17">
        <v>1182143</v>
      </c>
      <c r="U293" s="18">
        <v>1211565</v>
      </c>
      <c r="V293" s="18">
        <v>3255011</v>
      </c>
      <c r="W293" s="20">
        <v>5648719</v>
      </c>
    </row>
    <row r="294" spans="1:23" ht="12.75" customHeight="1">
      <c r="A294" s="14" t="s">
        <v>41</v>
      </c>
      <c r="B294" s="15" t="s">
        <v>528</v>
      </c>
      <c r="C294" s="16" t="s">
        <v>529</v>
      </c>
      <c r="D294" s="17">
        <v>7219700</v>
      </c>
      <c r="E294" s="18">
        <v>7205700</v>
      </c>
      <c r="F294" s="18">
        <v>4445073</v>
      </c>
      <c r="G294" s="19">
        <f t="shared" si="53"/>
        <v>0.6168828843831966</v>
      </c>
      <c r="H294" s="17">
        <v>149758</v>
      </c>
      <c r="I294" s="18">
        <v>122609</v>
      </c>
      <c r="J294" s="18">
        <v>216311</v>
      </c>
      <c r="K294" s="17">
        <v>488678</v>
      </c>
      <c r="L294" s="17">
        <v>961261</v>
      </c>
      <c r="M294" s="18">
        <v>632806</v>
      </c>
      <c r="N294" s="18">
        <v>284531</v>
      </c>
      <c r="O294" s="17">
        <v>1878598</v>
      </c>
      <c r="P294" s="17">
        <v>4704</v>
      </c>
      <c r="Q294" s="18">
        <v>713745</v>
      </c>
      <c r="R294" s="18">
        <v>213899</v>
      </c>
      <c r="S294" s="17">
        <v>932348</v>
      </c>
      <c r="T294" s="17">
        <v>58201</v>
      </c>
      <c r="U294" s="18">
        <v>162805</v>
      </c>
      <c r="V294" s="18">
        <v>924443</v>
      </c>
      <c r="W294" s="20">
        <v>1145449</v>
      </c>
    </row>
    <row r="295" spans="1:23" ht="12.75" customHeight="1">
      <c r="A295" s="21"/>
      <c r="B295" s="22" t="s">
        <v>530</v>
      </c>
      <c r="C295" s="23"/>
      <c r="D295" s="24">
        <f>SUM(D290:D294)</f>
        <v>273763464</v>
      </c>
      <c r="E295" s="25">
        <f>SUM(E290:E294)</f>
        <v>269325786</v>
      </c>
      <c r="F295" s="25">
        <f>SUM(F290:F294)</f>
        <v>224383991</v>
      </c>
      <c r="G295" s="26">
        <f t="shared" si="53"/>
        <v>0.8331322237373885</v>
      </c>
      <c r="H295" s="24">
        <f aca="true" t="shared" si="58" ref="H295:W295">SUM(H290:H294)</f>
        <v>13905717</v>
      </c>
      <c r="I295" s="25">
        <f t="shared" si="58"/>
        <v>16752741</v>
      </c>
      <c r="J295" s="25">
        <f t="shared" si="58"/>
        <v>22202637</v>
      </c>
      <c r="K295" s="24">
        <f t="shared" si="58"/>
        <v>52861095</v>
      </c>
      <c r="L295" s="24">
        <f t="shared" si="58"/>
        <v>21274687</v>
      </c>
      <c r="M295" s="25">
        <f t="shared" si="58"/>
        <v>23952038</v>
      </c>
      <c r="N295" s="25">
        <f t="shared" si="58"/>
        <v>17541030</v>
      </c>
      <c r="O295" s="24">
        <f t="shared" si="58"/>
        <v>62767755</v>
      </c>
      <c r="P295" s="24">
        <f t="shared" si="58"/>
        <v>13890890</v>
      </c>
      <c r="Q295" s="25">
        <f t="shared" si="58"/>
        <v>17582183</v>
      </c>
      <c r="R295" s="25">
        <f t="shared" si="58"/>
        <v>18647745</v>
      </c>
      <c r="S295" s="24">
        <f t="shared" si="58"/>
        <v>50120818</v>
      </c>
      <c r="T295" s="24">
        <f t="shared" si="58"/>
        <v>13768435</v>
      </c>
      <c r="U295" s="25">
        <f t="shared" si="58"/>
        <v>17317545</v>
      </c>
      <c r="V295" s="25">
        <f t="shared" si="58"/>
        <v>27548343</v>
      </c>
      <c r="W295" s="27">
        <f t="shared" si="58"/>
        <v>58634323</v>
      </c>
    </row>
    <row r="296" spans="1:23" ht="12.75" customHeight="1">
      <c r="A296" s="32"/>
      <c r="B296" s="33" t="s">
        <v>531</v>
      </c>
      <c r="C296" s="34"/>
      <c r="D296" s="35">
        <f>SUM(D260:D263,D265:D271,D273:D281,D283:D288,D290:D294)</f>
        <v>380933716</v>
      </c>
      <c r="E296" s="36">
        <f>SUM(E260:E263,E265:E271,E273:E281,E283:E288,E290:E294)</f>
        <v>374200382</v>
      </c>
      <c r="F296" s="36">
        <f>SUM(F260:F263,F265:F271,F273:F281,F283:F288,F290:F294)</f>
        <v>283611334</v>
      </c>
      <c r="G296" s="37">
        <f t="shared" si="53"/>
        <v>0.7579129996719245</v>
      </c>
      <c r="H296" s="35">
        <f aca="true" t="shared" si="59" ref="H296:W296">SUM(H260:H263,H265:H271,H273:H281,H283:H288,H290:H294)</f>
        <v>15625630</v>
      </c>
      <c r="I296" s="36">
        <f t="shared" si="59"/>
        <v>18908591</v>
      </c>
      <c r="J296" s="36">
        <f t="shared" si="59"/>
        <v>27032909</v>
      </c>
      <c r="K296" s="35">
        <f t="shared" si="59"/>
        <v>61567130</v>
      </c>
      <c r="L296" s="35">
        <f t="shared" si="59"/>
        <v>27998105</v>
      </c>
      <c r="M296" s="36">
        <f t="shared" si="59"/>
        <v>29219630</v>
      </c>
      <c r="N296" s="36">
        <f t="shared" si="59"/>
        <v>24934404</v>
      </c>
      <c r="O296" s="35">
        <f t="shared" si="59"/>
        <v>82152139</v>
      </c>
      <c r="P296" s="35">
        <f t="shared" si="59"/>
        <v>17382246</v>
      </c>
      <c r="Q296" s="36">
        <f t="shared" si="59"/>
        <v>24314412</v>
      </c>
      <c r="R296" s="36">
        <f t="shared" si="59"/>
        <v>26504585</v>
      </c>
      <c r="S296" s="35">
        <f t="shared" si="59"/>
        <v>68201243</v>
      </c>
      <c r="T296" s="35">
        <f t="shared" si="59"/>
        <v>16575913</v>
      </c>
      <c r="U296" s="36">
        <f t="shared" si="59"/>
        <v>22113539</v>
      </c>
      <c r="V296" s="36">
        <f t="shared" si="59"/>
        <v>33001370</v>
      </c>
      <c r="W296" s="38">
        <f t="shared" si="59"/>
        <v>71690822</v>
      </c>
    </row>
    <row r="297" spans="1:23" ht="12.75" customHeight="1">
      <c r="A297" s="9"/>
      <c r="B297" s="10" t="s">
        <v>600</v>
      </c>
      <c r="C297" s="11"/>
      <c r="D297" s="28"/>
      <c r="E297" s="29"/>
      <c r="F297" s="29"/>
      <c r="G297" s="30"/>
      <c r="H297" s="28"/>
      <c r="I297" s="29"/>
      <c r="J297" s="29"/>
      <c r="K297" s="28"/>
      <c r="L297" s="28"/>
      <c r="M297" s="29"/>
      <c r="N297" s="29"/>
      <c r="O297" s="28"/>
      <c r="P297" s="28"/>
      <c r="Q297" s="29"/>
      <c r="R297" s="29"/>
      <c r="S297" s="28"/>
      <c r="T297" s="28"/>
      <c r="U297" s="29"/>
      <c r="V297" s="29"/>
      <c r="W297" s="31"/>
    </row>
    <row r="298" spans="1:23" ht="12.75" customHeight="1">
      <c r="A298" s="13"/>
      <c r="B298" s="10" t="s">
        <v>532</v>
      </c>
      <c r="C298" s="11"/>
      <c r="D298" s="28"/>
      <c r="E298" s="29"/>
      <c r="F298" s="29"/>
      <c r="G298" s="30"/>
      <c r="H298" s="28"/>
      <c r="I298" s="29"/>
      <c r="J298" s="29"/>
      <c r="K298" s="28"/>
      <c r="L298" s="28"/>
      <c r="M298" s="29"/>
      <c r="N298" s="29"/>
      <c r="O298" s="28"/>
      <c r="P298" s="28"/>
      <c r="Q298" s="29"/>
      <c r="R298" s="29"/>
      <c r="S298" s="28"/>
      <c r="T298" s="28"/>
      <c r="U298" s="29"/>
      <c r="V298" s="29"/>
      <c r="W298" s="31"/>
    </row>
    <row r="299" spans="1:23" ht="12.75" customHeight="1">
      <c r="A299" s="14" t="s">
        <v>20</v>
      </c>
      <c r="B299" s="15" t="s">
        <v>533</v>
      </c>
      <c r="C299" s="16" t="s">
        <v>534</v>
      </c>
      <c r="D299" s="17">
        <v>4170377564</v>
      </c>
      <c r="E299" s="18">
        <v>3949863855</v>
      </c>
      <c r="F299" s="18">
        <v>1110039548</v>
      </c>
      <c r="G299" s="19">
        <f aca="true" t="shared" si="60" ref="G299:G336">IF($E299=0,0,$F299/$E299)</f>
        <v>0.2810323567468884</v>
      </c>
      <c r="H299" s="17">
        <v>46733049</v>
      </c>
      <c r="I299" s="18">
        <v>55600866</v>
      </c>
      <c r="J299" s="18">
        <v>74347387</v>
      </c>
      <c r="K299" s="17">
        <v>176681302</v>
      </c>
      <c r="L299" s="17">
        <v>97360189</v>
      </c>
      <c r="M299" s="18">
        <v>116125547</v>
      </c>
      <c r="N299" s="18">
        <v>109933321</v>
      </c>
      <c r="O299" s="17">
        <v>323419057</v>
      </c>
      <c r="P299" s="17">
        <v>66366883</v>
      </c>
      <c r="Q299" s="18">
        <v>37515783</v>
      </c>
      <c r="R299" s="18">
        <v>127989703</v>
      </c>
      <c r="S299" s="17">
        <v>231872369</v>
      </c>
      <c r="T299" s="17">
        <v>54967075</v>
      </c>
      <c r="U299" s="18">
        <v>78305766</v>
      </c>
      <c r="V299" s="18">
        <v>244793979</v>
      </c>
      <c r="W299" s="20">
        <v>378066820</v>
      </c>
    </row>
    <row r="300" spans="1:23" ht="12.75" customHeight="1">
      <c r="A300" s="21"/>
      <c r="B300" s="22" t="s">
        <v>25</v>
      </c>
      <c r="C300" s="23"/>
      <c r="D300" s="24">
        <f>D299</f>
        <v>4170377564</v>
      </c>
      <c r="E300" s="25">
        <f>E299</f>
        <v>3949863855</v>
      </c>
      <c r="F300" s="25">
        <f>F299</f>
        <v>1110039548</v>
      </c>
      <c r="G300" s="26">
        <f t="shared" si="60"/>
        <v>0.2810323567468884</v>
      </c>
      <c r="H300" s="24">
        <f aca="true" t="shared" si="61" ref="H300:W300">H299</f>
        <v>46733049</v>
      </c>
      <c r="I300" s="25">
        <f t="shared" si="61"/>
        <v>55600866</v>
      </c>
      <c r="J300" s="25">
        <f t="shared" si="61"/>
        <v>74347387</v>
      </c>
      <c r="K300" s="24">
        <f t="shared" si="61"/>
        <v>176681302</v>
      </c>
      <c r="L300" s="24">
        <f t="shared" si="61"/>
        <v>97360189</v>
      </c>
      <c r="M300" s="25">
        <f t="shared" si="61"/>
        <v>116125547</v>
      </c>
      <c r="N300" s="25">
        <f t="shared" si="61"/>
        <v>109933321</v>
      </c>
      <c r="O300" s="24">
        <f t="shared" si="61"/>
        <v>323419057</v>
      </c>
      <c r="P300" s="24">
        <f t="shared" si="61"/>
        <v>66366883</v>
      </c>
      <c r="Q300" s="25">
        <f t="shared" si="61"/>
        <v>37515783</v>
      </c>
      <c r="R300" s="25">
        <f t="shared" si="61"/>
        <v>127989703</v>
      </c>
      <c r="S300" s="24">
        <f t="shared" si="61"/>
        <v>231872369</v>
      </c>
      <c r="T300" s="24">
        <f t="shared" si="61"/>
        <v>54967075</v>
      </c>
      <c r="U300" s="25">
        <f t="shared" si="61"/>
        <v>78305766</v>
      </c>
      <c r="V300" s="25">
        <f t="shared" si="61"/>
        <v>244793979</v>
      </c>
      <c r="W300" s="27">
        <f t="shared" si="61"/>
        <v>378066820</v>
      </c>
    </row>
    <row r="301" spans="1:23" ht="12.75" customHeight="1">
      <c r="A301" s="14" t="s">
        <v>26</v>
      </c>
      <c r="B301" s="15" t="s">
        <v>535</v>
      </c>
      <c r="C301" s="16" t="s">
        <v>536</v>
      </c>
      <c r="D301" s="17">
        <v>16649642</v>
      </c>
      <c r="E301" s="18">
        <v>13855642</v>
      </c>
      <c r="F301" s="18">
        <v>7197387</v>
      </c>
      <c r="G301" s="19">
        <f t="shared" si="60"/>
        <v>0.5194553236869139</v>
      </c>
      <c r="H301" s="17">
        <v>73504</v>
      </c>
      <c r="I301" s="18">
        <v>504668</v>
      </c>
      <c r="J301" s="18">
        <v>865220</v>
      </c>
      <c r="K301" s="17">
        <v>1443392</v>
      </c>
      <c r="L301" s="17">
        <v>725764</v>
      </c>
      <c r="M301" s="18">
        <v>875327</v>
      </c>
      <c r="N301" s="18">
        <v>663540</v>
      </c>
      <c r="O301" s="17">
        <v>2264631</v>
      </c>
      <c r="P301" s="17">
        <v>416442</v>
      </c>
      <c r="Q301" s="18">
        <v>663265</v>
      </c>
      <c r="R301" s="18">
        <v>719100</v>
      </c>
      <c r="S301" s="17">
        <v>1798807</v>
      </c>
      <c r="T301" s="17">
        <v>222600</v>
      </c>
      <c r="U301" s="18">
        <v>224250</v>
      </c>
      <c r="V301" s="18">
        <v>1243707</v>
      </c>
      <c r="W301" s="20">
        <v>1690557</v>
      </c>
    </row>
    <row r="302" spans="1:23" ht="12.75" customHeight="1">
      <c r="A302" s="14" t="s">
        <v>26</v>
      </c>
      <c r="B302" s="15" t="s">
        <v>537</v>
      </c>
      <c r="C302" s="16" t="s">
        <v>538</v>
      </c>
      <c r="D302" s="17">
        <v>38554966</v>
      </c>
      <c r="E302" s="18">
        <v>35481145</v>
      </c>
      <c r="F302" s="18">
        <v>31611316</v>
      </c>
      <c r="G302" s="19">
        <f t="shared" si="60"/>
        <v>0.8909328038878114</v>
      </c>
      <c r="H302" s="17">
        <v>1831366</v>
      </c>
      <c r="I302" s="18">
        <v>2182436</v>
      </c>
      <c r="J302" s="18">
        <v>2556056</v>
      </c>
      <c r="K302" s="17">
        <v>6569858</v>
      </c>
      <c r="L302" s="17">
        <v>2835216</v>
      </c>
      <c r="M302" s="18">
        <v>3807053</v>
      </c>
      <c r="N302" s="18">
        <v>3424044</v>
      </c>
      <c r="O302" s="17">
        <v>10066313</v>
      </c>
      <c r="P302" s="17">
        <v>2968973</v>
      </c>
      <c r="Q302" s="18">
        <v>-934099</v>
      </c>
      <c r="R302" s="18">
        <v>5794122</v>
      </c>
      <c r="S302" s="17">
        <v>7828996</v>
      </c>
      <c r="T302" s="17">
        <v>2212827</v>
      </c>
      <c r="U302" s="18">
        <v>2046168</v>
      </c>
      <c r="V302" s="18">
        <v>2887154</v>
      </c>
      <c r="W302" s="20">
        <v>7146149</v>
      </c>
    </row>
    <row r="303" spans="1:23" ht="12.75" customHeight="1">
      <c r="A303" s="14" t="s">
        <v>26</v>
      </c>
      <c r="B303" s="15" t="s">
        <v>539</v>
      </c>
      <c r="C303" s="16" t="s">
        <v>540</v>
      </c>
      <c r="D303" s="17">
        <v>24941367</v>
      </c>
      <c r="E303" s="18">
        <v>24709901</v>
      </c>
      <c r="F303" s="18">
        <v>20667323</v>
      </c>
      <c r="G303" s="19">
        <f t="shared" si="60"/>
        <v>0.8363984542066761</v>
      </c>
      <c r="H303" s="17">
        <v>1395128</v>
      </c>
      <c r="I303" s="18">
        <v>1540663</v>
      </c>
      <c r="J303" s="18">
        <v>2146392</v>
      </c>
      <c r="K303" s="17">
        <v>5082183</v>
      </c>
      <c r="L303" s="17">
        <v>1902813</v>
      </c>
      <c r="M303" s="18">
        <v>2812910</v>
      </c>
      <c r="N303" s="18">
        <v>1803768</v>
      </c>
      <c r="O303" s="17">
        <v>6519491</v>
      </c>
      <c r="P303" s="17">
        <v>1145028</v>
      </c>
      <c r="Q303" s="18">
        <v>1338117</v>
      </c>
      <c r="R303" s="18">
        <v>1698298</v>
      </c>
      <c r="S303" s="17">
        <v>4181443</v>
      </c>
      <c r="T303" s="17">
        <v>1275415</v>
      </c>
      <c r="U303" s="18">
        <v>1458187</v>
      </c>
      <c r="V303" s="18">
        <v>2150604</v>
      </c>
      <c r="W303" s="20">
        <v>4884206</v>
      </c>
    </row>
    <row r="304" spans="1:23" ht="12.75" customHeight="1">
      <c r="A304" s="14" t="s">
        <v>26</v>
      </c>
      <c r="B304" s="15" t="s">
        <v>541</v>
      </c>
      <c r="C304" s="16" t="s">
        <v>542</v>
      </c>
      <c r="D304" s="17">
        <v>69684889</v>
      </c>
      <c r="E304" s="18">
        <v>66099225</v>
      </c>
      <c r="F304" s="18">
        <v>47762341</v>
      </c>
      <c r="G304" s="19">
        <f t="shared" si="60"/>
        <v>0.7225854917360983</v>
      </c>
      <c r="H304" s="17">
        <v>1585177</v>
      </c>
      <c r="I304" s="18">
        <v>4188144</v>
      </c>
      <c r="J304" s="18">
        <v>5175405</v>
      </c>
      <c r="K304" s="17">
        <v>10948726</v>
      </c>
      <c r="L304" s="17">
        <v>5276650</v>
      </c>
      <c r="M304" s="18">
        <v>4736821</v>
      </c>
      <c r="N304" s="18">
        <v>4636462</v>
      </c>
      <c r="O304" s="17">
        <v>14649933</v>
      </c>
      <c r="P304" s="17">
        <v>3720537</v>
      </c>
      <c r="Q304" s="18">
        <v>5125625</v>
      </c>
      <c r="R304" s="18">
        <v>5257129</v>
      </c>
      <c r="S304" s="17">
        <v>14103291</v>
      </c>
      <c r="T304" s="17">
        <v>2427796</v>
      </c>
      <c r="U304" s="18">
        <v>1863998</v>
      </c>
      <c r="V304" s="18">
        <v>3768597</v>
      </c>
      <c r="W304" s="20">
        <v>8060391</v>
      </c>
    </row>
    <row r="305" spans="1:23" ht="12.75" customHeight="1">
      <c r="A305" s="14" t="s">
        <v>26</v>
      </c>
      <c r="B305" s="15" t="s">
        <v>543</v>
      </c>
      <c r="C305" s="16" t="s">
        <v>544</v>
      </c>
      <c r="D305" s="17">
        <v>54680902</v>
      </c>
      <c r="E305" s="18">
        <v>57293479</v>
      </c>
      <c r="F305" s="18">
        <v>52424894</v>
      </c>
      <c r="G305" s="19">
        <f t="shared" si="60"/>
        <v>0.9150237499105265</v>
      </c>
      <c r="H305" s="17">
        <v>1798982</v>
      </c>
      <c r="I305" s="18">
        <v>4157865</v>
      </c>
      <c r="J305" s="18">
        <v>3522631</v>
      </c>
      <c r="K305" s="17">
        <v>9479478</v>
      </c>
      <c r="L305" s="17">
        <v>4683030</v>
      </c>
      <c r="M305" s="18">
        <v>5532697</v>
      </c>
      <c r="N305" s="18">
        <v>4958810</v>
      </c>
      <c r="O305" s="17">
        <v>15174537</v>
      </c>
      <c r="P305" s="17">
        <v>2887695</v>
      </c>
      <c r="Q305" s="18">
        <v>6296906</v>
      </c>
      <c r="R305" s="18">
        <v>6492035</v>
      </c>
      <c r="S305" s="17">
        <v>15676636</v>
      </c>
      <c r="T305" s="17">
        <v>3333714</v>
      </c>
      <c r="U305" s="18">
        <v>3109093</v>
      </c>
      <c r="V305" s="18">
        <v>5651436</v>
      </c>
      <c r="W305" s="20">
        <v>12094243</v>
      </c>
    </row>
    <row r="306" spans="1:23" ht="12.75" customHeight="1">
      <c r="A306" s="14" t="s">
        <v>41</v>
      </c>
      <c r="B306" s="15" t="s">
        <v>545</v>
      </c>
      <c r="C306" s="16" t="s">
        <v>546</v>
      </c>
      <c r="D306" s="17">
        <v>10203419</v>
      </c>
      <c r="E306" s="18">
        <v>15570009</v>
      </c>
      <c r="F306" s="18">
        <v>8295053</v>
      </c>
      <c r="G306" s="19">
        <f t="shared" si="60"/>
        <v>0.5327583946804398</v>
      </c>
      <c r="H306" s="17">
        <v>145869</v>
      </c>
      <c r="I306" s="18">
        <v>1272528</v>
      </c>
      <c r="J306" s="18">
        <v>653425</v>
      </c>
      <c r="K306" s="17">
        <v>2071822</v>
      </c>
      <c r="L306" s="17">
        <v>571728</v>
      </c>
      <c r="M306" s="18">
        <v>808743</v>
      </c>
      <c r="N306" s="18">
        <v>475413</v>
      </c>
      <c r="O306" s="17">
        <v>1855884</v>
      </c>
      <c r="P306" s="17">
        <v>480733</v>
      </c>
      <c r="Q306" s="18">
        <v>588235</v>
      </c>
      <c r="R306" s="18">
        <v>701912</v>
      </c>
      <c r="S306" s="17">
        <v>1770880</v>
      </c>
      <c r="T306" s="17">
        <v>256916</v>
      </c>
      <c r="U306" s="18">
        <v>506119</v>
      </c>
      <c r="V306" s="18">
        <v>1833432</v>
      </c>
      <c r="W306" s="20">
        <v>2596467</v>
      </c>
    </row>
    <row r="307" spans="1:23" ht="12.75" customHeight="1">
      <c r="A307" s="21"/>
      <c r="B307" s="22" t="s">
        <v>547</v>
      </c>
      <c r="C307" s="23"/>
      <c r="D307" s="24">
        <f>SUM(D301:D306)</f>
        <v>214715185</v>
      </c>
      <c r="E307" s="25">
        <f>SUM(E301:E306)</f>
        <v>213009401</v>
      </c>
      <c r="F307" s="25">
        <f>SUM(F301:F306)</f>
        <v>167958314</v>
      </c>
      <c r="G307" s="26">
        <f t="shared" si="60"/>
        <v>0.7885018840083964</v>
      </c>
      <c r="H307" s="24">
        <f aca="true" t="shared" si="62" ref="H307:W307">SUM(H301:H306)</f>
        <v>6830026</v>
      </c>
      <c r="I307" s="25">
        <f t="shared" si="62"/>
        <v>13846304</v>
      </c>
      <c r="J307" s="25">
        <f t="shared" si="62"/>
        <v>14919129</v>
      </c>
      <c r="K307" s="24">
        <f t="shared" si="62"/>
        <v>35595459</v>
      </c>
      <c r="L307" s="24">
        <f t="shared" si="62"/>
        <v>15995201</v>
      </c>
      <c r="M307" s="25">
        <f t="shared" si="62"/>
        <v>18573551</v>
      </c>
      <c r="N307" s="25">
        <f t="shared" si="62"/>
        <v>15962037</v>
      </c>
      <c r="O307" s="24">
        <f t="shared" si="62"/>
        <v>50530789</v>
      </c>
      <c r="P307" s="24">
        <f t="shared" si="62"/>
        <v>11619408</v>
      </c>
      <c r="Q307" s="25">
        <f t="shared" si="62"/>
        <v>13078049</v>
      </c>
      <c r="R307" s="25">
        <f t="shared" si="62"/>
        <v>20662596</v>
      </c>
      <c r="S307" s="24">
        <f t="shared" si="62"/>
        <v>45360053</v>
      </c>
      <c r="T307" s="24">
        <f t="shared" si="62"/>
        <v>9729268</v>
      </c>
      <c r="U307" s="25">
        <f t="shared" si="62"/>
        <v>9207815</v>
      </c>
      <c r="V307" s="25">
        <f t="shared" si="62"/>
        <v>17534930</v>
      </c>
      <c r="W307" s="27">
        <f t="shared" si="62"/>
        <v>36472013</v>
      </c>
    </row>
    <row r="308" spans="1:23" ht="12.75" customHeight="1">
      <c r="A308" s="14" t="s">
        <v>26</v>
      </c>
      <c r="B308" s="15" t="s">
        <v>548</v>
      </c>
      <c r="C308" s="16" t="s">
        <v>549</v>
      </c>
      <c r="D308" s="17">
        <v>16441583</v>
      </c>
      <c r="E308" s="18">
        <v>16261996</v>
      </c>
      <c r="F308" s="18">
        <v>14318461</v>
      </c>
      <c r="G308" s="19">
        <f t="shared" si="60"/>
        <v>0.8804860731733054</v>
      </c>
      <c r="H308" s="17">
        <v>138816</v>
      </c>
      <c r="I308" s="18">
        <v>1919891</v>
      </c>
      <c r="J308" s="18">
        <v>593719</v>
      </c>
      <c r="K308" s="17">
        <v>2652426</v>
      </c>
      <c r="L308" s="17">
        <v>1627623</v>
      </c>
      <c r="M308" s="18">
        <v>667077</v>
      </c>
      <c r="N308" s="18">
        <v>2918960</v>
      </c>
      <c r="O308" s="17">
        <v>5213660</v>
      </c>
      <c r="P308" s="17">
        <v>581530</v>
      </c>
      <c r="Q308" s="18">
        <v>1074519</v>
      </c>
      <c r="R308" s="18">
        <v>1763047</v>
      </c>
      <c r="S308" s="17">
        <v>3419096</v>
      </c>
      <c r="T308" s="17">
        <v>612193</v>
      </c>
      <c r="U308" s="18">
        <v>424183</v>
      </c>
      <c r="V308" s="18">
        <v>1996903</v>
      </c>
      <c r="W308" s="20">
        <v>3033279</v>
      </c>
    </row>
    <row r="309" spans="1:23" ht="12.75" customHeight="1">
      <c r="A309" s="14" t="s">
        <v>26</v>
      </c>
      <c r="B309" s="15" t="s">
        <v>550</v>
      </c>
      <c r="C309" s="16" t="s">
        <v>551</v>
      </c>
      <c r="D309" s="17">
        <v>246128307</v>
      </c>
      <c r="E309" s="18">
        <v>249662586</v>
      </c>
      <c r="F309" s="18">
        <v>250798587</v>
      </c>
      <c r="G309" s="19">
        <f t="shared" si="60"/>
        <v>1.0045501451306764</v>
      </c>
      <c r="H309" s="17">
        <v>15643575</v>
      </c>
      <c r="I309" s="18">
        <v>17842489</v>
      </c>
      <c r="J309" s="18">
        <v>18455153</v>
      </c>
      <c r="K309" s="17">
        <v>51941217</v>
      </c>
      <c r="L309" s="17">
        <v>25797438</v>
      </c>
      <c r="M309" s="18">
        <v>27797759</v>
      </c>
      <c r="N309" s="18">
        <v>21403671</v>
      </c>
      <c r="O309" s="17">
        <v>74998868</v>
      </c>
      <c r="P309" s="17">
        <v>18481657</v>
      </c>
      <c r="Q309" s="18">
        <v>20718214</v>
      </c>
      <c r="R309" s="18">
        <v>21693748</v>
      </c>
      <c r="S309" s="17">
        <v>60893619</v>
      </c>
      <c r="T309" s="17">
        <v>17452484</v>
      </c>
      <c r="U309" s="18">
        <v>15777061</v>
      </c>
      <c r="V309" s="18">
        <v>29735338</v>
      </c>
      <c r="W309" s="20">
        <v>62964883</v>
      </c>
    </row>
    <row r="310" spans="1:23" ht="12.75" customHeight="1">
      <c r="A310" s="14" t="s">
        <v>26</v>
      </c>
      <c r="B310" s="15" t="s">
        <v>552</v>
      </c>
      <c r="C310" s="16" t="s">
        <v>553</v>
      </c>
      <c r="D310" s="17">
        <v>108195742</v>
      </c>
      <c r="E310" s="18">
        <v>74217826</v>
      </c>
      <c r="F310" s="18">
        <v>40988659</v>
      </c>
      <c r="G310" s="19">
        <f t="shared" si="60"/>
        <v>0.5522751232298289</v>
      </c>
      <c r="H310" s="17">
        <v>157892</v>
      </c>
      <c r="I310" s="18">
        <v>505296</v>
      </c>
      <c r="J310" s="18">
        <v>1353081</v>
      </c>
      <c r="K310" s="17">
        <v>2016269</v>
      </c>
      <c r="L310" s="17">
        <v>3529403</v>
      </c>
      <c r="M310" s="18">
        <v>4729850</v>
      </c>
      <c r="N310" s="18">
        <v>4050354</v>
      </c>
      <c r="O310" s="17">
        <v>12309607</v>
      </c>
      <c r="P310" s="17">
        <v>2849986</v>
      </c>
      <c r="Q310" s="18">
        <v>3644780</v>
      </c>
      <c r="R310" s="18">
        <v>7872492</v>
      </c>
      <c r="S310" s="17">
        <v>14367258</v>
      </c>
      <c r="T310" s="17">
        <v>3319667</v>
      </c>
      <c r="U310" s="18">
        <v>3685000</v>
      </c>
      <c r="V310" s="18">
        <v>5290858</v>
      </c>
      <c r="W310" s="20">
        <v>12295525</v>
      </c>
    </row>
    <row r="311" spans="1:23" ht="12.75" customHeight="1">
      <c r="A311" s="14" t="s">
        <v>26</v>
      </c>
      <c r="B311" s="15" t="s">
        <v>554</v>
      </c>
      <c r="C311" s="16" t="s">
        <v>555</v>
      </c>
      <c r="D311" s="17">
        <v>59123927</v>
      </c>
      <c r="E311" s="18">
        <v>67940050</v>
      </c>
      <c r="F311" s="18">
        <v>49607149</v>
      </c>
      <c r="G311" s="19">
        <f t="shared" si="60"/>
        <v>0.7301606195462028</v>
      </c>
      <c r="H311" s="17">
        <v>1076314</v>
      </c>
      <c r="I311" s="18">
        <v>3332928</v>
      </c>
      <c r="J311" s="18">
        <v>4126433</v>
      </c>
      <c r="K311" s="17">
        <v>8535675</v>
      </c>
      <c r="L311" s="17">
        <v>4928922</v>
      </c>
      <c r="M311" s="18">
        <v>6802861</v>
      </c>
      <c r="N311" s="18">
        <v>5819860</v>
      </c>
      <c r="O311" s="17">
        <v>17551643</v>
      </c>
      <c r="P311" s="17">
        <v>4301176</v>
      </c>
      <c r="Q311" s="18">
        <v>3989460</v>
      </c>
      <c r="R311" s="18">
        <v>4491763</v>
      </c>
      <c r="S311" s="17">
        <v>12782399</v>
      </c>
      <c r="T311" s="17">
        <v>3824040</v>
      </c>
      <c r="U311" s="18">
        <v>2562118</v>
      </c>
      <c r="V311" s="18">
        <v>4351274</v>
      </c>
      <c r="W311" s="20">
        <v>10737432</v>
      </c>
    </row>
    <row r="312" spans="1:23" ht="12.75" customHeight="1">
      <c r="A312" s="14" t="s">
        <v>26</v>
      </c>
      <c r="B312" s="15" t="s">
        <v>556</v>
      </c>
      <c r="C312" s="16" t="s">
        <v>557</v>
      </c>
      <c r="D312" s="17">
        <v>27338330</v>
      </c>
      <c r="E312" s="18">
        <v>32405051</v>
      </c>
      <c r="F312" s="18">
        <v>20520422</v>
      </c>
      <c r="G312" s="19">
        <f t="shared" si="60"/>
        <v>0.6332476378451002</v>
      </c>
      <c r="H312" s="17">
        <v>346122</v>
      </c>
      <c r="I312" s="18">
        <v>1158275</v>
      </c>
      <c r="J312" s="18">
        <v>2156744</v>
      </c>
      <c r="K312" s="17">
        <v>3661141</v>
      </c>
      <c r="L312" s="17">
        <v>1427977</v>
      </c>
      <c r="M312" s="18">
        <v>1329825</v>
      </c>
      <c r="N312" s="18">
        <v>2901671</v>
      </c>
      <c r="O312" s="17">
        <v>5659473</v>
      </c>
      <c r="P312" s="17">
        <v>1769736</v>
      </c>
      <c r="Q312" s="18">
        <v>2549867</v>
      </c>
      <c r="R312" s="18">
        <v>1643201</v>
      </c>
      <c r="S312" s="17">
        <v>5962804</v>
      </c>
      <c r="T312" s="17">
        <v>241012</v>
      </c>
      <c r="U312" s="18">
        <v>838046</v>
      </c>
      <c r="V312" s="18">
        <v>4157946</v>
      </c>
      <c r="W312" s="20">
        <v>5237004</v>
      </c>
    </row>
    <row r="313" spans="1:23" ht="12.75" customHeight="1">
      <c r="A313" s="14" t="s">
        <v>41</v>
      </c>
      <c r="B313" s="15" t="s">
        <v>558</v>
      </c>
      <c r="C313" s="16" t="s">
        <v>559</v>
      </c>
      <c r="D313" s="17">
        <v>13414200</v>
      </c>
      <c r="E313" s="18">
        <v>5577827</v>
      </c>
      <c r="F313" s="18">
        <v>4037408</v>
      </c>
      <c r="G313" s="19">
        <f t="shared" si="60"/>
        <v>0.7238317000509338</v>
      </c>
      <c r="H313" s="17">
        <v>9619</v>
      </c>
      <c r="I313" s="18">
        <v>159773</v>
      </c>
      <c r="J313" s="18">
        <v>180358</v>
      </c>
      <c r="K313" s="17">
        <v>349750</v>
      </c>
      <c r="L313" s="17">
        <v>140854</v>
      </c>
      <c r="M313" s="18">
        <v>131663</v>
      </c>
      <c r="N313" s="18">
        <v>682090</v>
      </c>
      <c r="O313" s="17">
        <v>954607</v>
      </c>
      <c r="P313" s="17">
        <v>243422</v>
      </c>
      <c r="Q313" s="18">
        <v>874371</v>
      </c>
      <c r="R313" s="18">
        <v>383031</v>
      </c>
      <c r="S313" s="17">
        <v>1500824</v>
      </c>
      <c r="T313" s="17">
        <v>36066</v>
      </c>
      <c r="U313" s="18">
        <v>442570</v>
      </c>
      <c r="V313" s="18">
        <v>753591</v>
      </c>
      <c r="W313" s="20">
        <v>1232227</v>
      </c>
    </row>
    <row r="314" spans="1:23" ht="12.75" customHeight="1">
      <c r="A314" s="21"/>
      <c r="B314" s="22" t="s">
        <v>560</v>
      </c>
      <c r="C314" s="23"/>
      <c r="D314" s="24">
        <f>SUM(D308:D313)</f>
        <v>470642089</v>
      </c>
      <c r="E314" s="25">
        <f>SUM(E308:E313)</f>
        <v>446065336</v>
      </c>
      <c r="F314" s="25">
        <f>SUM(F308:F313)</f>
        <v>380270686</v>
      </c>
      <c r="G314" s="26">
        <f t="shared" si="60"/>
        <v>0.8524999709907968</v>
      </c>
      <c r="H314" s="24">
        <f aca="true" t="shared" si="63" ref="H314:W314">SUM(H308:H313)</f>
        <v>17372338</v>
      </c>
      <c r="I314" s="25">
        <f t="shared" si="63"/>
        <v>24918652</v>
      </c>
      <c r="J314" s="25">
        <f t="shared" si="63"/>
        <v>26865488</v>
      </c>
      <c r="K314" s="24">
        <f t="shared" si="63"/>
        <v>69156478</v>
      </c>
      <c r="L314" s="24">
        <f t="shared" si="63"/>
        <v>37452217</v>
      </c>
      <c r="M314" s="25">
        <f t="shared" si="63"/>
        <v>41459035</v>
      </c>
      <c r="N314" s="25">
        <f t="shared" si="63"/>
        <v>37776606</v>
      </c>
      <c r="O314" s="24">
        <f t="shared" si="63"/>
        <v>116687858</v>
      </c>
      <c r="P314" s="24">
        <f t="shared" si="63"/>
        <v>28227507</v>
      </c>
      <c r="Q314" s="25">
        <f t="shared" si="63"/>
        <v>32851211</v>
      </c>
      <c r="R314" s="25">
        <f t="shared" si="63"/>
        <v>37847282</v>
      </c>
      <c r="S314" s="24">
        <f t="shared" si="63"/>
        <v>98926000</v>
      </c>
      <c r="T314" s="24">
        <f t="shared" si="63"/>
        <v>25485462</v>
      </c>
      <c r="U314" s="25">
        <f t="shared" si="63"/>
        <v>23728978</v>
      </c>
      <c r="V314" s="25">
        <f t="shared" si="63"/>
        <v>46285910</v>
      </c>
      <c r="W314" s="27">
        <f t="shared" si="63"/>
        <v>95500350</v>
      </c>
    </row>
    <row r="315" spans="1:23" ht="12.75" customHeight="1">
      <c r="A315" s="14" t="s">
        <v>26</v>
      </c>
      <c r="B315" s="15" t="s">
        <v>561</v>
      </c>
      <c r="C315" s="16" t="s">
        <v>562</v>
      </c>
      <c r="D315" s="17">
        <v>103923487</v>
      </c>
      <c r="E315" s="18">
        <v>107489411</v>
      </c>
      <c r="F315" s="18">
        <v>87149055</v>
      </c>
      <c r="G315" s="19">
        <f t="shared" si="60"/>
        <v>0.8107687463279523</v>
      </c>
      <c r="H315" s="17">
        <v>4553996</v>
      </c>
      <c r="I315" s="18">
        <v>7555764</v>
      </c>
      <c r="J315" s="18">
        <v>6660851</v>
      </c>
      <c r="K315" s="17">
        <v>18770611</v>
      </c>
      <c r="L315" s="17">
        <v>7276492</v>
      </c>
      <c r="M315" s="18">
        <v>8456172</v>
      </c>
      <c r="N315" s="18">
        <v>7850619</v>
      </c>
      <c r="O315" s="17">
        <v>23583283</v>
      </c>
      <c r="P315" s="17">
        <v>7125214</v>
      </c>
      <c r="Q315" s="18">
        <v>7513262</v>
      </c>
      <c r="R315" s="18">
        <v>7223139</v>
      </c>
      <c r="S315" s="17">
        <v>21861615</v>
      </c>
      <c r="T315" s="17">
        <v>5983955</v>
      </c>
      <c r="U315" s="18">
        <v>7255885</v>
      </c>
      <c r="V315" s="18">
        <v>9693706</v>
      </c>
      <c r="W315" s="20">
        <v>22933546</v>
      </c>
    </row>
    <row r="316" spans="1:23" ht="12.75" customHeight="1">
      <c r="A316" s="14" t="s">
        <v>26</v>
      </c>
      <c r="B316" s="15" t="s">
        <v>563</v>
      </c>
      <c r="C316" s="16" t="s">
        <v>564</v>
      </c>
      <c r="D316" s="17">
        <v>199404348</v>
      </c>
      <c r="E316" s="18">
        <v>203963449</v>
      </c>
      <c r="F316" s="18">
        <v>184890518</v>
      </c>
      <c r="G316" s="19">
        <f t="shared" si="60"/>
        <v>0.9064884855913571</v>
      </c>
      <c r="H316" s="17">
        <v>7308653</v>
      </c>
      <c r="I316" s="18">
        <v>11979211</v>
      </c>
      <c r="J316" s="18">
        <v>13566083</v>
      </c>
      <c r="K316" s="17">
        <v>32853947</v>
      </c>
      <c r="L316" s="17">
        <v>16288042</v>
      </c>
      <c r="M316" s="18">
        <v>18996804</v>
      </c>
      <c r="N316" s="18">
        <v>19965292</v>
      </c>
      <c r="O316" s="17">
        <v>55250138</v>
      </c>
      <c r="P316" s="17">
        <v>11776584</v>
      </c>
      <c r="Q316" s="18">
        <v>20396133</v>
      </c>
      <c r="R316" s="18">
        <v>21212469</v>
      </c>
      <c r="S316" s="17">
        <v>53385186</v>
      </c>
      <c r="T316" s="17">
        <v>12583777</v>
      </c>
      <c r="U316" s="18">
        <v>10061212</v>
      </c>
      <c r="V316" s="18">
        <v>20756258</v>
      </c>
      <c r="W316" s="20">
        <v>43401247</v>
      </c>
    </row>
    <row r="317" spans="1:23" ht="12.75" customHeight="1">
      <c r="A317" s="14" t="s">
        <v>26</v>
      </c>
      <c r="B317" s="15" t="s">
        <v>565</v>
      </c>
      <c r="C317" s="16" t="s">
        <v>566</v>
      </c>
      <c r="D317" s="17">
        <v>68918460</v>
      </c>
      <c r="E317" s="18">
        <v>65479340</v>
      </c>
      <c r="F317" s="18">
        <v>58304583</v>
      </c>
      <c r="G317" s="19">
        <f t="shared" si="60"/>
        <v>0.8904271637435563</v>
      </c>
      <c r="H317" s="17">
        <v>4639328</v>
      </c>
      <c r="I317" s="18">
        <v>4502353</v>
      </c>
      <c r="J317" s="18">
        <v>5420220</v>
      </c>
      <c r="K317" s="17">
        <v>14561901</v>
      </c>
      <c r="L317" s="17">
        <v>4229673</v>
      </c>
      <c r="M317" s="18">
        <v>7161755</v>
      </c>
      <c r="N317" s="18">
        <v>6080235</v>
      </c>
      <c r="O317" s="17">
        <v>17471663</v>
      </c>
      <c r="P317" s="17">
        <v>3604775</v>
      </c>
      <c r="Q317" s="18">
        <v>4902790</v>
      </c>
      <c r="R317" s="18">
        <v>5184674</v>
      </c>
      <c r="S317" s="17">
        <v>13692239</v>
      </c>
      <c r="T317" s="17">
        <v>3538682</v>
      </c>
      <c r="U317" s="18">
        <v>4118344</v>
      </c>
      <c r="V317" s="18">
        <v>4921754</v>
      </c>
      <c r="W317" s="20">
        <v>12578780</v>
      </c>
    </row>
    <row r="318" spans="1:23" ht="12.75" customHeight="1">
      <c r="A318" s="14" t="s">
        <v>26</v>
      </c>
      <c r="B318" s="15" t="s">
        <v>567</v>
      </c>
      <c r="C318" s="16" t="s">
        <v>568</v>
      </c>
      <c r="D318" s="17">
        <v>20541150</v>
      </c>
      <c r="E318" s="18">
        <v>15367992</v>
      </c>
      <c r="F318" s="18">
        <v>11667055</v>
      </c>
      <c r="G318" s="19">
        <f t="shared" si="60"/>
        <v>0.7591788829666231</v>
      </c>
      <c r="H318" s="17">
        <v>283082</v>
      </c>
      <c r="I318" s="18">
        <v>946229</v>
      </c>
      <c r="J318" s="18">
        <v>1878941</v>
      </c>
      <c r="K318" s="17">
        <v>3108252</v>
      </c>
      <c r="L318" s="17">
        <v>1187296</v>
      </c>
      <c r="M318" s="18">
        <v>1220012</v>
      </c>
      <c r="N318" s="18">
        <v>2729798</v>
      </c>
      <c r="O318" s="17">
        <v>5137106</v>
      </c>
      <c r="P318" s="17">
        <v>1058507</v>
      </c>
      <c r="Q318" s="18">
        <v>784525</v>
      </c>
      <c r="R318" s="18">
        <v>-452949</v>
      </c>
      <c r="S318" s="17">
        <v>1390083</v>
      </c>
      <c r="T318" s="17">
        <v>476742</v>
      </c>
      <c r="U318" s="18">
        <v>711366</v>
      </c>
      <c r="V318" s="18">
        <v>843506</v>
      </c>
      <c r="W318" s="20">
        <v>2031614</v>
      </c>
    </row>
    <row r="319" spans="1:23" ht="12.75" customHeight="1">
      <c r="A319" s="14" t="s">
        <v>41</v>
      </c>
      <c r="B319" s="15" t="s">
        <v>569</v>
      </c>
      <c r="C319" s="16" t="s">
        <v>570</v>
      </c>
      <c r="D319" s="17">
        <v>101810925</v>
      </c>
      <c r="E319" s="18">
        <v>109091081</v>
      </c>
      <c r="F319" s="18">
        <v>96883064</v>
      </c>
      <c r="G319" s="19">
        <f t="shared" si="60"/>
        <v>0.8880933538462232</v>
      </c>
      <c r="H319" s="17">
        <v>7275756</v>
      </c>
      <c r="I319" s="18">
        <v>8669842</v>
      </c>
      <c r="J319" s="18">
        <v>8921336</v>
      </c>
      <c r="K319" s="17">
        <v>24866934</v>
      </c>
      <c r="L319" s="17">
        <v>8794131</v>
      </c>
      <c r="M319" s="18">
        <v>14159882</v>
      </c>
      <c r="N319" s="18">
        <v>3927522</v>
      </c>
      <c r="O319" s="17">
        <v>26881535</v>
      </c>
      <c r="P319" s="17">
        <v>12328916</v>
      </c>
      <c r="Q319" s="18">
        <v>8457816</v>
      </c>
      <c r="R319" s="18">
        <v>7260423</v>
      </c>
      <c r="S319" s="17">
        <v>28047155</v>
      </c>
      <c r="T319" s="17">
        <v>4763930</v>
      </c>
      <c r="U319" s="18">
        <v>4513124</v>
      </c>
      <c r="V319" s="18">
        <v>7810386</v>
      </c>
      <c r="W319" s="20">
        <v>17087440</v>
      </c>
    </row>
    <row r="320" spans="1:23" ht="12.75" customHeight="1">
      <c r="A320" s="21"/>
      <c r="B320" s="22" t="s">
        <v>571</v>
      </c>
      <c r="C320" s="23"/>
      <c r="D320" s="24">
        <f>SUM(D315:D319)</f>
        <v>494598370</v>
      </c>
      <c r="E320" s="25">
        <f>SUM(E315:E319)</f>
        <v>501391273</v>
      </c>
      <c r="F320" s="25">
        <f>SUM(F315:F319)</f>
        <v>438894275</v>
      </c>
      <c r="G320" s="26">
        <f t="shared" si="60"/>
        <v>0.8753528404552028</v>
      </c>
      <c r="H320" s="24">
        <f aca="true" t="shared" si="64" ref="H320:W320">SUM(H315:H319)</f>
        <v>24060815</v>
      </c>
      <c r="I320" s="25">
        <f t="shared" si="64"/>
        <v>33653399</v>
      </c>
      <c r="J320" s="25">
        <f t="shared" si="64"/>
        <v>36447431</v>
      </c>
      <c r="K320" s="24">
        <f t="shared" si="64"/>
        <v>94161645</v>
      </c>
      <c r="L320" s="24">
        <f t="shared" si="64"/>
        <v>37775634</v>
      </c>
      <c r="M320" s="25">
        <f t="shared" si="64"/>
        <v>49994625</v>
      </c>
      <c r="N320" s="25">
        <f t="shared" si="64"/>
        <v>40553466</v>
      </c>
      <c r="O320" s="24">
        <f t="shared" si="64"/>
        <v>128323725</v>
      </c>
      <c r="P320" s="24">
        <f t="shared" si="64"/>
        <v>35893996</v>
      </c>
      <c r="Q320" s="25">
        <f t="shared" si="64"/>
        <v>42054526</v>
      </c>
      <c r="R320" s="25">
        <f t="shared" si="64"/>
        <v>40427756</v>
      </c>
      <c r="S320" s="24">
        <f t="shared" si="64"/>
        <v>118376278</v>
      </c>
      <c r="T320" s="24">
        <f t="shared" si="64"/>
        <v>27347086</v>
      </c>
      <c r="U320" s="25">
        <f t="shared" si="64"/>
        <v>26659931</v>
      </c>
      <c r="V320" s="25">
        <f t="shared" si="64"/>
        <v>44025610</v>
      </c>
      <c r="W320" s="27">
        <f t="shared" si="64"/>
        <v>98032627</v>
      </c>
    </row>
    <row r="321" spans="1:23" ht="12.75" customHeight="1">
      <c r="A321" s="14" t="s">
        <v>26</v>
      </c>
      <c r="B321" s="15" t="s">
        <v>572</v>
      </c>
      <c r="C321" s="16" t="s">
        <v>573</v>
      </c>
      <c r="D321" s="17">
        <v>25378500</v>
      </c>
      <c r="E321" s="18">
        <v>27586910</v>
      </c>
      <c r="F321" s="18">
        <v>21132029</v>
      </c>
      <c r="G321" s="19">
        <f t="shared" si="60"/>
        <v>0.7660165274037578</v>
      </c>
      <c r="H321" s="17">
        <v>460594</v>
      </c>
      <c r="I321" s="18">
        <v>1740165</v>
      </c>
      <c r="J321" s="18">
        <v>2253480</v>
      </c>
      <c r="K321" s="17">
        <v>4454239</v>
      </c>
      <c r="L321" s="17">
        <v>1883044</v>
      </c>
      <c r="M321" s="18">
        <v>2467528</v>
      </c>
      <c r="N321" s="18">
        <v>1935525</v>
      </c>
      <c r="O321" s="17">
        <v>6286097</v>
      </c>
      <c r="P321" s="17">
        <v>1977614</v>
      </c>
      <c r="Q321" s="18">
        <v>2100206</v>
      </c>
      <c r="R321" s="18">
        <v>1870982</v>
      </c>
      <c r="S321" s="17">
        <v>5948802</v>
      </c>
      <c r="T321" s="17">
        <v>1642575</v>
      </c>
      <c r="U321" s="18">
        <v>1635885</v>
      </c>
      <c r="V321" s="18">
        <v>1164431</v>
      </c>
      <c r="W321" s="20">
        <v>4442891</v>
      </c>
    </row>
    <row r="322" spans="1:23" ht="12.75" customHeight="1">
      <c r="A322" s="14" t="s">
        <v>26</v>
      </c>
      <c r="B322" s="15" t="s">
        <v>574</v>
      </c>
      <c r="C322" s="16" t="s">
        <v>575</v>
      </c>
      <c r="D322" s="17">
        <v>83577933</v>
      </c>
      <c r="E322" s="18">
        <v>85241452</v>
      </c>
      <c r="F322" s="18">
        <v>74980099</v>
      </c>
      <c r="G322" s="19">
        <f t="shared" si="60"/>
        <v>0.879620152411294</v>
      </c>
      <c r="H322" s="17">
        <v>4657466</v>
      </c>
      <c r="I322" s="18">
        <v>5148679</v>
      </c>
      <c r="J322" s="18">
        <v>5352707</v>
      </c>
      <c r="K322" s="17">
        <v>15158852</v>
      </c>
      <c r="L322" s="17">
        <v>6304974</v>
      </c>
      <c r="M322" s="18">
        <v>8564404</v>
      </c>
      <c r="N322" s="18">
        <v>7561329</v>
      </c>
      <c r="O322" s="17">
        <v>22430707</v>
      </c>
      <c r="P322" s="17">
        <v>6749723</v>
      </c>
      <c r="Q322" s="18">
        <v>6119545</v>
      </c>
      <c r="R322" s="18">
        <v>6264433</v>
      </c>
      <c r="S322" s="17">
        <v>19133701</v>
      </c>
      <c r="T322" s="17">
        <v>5391343</v>
      </c>
      <c r="U322" s="18">
        <v>5142617</v>
      </c>
      <c r="V322" s="18">
        <v>7722879</v>
      </c>
      <c r="W322" s="20">
        <v>18256839</v>
      </c>
    </row>
    <row r="323" spans="1:23" ht="12.75" customHeight="1">
      <c r="A323" s="14" t="s">
        <v>26</v>
      </c>
      <c r="B323" s="15" t="s">
        <v>576</v>
      </c>
      <c r="C323" s="16" t="s">
        <v>577</v>
      </c>
      <c r="D323" s="17">
        <v>111565360</v>
      </c>
      <c r="E323" s="18">
        <v>126399894</v>
      </c>
      <c r="F323" s="18">
        <v>112452703</v>
      </c>
      <c r="G323" s="19">
        <f t="shared" si="60"/>
        <v>0.8896582065171669</v>
      </c>
      <c r="H323" s="17">
        <v>1194860</v>
      </c>
      <c r="I323" s="18">
        <v>5590528</v>
      </c>
      <c r="J323" s="18">
        <v>19449129</v>
      </c>
      <c r="K323" s="17">
        <v>26234517</v>
      </c>
      <c r="L323" s="17">
        <v>13663366</v>
      </c>
      <c r="M323" s="18">
        <v>9190403</v>
      </c>
      <c r="N323" s="18">
        <v>11239221</v>
      </c>
      <c r="O323" s="17">
        <v>34092990</v>
      </c>
      <c r="P323" s="17">
        <v>7801336</v>
      </c>
      <c r="Q323" s="18">
        <v>9460816</v>
      </c>
      <c r="R323" s="18">
        <v>10059889</v>
      </c>
      <c r="S323" s="17">
        <v>27322041</v>
      </c>
      <c r="T323" s="17">
        <v>6685486</v>
      </c>
      <c r="U323" s="18">
        <v>8490894</v>
      </c>
      <c r="V323" s="18">
        <v>9626775</v>
      </c>
      <c r="W323" s="20">
        <v>24803155</v>
      </c>
    </row>
    <row r="324" spans="1:23" ht="12.75" customHeight="1">
      <c r="A324" s="14" t="s">
        <v>26</v>
      </c>
      <c r="B324" s="15" t="s">
        <v>578</v>
      </c>
      <c r="C324" s="16" t="s">
        <v>579</v>
      </c>
      <c r="D324" s="17">
        <v>60657937</v>
      </c>
      <c r="E324" s="18">
        <v>81569406</v>
      </c>
      <c r="F324" s="18">
        <v>95820603</v>
      </c>
      <c r="G324" s="19">
        <f t="shared" si="60"/>
        <v>1.1747125264097178</v>
      </c>
      <c r="H324" s="17">
        <v>1087831</v>
      </c>
      <c r="I324" s="18">
        <v>3538153</v>
      </c>
      <c r="J324" s="18">
        <v>3984963</v>
      </c>
      <c r="K324" s="17">
        <v>8610947</v>
      </c>
      <c r="L324" s="17">
        <v>3894145</v>
      </c>
      <c r="M324" s="18">
        <v>3897371</v>
      </c>
      <c r="N324" s="18">
        <v>6359217</v>
      </c>
      <c r="O324" s="17">
        <v>14150733</v>
      </c>
      <c r="P324" s="17">
        <v>18209353</v>
      </c>
      <c r="Q324" s="18">
        <v>3599190</v>
      </c>
      <c r="R324" s="18">
        <v>19034175</v>
      </c>
      <c r="S324" s="17">
        <v>40842718</v>
      </c>
      <c r="T324" s="17">
        <v>3364820</v>
      </c>
      <c r="U324" s="18">
        <v>12569706</v>
      </c>
      <c r="V324" s="18">
        <v>16281679</v>
      </c>
      <c r="W324" s="20">
        <v>32216205</v>
      </c>
    </row>
    <row r="325" spans="1:23" ht="12.75" customHeight="1">
      <c r="A325" s="14" t="s">
        <v>26</v>
      </c>
      <c r="B325" s="15" t="s">
        <v>580</v>
      </c>
      <c r="C325" s="16" t="s">
        <v>581</v>
      </c>
      <c r="D325" s="17">
        <v>23025271</v>
      </c>
      <c r="E325" s="18">
        <v>18192957</v>
      </c>
      <c r="F325" s="18">
        <v>14587764</v>
      </c>
      <c r="G325" s="19">
        <f t="shared" si="60"/>
        <v>0.8018357873324276</v>
      </c>
      <c r="H325" s="17">
        <v>379229</v>
      </c>
      <c r="I325" s="18">
        <v>981382</v>
      </c>
      <c r="J325" s="18">
        <v>687626</v>
      </c>
      <c r="K325" s="17">
        <v>2048237</v>
      </c>
      <c r="L325" s="17">
        <v>1706918</v>
      </c>
      <c r="M325" s="18">
        <v>658497</v>
      </c>
      <c r="N325" s="18">
        <v>1278876</v>
      </c>
      <c r="O325" s="17">
        <v>3644291</v>
      </c>
      <c r="P325" s="17">
        <v>737065</v>
      </c>
      <c r="Q325" s="18">
        <v>1082253</v>
      </c>
      <c r="R325" s="18">
        <v>1413279</v>
      </c>
      <c r="S325" s="17">
        <v>3232597</v>
      </c>
      <c r="T325" s="17">
        <v>461028</v>
      </c>
      <c r="U325" s="18">
        <v>457356</v>
      </c>
      <c r="V325" s="18">
        <v>4744255</v>
      </c>
      <c r="W325" s="20">
        <v>5662639</v>
      </c>
    </row>
    <row r="326" spans="1:23" ht="12.75" customHeight="1">
      <c r="A326" s="14" t="s">
        <v>26</v>
      </c>
      <c r="B326" s="15" t="s">
        <v>582</v>
      </c>
      <c r="C326" s="16" t="s">
        <v>583</v>
      </c>
      <c r="D326" s="17">
        <v>60405738</v>
      </c>
      <c r="E326" s="18">
        <v>50373204</v>
      </c>
      <c r="F326" s="18">
        <v>39330140</v>
      </c>
      <c r="G326" s="19">
        <f t="shared" si="60"/>
        <v>0.7807750326939696</v>
      </c>
      <c r="H326" s="17">
        <v>139876</v>
      </c>
      <c r="I326" s="18">
        <v>945328</v>
      </c>
      <c r="J326" s="18">
        <v>2104688</v>
      </c>
      <c r="K326" s="17">
        <v>3189892</v>
      </c>
      <c r="L326" s="17">
        <v>1964151</v>
      </c>
      <c r="M326" s="18">
        <v>861692</v>
      </c>
      <c r="N326" s="18">
        <v>1968567</v>
      </c>
      <c r="O326" s="17">
        <v>4794410</v>
      </c>
      <c r="P326" s="17">
        <v>2995932</v>
      </c>
      <c r="Q326" s="18">
        <v>2510259</v>
      </c>
      <c r="R326" s="18">
        <v>8060296</v>
      </c>
      <c r="S326" s="17">
        <v>13566487</v>
      </c>
      <c r="T326" s="17">
        <v>3222513</v>
      </c>
      <c r="U326" s="18">
        <v>4705704</v>
      </c>
      <c r="V326" s="18">
        <v>9851134</v>
      </c>
      <c r="W326" s="20">
        <v>17779351</v>
      </c>
    </row>
    <row r="327" spans="1:23" ht="12.75" customHeight="1">
      <c r="A327" s="14" t="s">
        <v>26</v>
      </c>
      <c r="B327" s="15" t="s">
        <v>584</v>
      </c>
      <c r="C327" s="16" t="s">
        <v>585</v>
      </c>
      <c r="D327" s="17">
        <v>72001620</v>
      </c>
      <c r="E327" s="18">
        <v>74211949</v>
      </c>
      <c r="F327" s="18">
        <v>65434263</v>
      </c>
      <c r="G327" s="19">
        <f t="shared" si="60"/>
        <v>0.8817213923326552</v>
      </c>
      <c r="H327" s="17">
        <v>1533467</v>
      </c>
      <c r="I327" s="18">
        <v>4418255</v>
      </c>
      <c r="J327" s="18">
        <v>4828445</v>
      </c>
      <c r="K327" s="17">
        <v>10780167</v>
      </c>
      <c r="L327" s="17">
        <v>9276443</v>
      </c>
      <c r="M327" s="18">
        <v>3140981</v>
      </c>
      <c r="N327" s="18">
        <v>10266196</v>
      </c>
      <c r="O327" s="17">
        <v>22683620</v>
      </c>
      <c r="P327" s="17">
        <v>5321295</v>
      </c>
      <c r="Q327" s="18">
        <v>6269433</v>
      </c>
      <c r="R327" s="18">
        <v>5163688</v>
      </c>
      <c r="S327" s="17">
        <v>16754416</v>
      </c>
      <c r="T327" s="17">
        <v>2601594</v>
      </c>
      <c r="U327" s="18">
        <v>1571153</v>
      </c>
      <c r="V327" s="18">
        <v>11043313</v>
      </c>
      <c r="W327" s="20">
        <v>15216060</v>
      </c>
    </row>
    <row r="328" spans="1:23" ht="12.75" customHeight="1">
      <c r="A328" s="14" t="s">
        <v>41</v>
      </c>
      <c r="B328" s="15" t="s">
        <v>586</v>
      </c>
      <c r="C328" s="16" t="s">
        <v>587</v>
      </c>
      <c r="D328" s="17">
        <v>4199456</v>
      </c>
      <c r="E328" s="18">
        <v>3859456</v>
      </c>
      <c r="F328" s="18">
        <v>2616532</v>
      </c>
      <c r="G328" s="19">
        <f t="shared" si="60"/>
        <v>0.6779535768771557</v>
      </c>
      <c r="H328" s="17">
        <v>1006</v>
      </c>
      <c r="I328" s="18">
        <v>125221</v>
      </c>
      <c r="J328" s="18">
        <v>311170</v>
      </c>
      <c r="K328" s="17">
        <v>437397</v>
      </c>
      <c r="L328" s="17">
        <v>192161</v>
      </c>
      <c r="M328" s="18">
        <v>338770</v>
      </c>
      <c r="N328" s="18">
        <v>408840</v>
      </c>
      <c r="O328" s="17">
        <v>939771</v>
      </c>
      <c r="P328" s="17">
        <v>339722</v>
      </c>
      <c r="Q328" s="18">
        <v>289876</v>
      </c>
      <c r="R328" s="18">
        <v>180037</v>
      </c>
      <c r="S328" s="17">
        <v>809635</v>
      </c>
      <c r="T328" s="17">
        <v>116518</v>
      </c>
      <c r="U328" s="18">
        <v>144352</v>
      </c>
      <c r="V328" s="18">
        <v>168859</v>
      </c>
      <c r="W328" s="20">
        <v>429729</v>
      </c>
    </row>
    <row r="329" spans="1:23" ht="12.75" customHeight="1">
      <c r="A329" s="21"/>
      <c r="B329" s="22" t="s">
        <v>588</v>
      </c>
      <c r="C329" s="23"/>
      <c r="D329" s="24">
        <f>SUM(D321:D328)</f>
        <v>440811815</v>
      </c>
      <c r="E329" s="25">
        <f>SUM(E321:E328)</f>
        <v>467435228</v>
      </c>
      <c r="F329" s="25">
        <f>SUM(F321:F328)</f>
        <v>426354133</v>
      </c>
      <c r="G329" s="26">
        <f t="shared" si="60"/>
        <v>0.9121138233937301</v>
      </c>
      <c r="H329" s="24">
        <f aca="true" t="shared" si="65" ref="H329:W329">SUM(H321:H328)</f>
        <v>9454329</v>
      </c>
      <c r="I329" s="25">
        <f t="shared" si="65"/>
        <v>22487711</v>
      </c>
      <c r="J329" s="25">
        <f t="shared" si="65"/>
        <v>38972208</v>
      </c>
      <c r="K329" s="24">
        <f t="shared" si="65"/>
        <v>70914248</v>
      </c>
      <c r="L329" s="24">
        <f t="shared" si="65"/>
        <v>38885202</v>
      </c>
      <c r="M329" s="25">
        <f t="shared" si="65"/>
        <v>29119646</v>
      </c>
      <c r="N329" s="25">
        <f t="shared" si="65"/>
        <v>41017771</v>
      </c>
      <c r="O329" s="24">
        <f t="shared" si="65"/>
        <v>109022619</v>
      </c>
      <c r="P329" s="24">
        <f t="shared" si="65"/>
        <v>44132040</v>
      </c>
      <c r="Q329" s="25">
        <f t="shared" si="65"/>
        <v>31431578</v>
      </c>
      <c r="R329" s="25">
        <f t="shared" si="65"/>
        <v>52046779</v>
      </c>
      <c r="S329" s="24">
        <f t="shared" si="65"/>
        <v>127610397</v>
      </c>
      <c r="T329" s="24">
        <f t="shared" si="65"/>
        <v>23485877</v>
      </c>
      <c r="U329" s="25">
        <f t="shared" si="65"/>
        <v>34717667</v>
      </c>
      <c r="V329" s="25">
        <f t="shared" si="65"/>
        <v>60603325</v>
      </c>
      <c r="W329" s="27">
        <f t="shared" si="65"/>
        <v>118806869</v>
      </c>
    </row>
    <row r="330" spans="1:23" ht="12.75" customHeight="1">
      <c r="A330" s="14" t="s">
        <v>26</v>
      </c>
      <c r="B330" s="15" t="s">
        <v>589</v>
      </c>
      <c r="C330" s="16" t="s">
        <v>590</v>
      </c>
      <c r="D330" s="17">
        <v>2019300</v>
      </c>
      <c r="E330" s="18">
        <v>1895780</v>
      </c>
      <c r="F330" s="18">
        <v>1007968</v>
      </c>
      <c r="G330" s="19">
        <f t="shared" si="60"/>
        <v>0.531690386015255</v>
      </c>
      <c r="H330" s="17">
        <v>15357</v>
      </c>
      <c r="I330" s="18">
        <v>130680</v>
      </c>
      <c r="J330" s="18">
        <v>43728</v>
      </c>
      <c r="K330" s="17">
        <v>189765</v>
      </c>
      <c r="L330" s="17">
        <v>64432</v>
      </c>
      <c r="M330" s="18">
        <v>102155</v>
      </c>
      <c r="N330" s="18">
        <v>117866</v>
      </c>
      <c r="O330" s="17">
        <v>284453</v>
      </c>
      <c r="P330" s="17">
        <v>73675</v>
      </c>
      <c r="Q330" s="18">
        <v>67966</v>
      </c>
      <c r="R330" s="18">
        <v>86117</v>
      </c>
      <c r="S330" s="17">
        <v>227758</v>
      </c>
      <c r="T330" s="17">
        <v>9024</v>
      </c>
      <c r="U330" s="18">
        <v>119593</v>
      </c>
      <c r="V330" s="18">
        <v>177375</v>
      </c>
      <c r="W330" s="20">
        <v>305992</v>
      </c>
    </row>
    <row r="331" spans="1:23" ht="12.75" customHeight="1">
      <c r="A331" s="14" t="s">
        <v>26</v>
      </c>
      <c r="B331" s="15" t="s">
        <v>591</v>
      </c>
      <c r="C331" s="16" t="s">
        <v>592</v>
      </c>
      <c r="D331" s="17">
        <v>13191550</v>
      </c>
      <c r="E331" s="18">
        <v>13967965</v>
      </c>
      <c r="F331" s="18">
        <v>10910937</v>
      </c>
      <c r="G331" s="19">
        <f t="shared" si="60"/>
        <v>0.7811400586986007</v>
      </c>
      <c r="H331" s="17">
        <v>625856</v>
      </c>
      <c r="I331" s="18">
        <v>788897</v>
      </c>
      <c r="J331" s="18">
        <v>811298</v>
      </c>
      <c r="K331" s="17">
        <v>2226051</v>
      </c>
      <c r="L331" s="17">
        <v>955653</v>
      </c>
      <c r="M331" s="18">
        <v>1213561</v>
      </c>
      <c r="N331" s="18">
        <v>1011048</v>
      </c>
      <c r="O331" s="17">
        <v>3180262</v>
      </c>
      <c r="P331" s="17">
        <v>718117</v>
      </c>
      <c r="Q331" s="18">
        <v>788802</v>
      </c>
      <c r="R331" s="18">
        <v>984098</v>
      </c>
      <c r="S331" s="17">
        <v>2491017</v>
      </c>
      <c r="T331" s="17">
        <v>1072144</v>
      </c>
      <c r="U331" s="18">
        <v>723730</v>
      </c>
      <c r="V331" s="18">
        <v>1217733</v>
      </c>
      <c r="W331" s="20">
        <v>3013607</v>
      </c>
    </row>
    <row r="332" spans="1:23" ht="12.75" customHeight="1">
      <c r="A332" s="14" t="s">
        <v>26</v>
      </c>
      <c r="B332" s="15" t="s">
        <v>593</v>
      </c>
      <c r="C332" s="16" t="s">
        <v>594</v>
      </c>
      <c r="D332" s="17">
        <v>8326411</v>
      </c>
      <c r="E332" s="18">
        <v>7854598</v>
      </c>
      <c r="F332" s="18">
        <v>21317725</v>
      </c>
      <c r="G332" s="19">
        <f t="shared" si="60"/>
        <v>2.7140440541960262</v>
      </c>
      <c r="H332" s="17">
        <v>129122</v>
      </c>
      <c r="I332" s="18">
        <v>295266</v>
      </c>
      <c r="J332" s="18">
        <v>389731</v>
      </c>
      <c r="K332" s="17">
        <v>814119</v>
      </c>
      <c r="L332" s="17">
        <v>18299828</v>
      </c>
      <c r="M332" s="18">
        <v>423637</v>
      </c>
      <c r="N332" s="18">
        <v>350226</v>
      </c>
      <c r="O332" s="17">
        <v>19073691</v>
      </c>
      <c r="P332" s="17">
        <v>47724</v>
      </c>
      <c r="Q332" s="18">
        <v>254745</v>
      </c>
      <c r="R332" s="18">
        <v>305548</v>
      </c>
      <c r="S332" s="17">
        <v>608017</v>
      </c>
      <c r="T332" s="17">
        <v>68742</v>
      </c>
      <c r="U332" s="18">
        <v>261838</v>
      </c>
      <c r="V332" s="18">
        <v>491318</v>
      </c>
      <c r="W332" s="20">
        <v>821898</v>
      </c>
    </row>
    <row r="333" spans="1:23" ht="12.75" customHeight="1">
      <c r="A333" s="14" t="s">
        <v>41</v>
      </c>
      <c r="B333" s="15" t="s">
        <v>595</v>
      </c>
      <c r="C333" s="16" t="s">
        <v>596</v>
      </c>
      <c r="D333" s="17">
        <v>47500</v>
      </c>
      <c r="E333" s="18">
        <v>47500</v>
      </c>
      <c r="F333" s="18">
        <v>41410</v>
      </c>
      <c r="G333" s="19">
        <f t="shared" si="60"/>
        <v>0.8717894736842106</v>
      </c>
      <c r="H333" s="17">
        <v>0</v>
      </c>
      <c r="I333" s="18">
        <v>0</v>
      </c>
      <c r="J333" s="18">
        <v>3600</v>
      </c>
      <c r="K333" s="17">
        <v>3600</v>
      </c>
      <c r="L333" s="17">
        <v>3912</v>
      </c>
      <c r="M333" s="18">
        <v>13486</v>
      </c>
      <c r="N333" s="18">
        <v>0</v>
      </c>
      <c r="O333" s="17">
        <v>17398</v>
      </c>
      <c r="P333" s="17">
        <v>0</v>
      </c>
      <c r="Q333" s="18">
        <v>20510</v>
      </c>
      <c r="R333" s="18">
        <v>2316</v>
      </c>
      <c r="S333" s="17">
        <v>22826</v>
      </c>
      <c r="T333" s="17">
        <v>975</v>
      </c>
      <c r="U333" s="18">
        <v>5656</v>
      </c>
      <c r="V333" s="18">
        <v>-9045</v>
      </c>
      <c r="W333" s="20">
        <v>-2414</v>
      </c>
    </row>
    <row r="334" spans="1:23" ht="12.75" customHeight="1">
      <c r="A334" s="21"/>
      <c r="B334" s="22" t="s">
        <v>597</v>
      </c>
      <c r="C334" s="23"/>
      <c r="D334" s="24">
        <f>SUM(D330:D333)</f>
        <v>23584761</v>
      </c>
      <c r="E334" s="25">
        <f>SUM(E330:E333)</f>
        <v>23765843</v>
      </c>
      <c r="F334" s="25">
        <f>SUM(F330:F333)</f>
        <v>33278040</v>
      </c>
      <c r="G334" s="26">
        <f t="shared" si="60"/>
        <v>1.4002465639447337</v>
      </c>
      <c r="H334" s="24">
        <f aca="true" t="shared" si="66" ref="H334:W334">SUM(H330:H333)</f>
        <v>770335</v>
      </c>
      <c r="I334" s="25">
        <f t="shared" si="66"/>
        <v>1214843</v>
      </c>
      <c r="J334" s="25">
        <f t="shared" si="66"/>
        <v>1248357</v>
      </c>
      <c r="K334" s="24">
        <f t="shared" si="66"/>
        <v>3233535</v>
      </c>
      <c r="L334" s="24">
        <f t="shared" si="66"/>
        <v>19323825</v>
      </c>
      <c r="M334" s="25">
        <f t="shared" si="66"/>
        <v>1752839</v>
      </c>
      <c r="N334" s="25">
        <f t="shared" si="66"/>
        <v>1479140</v>
      </c>
      <c r="O334" s="24">
        <f t="shared" si="66"/>
        <v>22555804</v>
      </c>
      <c r="P334" s="24">
        <f t="shared" si="66"/>
        <v>839516</v>
      </c>
      <c r="Q334" s="25">
        <f t="shared" si="66"/>
        <v>1132023</v>
      </c>
      <c r="R334" s="25">
        <f t="shared" si="66"/>
        <v>1378079</v>
      </c>
      <c r="S334" s="24">
        <f t="shared" si="66"/>
        <v>3349618</v>
      </c>
      <c r="T334" s="24">
        <f t="shared" si="66"/>
        <v>1150885</v>
      </c>
      <c r="U334" s="25">
        <f t="shared" si="66"/>
        <v>1110817</v>
      </c>
      <c r="V334" s="25">
        <f t="shared" si="66"/>
        <v>1877381</v>
      </c>
      <c r="W334" s="27">
        <f t="shared" si="66"/>
        <v>4139083</v>
      </c>
    </row>
    <row r="335" spans="1:23" ht="12.75" customHeight="1">
      <c r="A335" s="21"/>
      <c r="B335" s="22" t="s">
        <v>598</v>
      </c>
      <c r="C335" s="23"/>
      <c r="D335" s="24">
        <f>SUM(D299,D301:D306,D308:D313,D315:D319,D321:D328,D330:D333)</f>
        <v>5814729784</v>
      </c>
      <c r="E335" s="25">
        <f>SUM(E299,E301:E306,E308:E313,E315:E319,E321:E328,E330:E333)</f>
        <v>5601530936</v>
      </c>
      <c r="F335" s="25">
        <f>SUM(F299,F301:F306,F308:F313,F315:F319,F321:F328,F330:F333)</f>
        <v>2556794996</v>
      </c>
      <c r="G335" s="26">
        <f t="shared" si="60"/>
        <v>0.45644575120846925</v>
      </c>
      <c r="H335" s="24">
        <f aca="true" t="shared" si="67" ref="H335:W335">SUM(H299,H301:H306,H308:H313,H315:H319,H321:H328,H330:H333)</f>
        <v>105220892</v>
      </c>
      <c r="I335" s="25">
        <f t="shared" si="67"/>
        <v>151721775</v>
      </c>
      <c r="J335" s="25">
        <f t="shared" si="67"/>
        <v>192800000</v>
      </c>
      <c r="K335" s="24">
        <f t="shared" si="67"/>
        <v>449742667</v>
      </c>
      <c r="L335" s="24">
        <f t="shared" si="67"/>
        <v>246792268</v>
      </c>
      <c r="M335" s="25">
        <f t="shared" si="67"/>
        <v>257025243</v>
      </c>
      <c r="N335" s="25">
        <f t="shared" si="67"/>
        <v>246722341</v>
      </c>
      <c r="O335" s="24">
        <f t="shared" si="67"/>
        <v>750539852</v>
      </c>
      <c r="P335" s="24">
        <f t="shared" si="67"/>
        <v>187079350</v>
      </c>
      <c r="Q335" s="25">
        <f t="shared" si="67"/>
        <v>158063170</v>
      </c>
      <c r="R335" s="25">
        <f t="shared" si="67"/>
        <v>280352195</v>
      </c>
      <c r="S335" s="24">
        <f t="shared" si="67"/>
        <v>625494715</v>
      </c>
      <c r="T335" s="24">
        <f t="shared" si="67"/>
        <v>142165653</v>
      </c>
      <c r="U335" s="25">
        <f t="shared" si="67"/>
        <v>173730974</v>
      </c>
      <c r="V335" s="25">
        <f t="shared" si="67"/>
        <v>415121135</v>
      </c>
      <c r="W335" s="27">
        <f t="shared" si="67"/>
        <v>731017762</v>
      </c>
    </row>
    <row r="336" spans="1:23" ht="12.75" customHeight="1">
      <c r="A336" s="32"/>
      <c r="B336" s="33" t="s">
        <v>599</v>
      </c>
      <c r="C336" s="34"/>
      <c r="D336" s="3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26299496503</v>
      </c>
      <c r="E336" s="3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23712990795</v>
      </c>
      <c r="F336" s="3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15964840941</v>
      </c>
      <c r="G336" s="37">
        <f t="shared" si="60"/>
        <v>0.6732529472564998</v>
      </c>
      <c r="H336" s="3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767636168</v>
      </c>
      <c r="I336" s="36">
        <f t="shared" si="68"/>
        <v>1164744125</v>
      </c>
      <c r="J336" s="36">
        <f t="shared" si="68"/>
        <v>1052429170</v>
      </c>
      <c r="K336" s="35">
        <f t="shared" si="68"/>
        <v>2984809463</v>
      </c>
      <c r="L336" s="35">
        <f t="shared" si="68"/>
        <v>1817754512</v>
      </c>
      <c r="M336" s="36">
        <f t="shared" si="68"/>
        <v>1335779012</v>
      </c>
      <c r="N336" s="36">
        <f t="shared" si="68"/>
        <v>1659365673</v>
      </c>
      <c r="O336" s="35">
        <f t="shared" si="68"/>
        <v>4812899197</v>
      </c>
      <c r="P336" s="35">
        <f t="shared" si="68"/>
        <v>1299457011</v>
      </c>
      <c r="Q336" s="36">
        <f t="shared" si="68"/>
        <v>1417181094</v>
      </c>
      <c r="R336" s="36">
        <f t="shared" si="68"/>
        <v>1549502253</v>
      </c>
      <c r="S336" s="35">
        <f t="shared" si="68"/>
        <v>4266140358</v>
      </c>
      <c r="T336" s="35">
        <f t="shared" si="68"/>
        <v>848837441</v>
      </c>
      <c r="U336" s="36">
        <f t="shared" si="68"/>
        <v>1116982907</v>
      </c>
      <c r="V336" s="36">
        <f t="shared" si="68"/>
        <v>1935171575</v>
      </c>
      <c r="W336" s="38">
        <f t="shared" si="68"/>
        <v>3900991923</v>
      </c>
    </row>
    <row r="337" spans="1:23" ht="12.75" customHeight="1">
      <c r="A337" s="39"/>
      <c r="B337" s="40"/>
      <c r="C337" s="39"/>
      <c r="D337" s="41"/>
      <c r="E337" s="41"/>
      <c r="F337" s="41"/>
      <c r="G337" s="42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1:23" ht="12.75" customHeight="1">
      <c r="A338" s="39"/>
      <c r="B338" s="40"/>
      <c r="C338" s="39"/>
      <c r="D338" s="41"/>
      <c r="E338" s="41"/>
      <c r="F338" s="41"/>
      <c r="G338" s="42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1:23" ht="12.75" customHeight="1">
      <c r="A339" s="39"/>
      <c r="B339" s="40"/>
      <c r="C339" s="39"/>
      <c r="D339" s="41"/>
      <c r="E339" s="41"/>
      <c r="F339" s="41"/>
      <c r="G339" s="42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1:23" ht="12.75" customHeight="1">
      <c r="A340" s="39"/>
      <c r="B340" s="40"/>
      <c r="C340" s="39"/>
      <c r="D340" s="41"/>
      <c r="E340" s="41"/>
      <c r="F340" s="41"/>
      <c r="G340" s="42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1:23" ht="12.75" customHeight="1">
      <c r="A341" s="39"/>
      <c r="B341" s="40"/>
      <c r="C341" s="39"/>
      <c r="D341" s="41"/>
      <c r="E341" s="41"/>
      <c r="F341" s="41"/>
      <c r="G341" s="42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ht="12.75" customHeight="1">
      <c r="A342" s="39"/>
      <c r="B342" s="40"/>
      <c r="C342" s="39"/>
      <c r="D342" s="41"/>
      <c r="E342" s="41"/>
      <c r="F342" s="41"/>
      <c r="G342" s="42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ht="12.75" customHeight="1">
      <c r="A343" s="39"/>
      <c r="B343" s="40"/>
      <c r="C343" s="39"/>
      <c r="D343" s="41"/>
      <c r="E343" s="41"/>
      <c r="F343" s="41"/>
      <c r="G343" s="42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1:23" ht="12.75" customHeight="1">
      <c r="A344" s="39"/>
      <c r="B344" s="40"/>
      <c r="C344" s="39"/>
      <c r="D344" s="41"/>
      <c r="E344" s="41"/>
      <c r="F344" s="41"/>
      <c r="G344" s="42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1:23" ht="12.75" customHeight="1">
      <c r="A345" s="39"/>
      <c r="B345" s="40"/>
      <c r="C345" s="39"/>
      <c r="D345" s="41"/>
      <c r="E345" s="41"/>
      <c r="F345" s="41"/>
      <c r="G345" s="42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1:23" ht="12.75" customHeight="1">
      <c r="A346" s="39"/>
      <c r="B346" s="40"/>
      <c r="C346" s="39"/>
      <c r="D346" s="41"/>
      <c r="E346" s="41"/>
      <c r="F346" s="41"/>
      <c r="G346" s="42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1:23" ht="12.75" customHeight="1">
      <c r="A347" s="39"/>
      <c r="B347" s="40"/>
      <c r="C347" s="39"/>
      <c r="D347" s="41"/>
      <c r="E347" s="41"/>
      <c r="F347" s="41"/>
      <c r="G347" s="42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1:23" ht="12.75" customHeight="1">
      <c r="A348" s="39"/>
      <c r="B348" s="40"/>
      <c r="C348" s="39"/>
      <c r="D348" s="41"/>
      <c r="E348" s="41"/>
      <c r="F348" s="41"/>
      <c r="G348" s="42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1:23" ht="12.75" customHeight="1">
      <c r="A349" s="39"/>
      <c r="B349" s="40"/>
      <c r="C349" s="39"/>
      <c r="D349" s="41"/>
      <c r="E349" s="41"/>
      <c r="F349" s="41"/>
      <c r="G349" s="42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1:23" ht="12.75" customHeight="1">
      <c r="A350" s="39"/>
      <c r="B350" s="40"/>
      <c r="C350" s="39"/>
      <c r="D350" s="41"/>
      <c r="E350" s="41"/>
      <c r="F350" s="41"/>
      <c r="G350" s="42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1:23" ht="12.75" customHeight="1">
      <c r="A351" s="39"/>
      <c r="B351" s="40"/>
      <c r="C351" s="39"/>
      <c r="D351" s="41"/>
      <c r="E351" s="41"/>
      <c r="F351" s="41"/>
      <c r="G351" s="42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1:23" ht="12.75" customHeight="1">
      <c r="A352" s="39"/>
      <c r="B352" s="40"/>
      <c r="C352" s="39"/>
      <c r="D352" s="41"/>
      <c r="E352" s="41"/>
      <c r="F352" s="41"/>
      <c r="G352" s="42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1:23" ht="12.75" customHeight="1">
      <c r="A353" s="39"/>
      <c r="B353" s="40"/>
      <c r="C353" s="39"/>
      <c r="D353" s="41"/>
      <c r="E353" s="41"/>
      <c r="F353" s="41"/>
      <c r="G353" s="42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1:23" ht="12.75" customHeight="1">
      <c r="A354" s="39"/>
      <c r="B354" s="40"/>
      <c r="C354" s="39"/>
      <c r="D354" s="41"/>
      <c r="E354" s="41"/>
      <c r="F354" s="41"/>
      <c r="G354" s="42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1:23" ht="12.75" customHeight="1">
      <c r="A355" s="39"/>
      <c r="B355" s="40"/>
      <c r="C355" s="39"/>
      <c r="D355" s="41"/>
      <c r="E355" s="41"/>
      <c r="F355" s="41"/>
      <c r="G355" s="42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1:23" ht="12.75" customHeight="1">
      <c r="A356" s="39"/>
      <c r="B356" s="40"/>
      <c r="C356" s="39"/>
      <c r="D356" s="41"/>
      <c r="E356" s="41"/>
      <c r="F356" s="41"/>
      <c r="G356" s="42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1:23" ht="12.75" customHeight="1">
      <c r="A357" s="39"/>
      <c r="B357" s="40"/>
      <c r="C357" s="39"/>
      <c r="D357" s="41"/>
      <c r="E357" s="41"/>
      <c r="F357" s="41"/>
      <c r="G357" s="42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ht="12.75" customHeight="1">
      <c r="B358" s="43"/>
    </row>
    <row r="359" ht="12.75" customHeight="1">
      <c r="B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2" man="1"/>
    <brk id="99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2020-07-31T18:58:56Z</dcterms:created>
  <dcterms:modified xsi:type="dcterms:W3CDTF">2020-08-15T14:42:09Z</dcterms:modified>
  <cp:category/>
  <cp:version/>
  <cp:contentType/>
  <cp:contentStatus/>
</cp:coreProperties>
</file>