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<sst xmlns="http://schemas.openxmlformats.org/spreadsheetml/2006/main" count="1433" uniqueCount="616">
  <si>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STATEMENT OF CAPITAL AND OPERATING REVENUE FOR THE 1st Quarter Ended 30 September 2020</t>
  </si>
  <si>
    <t>Figures Finalised as at 2020/10/30</t>
  </si>
  <si>
    <t>Main appropriation</t>
  </si>
  <si>
    <t>Adjusted Budget</t>
  </si>
  <si>
    <t>First Quarter 2020/21</t>
  </si>
  <si>
    <t>Second Quarter 2020/21</t>
  </si>
  <si>
    <t>Third Quarter 2020/21</t>
  </si>
  <si>
    <t>Fourth Quarter 2020/21</t>
  </si>
  <si>
    <t>Year to date: 30 September 2020</t>
  </si>
  <si>
    <t>First Quarter 2019/20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</si>
  <si>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</si>
  <si>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</si>
  <si>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</si>
  <si>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</si>
  <si>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</si>
  <si>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</si>
  <si>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</si>
  <si>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</si>
  <si>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</si>
  <si>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</si>
  <si>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Q1 of 2019/20 to Q1 of 2020/21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</si>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</sst>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41" s="7" customFormat="1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24917854665</v>
      </c>
      <c r="E9" s="73">
        <v>6942845716</v>
      </c>
      <c r="F9" s="74">
        <f>$D9+$E9</f>
        <v>31860700381</v>
      </c>
      <c r="G9" s="72">
        <v>26421927590</v>
      </c>
      <c r="H9" s="73">
        <v>7600400021</v>
      </c>
      <c r="I9" s="75">
        <f>$G9+$H9</f>
        <v>34022327611</v>
      </c>
      <c r="J9" s="72">
        <v>7943228932</v>
      </c>
      <c r="K9" s="73">
        <v>1003888994</v>
      </c>
      <c r="L9" s="73">
        <f>$J9+$K9</f>
        <v>8947117926</v>
      </c>
      <c r="M9" s="100">
        <f>IF($F9=0,0,$L9/$F9)</f>
        <v>0.28081987586611806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7943228932</v>
      </c>
      <c r="AA9" s="73">
        <v>1003888994</v>
      </c>
      <c r="AB9" s="73">
        <f>$Z9+$AA9</f>
        <v>8947117926</v>
      </c>
      <c r="AC9" s="100">
        <f>IF($F9=0,0,$AB9/$F9)</f>
        <v>0.28081987586611806</v>
      </c>
      <c r="AD9" s="72">
        <v>10187432996</v>
      </c>
      <c r="AE9" s="73">
        <v>3103080218</v>
      </c>
      <c r="AF9" s="73">
        <f>$AD9+$AE9</f>
        <v>13290513214</v>
      </c>
      <c r="AG9" s="73">
        <v>52403037564</v>
      </c>
      <c r="AH9" s="73">
        <v>52403037564</v>
      </c>
      <c r="AI9" s="73">
        <v>13290513214</v>
      </c>
      <c r="AJ9" s="100">
        <f>IF($AG9=0,0,$AI9/$AG9)</f>
        <v>0.2536210462564933</v>
      </c>
      <c r="AK9" s="100">
        <f>IF($AF9=0,0,(($L9/$AF9)-1))</f>
        <v>-0.3268041811526692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20224258493</v>
      </c>
      <c r="E10" s="73">
        <v>4028619768</v>
      </c>
      <c r="F10" s="75">
        <f aca="true" t="shared" si="0" ref="F10:F18">$D10+$E10</f>
        <v>24252878261</v>
      </c>
      <c r="G10" s="72">
        <v>20681956255</v>
      </c>
      <c r="H10" s="73">
        <v>3270932573</v>
      </c>
      <c r="I10" s="75">
        <f aca="true" t="shared" si="1" ref="I10:I18">$G10+$H10</f>
        <v>23952888828</v>
      </c>
      <c r="J10" s="72">
        <v>5056333061</v>
      </c>
      <c r="K10" s="73">
        <v>246171552</v>
      </c>
      <c r="L10" s="73">
        <f aca="true" t="shared" si="2" ref="L10:L18">$J10+$K10</f>
        <v>5302504613</v>
      </c>
      <c r="M10" s="100">
        <f aca="true" t="shared" si="3" ref="M10:M18">IF($F10=0,0,$L10/$F10)</f>
        <v>0.21863403411077717</v>
      </c>
      <c r="N10" s="111">
        <v>0</v>
      </c>
      <c r="O10" s="112">
        <v>0</v>
      </c>
      <c r="P10" s="113">
        <f aca="true" t="shared" si="4" ref="P10:P18">$N10+$O10</f>
        <v>0</v>
      </c>
      <c r="Q10" s="100">
        <f aca="true" t="shared" si="5" ref="Q10:Q18">IF($F10=0,0,$P10/$F10)</f>
        <v>0</v>
      </c>
      <c r="R10" s="111">
        <v>0</v>
      </c>
      <c r="S10" s="113">
        <v>0</v>
      </c>
      <c r="T10" s="113">
        <f aca="true" t="shared" si="6" ref="T10:T18">$R10+$S10</f>
        <v>0</v>
      </c>
      <c r="U10" s="100">
        <f aca="true" t="shared" si="7" ref="U10:U18">IF($I10=0,0,$T10/$I10)</f>
        <v>0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v>5056333061</v>
      </c>
      <c r="AA10" s="73">
        <v>246171552</v>
      </c>
      <c r="AB10" s="73">
        <f aca="true" t="shared" si="10" ref="AB10:AB18">$Z10+$AA10</f>
        <v>5302504613</v>
      </c>
      <c r="AC10" s="100">
        <f aca="true" t="shared" si="11" ref="AC10:AC18">IF($F10=0,0,$AB10/$F10)</f>
        <v>0.21863403411077717</v>
      </c>
      <c r="AD10" s="72">
        <v>4930698414</v>
      </c>
      <c r="AE10" s="73">
        <v>2496015526</v>
      </c>
      <c r="AF10" s="73">
        <f aca="true" t="shared" si="12" ref="AF10:AF18">$AD10+$AE10</f>
        <v>7426713940</v>
      </c>
      <c r="AG10" s="73">
        <v>21567950288</v>
      </c>
      <c r="AH10" s="73">
        <v>21567950288</v>
      </c>
      <c r="AI10" s="73">
        <v>7426713940</v>
      </c>
      <c r="AJ10" s="100">
        <f aca="true" t="shared" si="13" ref="AJ10:AJ18">IF($AG10=0,0,$AI10/$AG10)</f>
        <v>0.3443402753080381</v>
      </c>
      <c r="AK10" s="100">
        <f aca="true" t="shared" si="14" ref="AK10:AK18">IF($AF10=0,0,(($L10/$AF10)-1))</f>
        <v>-0.2860227745623928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164549929969</v>
      </c>
      <c r="E11" s="73">
        <v>15421355907</v>
      </c>
      <c r="F11" s="75">
        <f t="shared" si="0"/>
        <v>179971285876</v>
      </c>
      <c r="G11" s="72">
        <v>165357818123</v>
      </c>
      <c r="H11" s="73">
        <v>21914426625</v>
      </c>
      <c r="I11" s="75">
        <f t="shared" si="1"/>
        <v>187272244748</v>
      </c>
      <c r="J11" s="72">
        <v>45100932386</v>
      </c>
      <c r="K11" s="73">
        <v>1434599732</v>
      </c>
      <c r="L11" s="73">
        <f t="shared" si="2"/>
        <v>46535532118</v>
      </c>
      <c r="M11" s="100">
        <f t="shared" si="3"/>
        <v>0.2585719821442123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45100932386</v>
      </c>
      <c r="AA11" s="73">
        <v>1434599732</v>
      </c>
      <c r="AB11" s="73">
        <f t="shared" si="10"/>
        <v>46535532118</v>
      </c>
      <c r="AC11" s="100">
        <f t="shared" si="11"/>
        <v>0.2585719821442123</v>
      </c>
      <c r="AD11" s="72">
        <v>38870375131</v>
      </c>
      <c r="AE11" s="73">
        <v>1552208998</v>
      </c>
      <c r="AF11" s="73">
        <f t="shared" si="12"/>
        <v>40422584129</v>
      </c>
      <c r="AG11" s="73">
        <v>172333644255</v>
      </c>
      <c r="AH11" s="73">
        <v>172333644255</v>
      </c>
      <c r="AI11" s="73">
        <v>40422584129</v>
      </c>
      <c r="AJ11" s="100">
        <f t="shared" si="13"/>
        <v>0.23456002630100012</v>
      </c>
      <c r="AK11" s="100">
        <f t="shared" si="14"/>
        <v>0.15122605644141496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72122484484</v>
      </c>
      <c r="E12" s="73">
        <v>10790521989</v>
      </c>
      <c r="F12" s="75">
        <f t="shared" si="0"/>
        <v>82913006473</v>
      </c>
      <c r="G12" s="72">
        <v>73579567800</v>
      </c>
      <c r="H12" s="73">
        <v>11631899371</v>
      </c>
      <c r="I12" s="75">
        <f t="shared" si="1"/>
        <v>85211467171</v>
      </c>
      <c r="J12" s="72">
        <v>25823097534</v>
      </c>
      <c r="K12" s="73">
        <v>1351988365</v>
      </c>
      <c r="L12" s="73">
        <f t="shared" si="2"/>
        <v>27175085899</v>
      </c>
      <c r="M12" s="100">
        <f t="shared" si="3"/>
        <v>0.3277541975015628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25823097534</v>
      </c>
      <c r="AA12" s="73">
        <v>1351988365</v>
      </c>
      <c r="AB12" s="73">
        <f t="shared" si="10"/>
        <v>27175085899</v>
      </c>
      <c r="AC12" s="100">
        <f t="shared" si="11"/>
        <v>0.3277541975015628</v>
      </c>
      <c r="AD12" s="72">
        <v>20858165838</v>
      </c>
      <c r="AE12" s="73">
        <v>16797252904</v>
      </c>
      <c r="AF12" s="73">
        <f t="shared" si="12"/>
        <v>37655418742</v>
      </c>
      <c r="AG12" s="73">
        <v>82266326840</v>
      </c>
      <c r="AH12" s="73">
        <v>82266326840</v>
      </c>
      <c r="AI12" s="73">
        <v>37655418742</v>
      </c>
      <c r="AJ12" s="100">
        <f t="shared" si="13"/>
        <v>0.45772578147601173</v>
      </c>
      <c r="AK12" s="100">
        <f t="shared" si="14"/>
        <v>-0.2783220368576189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20308506226</v>
      </c>
      <c r="E13" s="73">
        <v>6120140163</v>
      </c>
      <c r="F13" s="75">
        <f t="shared" si="0"/>
        <v>26428646389</v>
      </c>
      <c r="G13" s="72">
        <v>21789490602</v>
      </c>
      <c r="H13" s="73">
        <v>6538658264</v>
      </c>
      <c r="I13" s="75">
        <f t="shared" si="1"/>
        <v>28328148866</v>
      </c>
      <c r="J13" s="72">
        <v>6079557734</v>
      </c>
      <c r="K13" s="73">
        <v>913795799</v>
      </c>
      <c r="L13" s="73">
        <f t="shared" si="2"/>
        <v>6993353533</v>
      </c>
      <c r="M13" s="100">
        <f t="shared" si="3"/>
        <v>0.26461262639280453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6079557734</v>
      </c>
      <c r="AA13" s="73">
        <v>913795799</v>
      </c>
      <c r="AB13" s="73">
        <f t="shared" si="10"/>
        <v>6993353533</v>
      </c>
      <c r="AC13" s="100">
        <f t="shared" si="11"/>
        <v>0.26461262639280453</v>
      </c>
      <c r="AD13" s="72">
        <v>5905458257</v>
      </c>
      <c r="AE13" s="73">
        <v>3131874874</v>
      </c>
      <c r="AF13" s="73">
        <f t="shared" si="12"/>
        <v>9037333131</v>
      </c>
      <c r="AG13" s="73">
        <v>25361258077</v>
      </c>
      <c r="AH13" s="73">
        <v>25361258077</v>
      </c>
      <c r="AI13" s="73">
        <v>9037333131</v>
      </c>
      <c r="AJ13" s="100">
        <f t="shared" si="13"/>
        <v>0.35634403875239584</v>
      </c>
      <c r="AK13" s="100">
        <f t="shared" si="14"/>
        <v>-0.22617065990283236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20914258576</v>
      </c>
      <c r="E14" s="73">
        <v>3914776752</v>
      </c>
      <c r="F14" s="75">
        <f t="shared" si="0"/>
        <v>24829035328</v>
      </c>
      <c r="G14" s="72">
        <v>21479210794</v>
      </c>
      <c r="H14" s="73">
        <v>4281500921</v>
      </c>
      <c r="I14" s="75">
        <f t="shared" si="1"/>
        <v>25760711715</v>
      </c>
      <c r="J14" s="72">
        <v>5561364537</v>
      </c>
      <c r="K14" s="73">
        <v>489212311</v>
      </c>
      <c r="L14" s="73">
        <f t="shared" si="2"/>
        <v>6050576848</v>
      </c>
      <c r="M14" s="100">
        <f t="shared" si="3"/>
        <v>0.2436895661901408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5561364537</v>
      </c>
      <c r="AA14" s="73">
        <v>489212311</v>
      </c>
      <c r="AB14" s="73">
        <f t="shared" si="10"/>
        <v>6050576848</v>
      </c>
      <c r="AC14" s="100">
        <f t="shared" si="11"/>
        <v>0.2436895661901408</v>
      </c>
      <c r="AD14" s="72">
        <v>5390899368</v>
      </c>
      <c r="AE14" s="73">
        <v>344727551</v>
      </c>
      <c r="AF14" s="73">
        <f t="shared" si="12"/>
        <v>5735626919</v>
      </c>
      <c r="AG14" s="73">
        <v>21856575823</v>
      </c>
      <c r="AH14" s="73">
        <v>21856575823</v>
      </c>
      <c r="AI14" s="73">
        <v>5735626919</v>
      </c>
      <c r="AJ14" s="100">
        <f t="shared" si="13"/>
        <v>0.2624211114059465</v>
      </c>
      <c r="AK14" s="100">
        <f t="shared" si="14"/>
        <v>0.054911160270325166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20218123637</v>
      </c>
      <c r="E15" s="73">
        <v>8027215665</v>
      </c>
      <c r="F15" s="75">
        <f t="shared" si="0"/>
        <v>28245339302</v>
      </c>
      <c r="G15" s="72">
        <v>20959239552</v>
      </c>
      <c r="H15" s="73">
        <v>8313451977</v>
      </c>
      <c r="I15" s="75">
        <f t="shared" si="1"/>
        <v>29272691529</v>
      </c>
      <c r="J15" s="72">
        <v>4576093581</v>
      </c>
      <c r="K15" s="73">
        <v>-730466149</v>
      </c>
      <c r="L15" s="73">
        <f t="shared" si="2"/>
        <v>3845627432</v>
      </c>
      <c r="M15" s="100">
        <f t="shared" si="3"/>
        <v>0.1361508669052419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4576093581</v>
      </c>
      <c r="AA15" s="73">
        <v>-730466149</v>
      </c>
      <c r="AB15" s="73">
        <f t="shared" si="10"/>
        <v>3845627432</v>
      </c>
      <c r="AC15" s="100">
        <f t="shared" si="11"/>
        <v>0.1361508669052419</v>
      </c>
      <c r="AD15" s="72">
        <v>4659089811</v>
      </c>
      <c r="AE15" s="73">
        <v>341226235</v>
      </c>
      <c r="AF15" s="73">
        <f t="shared" si="12"/>
        <v>5000316046</v>
      </c>
      <c r="AG15" s="73">
        <v>21268066299</v>
      </c>
      <c r="AH15" s="73">
        <v>21268066299</v>
      </c>
      <c r="AI15" s="73">
        <v>5000316046</v>
      </c>
      <c r="AJ15" s="100">
        <f t="shared" si="13"/>
        <v>0.2351091056282399</v>
      </c>
      <c r="AK15" s="100">
        <f t="shared" si="14"/>
        <v>-0.23092312633392298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8013319584</v>
      </c>
      <c r="E16" s="73">
        <v>1309936668</v>
      </c>
      <c r="F16" s="75">
        <f t="shared" si="0"/>
        <v>9323256252</v>
      </c>
      <c r="G16" s="72">
        <v>8283597364</v>
      </c>
      <c r="H16" s="73">
        <v>1449881386</v>
      </c>
      <c r="I16" s="75">
        <f t="shared" si="1"/>
        <v>9733478750</v>
      </c>
      <c r="J16" s="72">
        <v>3243396302</v>
      </c>
      <c r="K16" s="73">
        <v>181470191</v>
      </c>
      <c r="L16" s="73">
        <f t="shared" si="2"/>
        <v>3424866493</v>
      </c>
      <c r="M16" s="100">
        <f t="shared" si="3"/>
        <v>0.36734660084724224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3243396302</v>
      </c>
      <c r="AA16" s="73">
        <v>181470191</v>
      </c>
      <c r="AB16" s="73">
        <f t="shared" si="10"/>
        <v>3424866493</v>
      </c>
      <c r="AC16" s="100">
        <f t="shared" si="11"/>
        <v>0.36734660084724224</v>
      </c>
      <c r="AD16" s="72">
        <v>1918275493</v>
      </c>
      <c r="AE16" s="73">
        <v>119614402</v>
      </c>
      <c r="AF16" s="73">
        <f t="shared" si="12"/>
        <v>2037889895</v>
      </c>
      <c r="AG16" s="73">
        <v>8864002012</v>
      </c>
      <c r="AH16" s="73">
        <v>8864002012</v>
      </c>
      <c r="AI16" s="73">
        <v>2037889895</v>
      </c>
      <c r="AJ16" s="100">
        <f t="shared" si="13"/>
        <v>0.22990629878480673</v>
      </c>
      <c r="AK16" s="100">
        <f t="shared" si="14"/>
        <v>0.6805944724506325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63514684168</v>
      </c>
      <c r="E17" s="73">
        <v>12920421178</v>
      </c>
      <c r="F17" s="75">
        <f t="shared" si="0"/>
        <v>76435105346</v>
      </c>
      <c r="G17" s="72">
        <v>64205200059</v>
      </c>
      <c r="H17" s="73">
        <v>12368186933</v>
      </c>
      <c r="I17" s="75">
        <f t="shared" si="1"/>
        <v>76573386992</v>
      </c>
      <c r="J17" s="72">
        <v>17027042836</v>
      </c>
      <c r="K17" s="73">
        <v>1503259744</v>
      </c>
      <c r="L17" s="73">
        <f t="shared" si="2"/>
        <v>18530302580</v>
      </c>
      <c r="M17" s="100">
        <f t="shared" si="3"/>
        <v>0.24243183150096526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17027042836</v>
      </c>
      <c r="AA17" s="73">
        <v>1503259744</v>
      </c>
      <c r="AB17" s="73">
        <f t="shared" si="10"/>
        <v>18530302580</v>
      </c>
      <c r="AC17" s="100">
        <f t="shared" si="11"/>
        <v>0.24243183150096526</v>
      </c>
      <c r="AD17" s="72">
        <v>16711405136</v>
      </c>
      <c r="AE17" s="73">
        <v>395306550</v>
      </c>
      <c r="AF17" s="73">
        <f t="shared" si="12"/>
        <v>17106711686</v>
      </c>
      <c r="AG17" s="73">
        <v>72473603781</v>
      </c>
      <c r="AH17" s="73">
        <v>72473603781</v>
      </c>
      <c r="AI17" s="73">
        <v>17106711686</v>
      </c>
      <c r="AJ17" s="100">
        <f t="shared" si="13"/>
        <v>0.23604058296442507</v>
      </c>
      <c r="AK17" s="100">
        <f t="shared" si="14"/>
        <v>0.08321826661549792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414783419802</v>
      </c>
      <c r="E18" s="77">
        <f>SUM(E9:E17)</f>
        <v>69475833806</v>
      </c>
      <c r="F18" s="78">
        <f t="shared" si="0"/>
        <v>484259253608</v>
      </c>
      <c r="G18" s="76">
        <f>SUM(G9:G17)</f>
        <v>422758008139</v>
      </c>
      <c r="H18" s="77">
        <f>SUM(H9:H17)</f>
        <v>77369338071</v>
      </c>
      <c r="I18" s="78">
        <f t="shared" si="1"/>
        <v>500127346210</v>
      </c>
      <c r="J18" s="76">
        <f>SUM(J9:J17)</f>
        <v>120411046903</v>
      </c>
      <c r="K18" s="77">
        <f>SUM(K9:K17)</f>
        <v>6393920539</v>
      </c>
      <c r="L18" s="77">
        <f t="shared" si="2"/>
        <v>126804967442</v>
      </c>
      <c r="M18" s="101">
        <f t="shared" si="3"/>
        <v>0.2618534731081186</v>
      </c>
      <c r="N18" s="114">
        <f>SUM(N9:N17)</f>
        <v>0</v>
      </c>
      <c r="O18" s="115">
        <f>SUM(O9:O17)</f>
        <v>0</v>
      </c>
      <c r="P18" s="116">
        <f t="shared" si="4"/>
        <v>0</v>
      </c>
      <c r="Q18" s="101">
        <f t="shared" si="5"/>
        <v>0</v>
      </c>
      <c r="R18" s="114">
        <f>SUM(R9:R17)</f>
        <v>0</v>
      </c>
      <c r="S18" s="116">
        <f>SUM(S9:S17)</f>
        <v>0</v>
      </c>
      <c r="T18" s="116">
        <f t="shared" si="6"/>
        <v>0</v>
      </c>
      <c r="U18" s="101">
        <f t="shared" si="7"/>
        <v>0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v>120411046903</v>
      </c>
      <c r="AA18" s="77">
        <v>6393920539</v>
      </c>
      <c r="AB18" s="77">
        <f t="shared" si="10"/>
        <v>126804967442</v>
      </c>
      <c r="AC18" s="101">
        <f t="shared" si="11"/>
        <v>0.2618534731081186</v>
      </c>
      <c r="AD18" s="76">
        <f>SUM(AD9:AD17)</f>
        <v>109431800444</v>
      </c>
      <c r="AE18" s="77">
        <f>SUM(AE9:AE17)</f>
        <v>28281307258</v>
      </c>
      <c r="AF18" s="77">
        <f t="shared" si="12"/>
        <v>137713107702</v>
      </c>
      <c r="AG18" s="77">
        <f>SUM(AG9:AG17)</f>
        <v>478394464939</v>
      </c>
      <c r="AH18" s="77">
        <f>SUM(AH9:AH17)</f>
        <v>478394464939</v>
      </c>
      <c r="AI18" s="77">
        <f>SUM(AI9:AI17)</f>
        <v>137713107702</v>
      </c>
      <c r="AJ18" s="101">
        <f t="shared" si="13"/>
        <v>0.2878651777870377</v>
      </c>
      <c r="AK18" s="101">
        <f t="shared" si="14"/>
        <v>-0.07920916492280694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251799540</v>
      </c>
      <c r="E9" s="86">
        <v>105897585</v>
      </c>
      <c r="F9" s="87">
        <f>$D9+$E9</f>
        <v>357697125</v>
      </c>
      <c r="G9" s="85">
        <v>287821839</v>
      </c>
      <c r="H9" s="86">
        <v>117022585</v>
      </c>
      <c r="I9" s="87">
        <f>$G9+$H9</f>
        <v>404844424</v>
      </c>
      <c r="J9" s="85">
        <v>249024145</v>
      </c>
      <c r="K9" s="86">
        <v>14451452</v>
      </c>
      <c r="L9" s="88">
        <f>$J9+$K9</f>
        <v>263475597</v>
      </c>
      <c r="M9" s="105">
        <f>IF($F9=0,0,$L9/$F9)</f>
        <v>0.7365885230416654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249024145</v>
      </c>
      <c r="AA9" s="88">
        <v>14451452</v>
      </c>
      <c r="AB9" s="88">
        <f>$Z9+$AA9</f>
        <v>263475597</v>
      </c>
      <c r="AC9" s="105">
        <f>IF($F9=0,0,$AB9/$F9)</f>
        <v>0.7365885230416654</v>
      </c>
      <c r="AD9" s="85">
        <v>0</v>
      </c>
      <c r="AE9" s="86">
        <v>0</v>
      </c>
      <c r="AF9" s="88">
        <f>$AD9+$AE9</f>
        <v>0</v>
      </c>
      <c r="AG9" s="86">
        <v>343799815</v>
      </c>
      <c r="AH9" s="86">
        <v>343799815</v>
      </c>
      <c r="AI9" s="126">
        <v>0</v>
      </c>
      <c r="AJ9" s="127">
        <f>IF($AG9=0,0,$AI9/$AG9)</f>
        <v>0</v>
      </c>
      <c r="AK9" s="128">
        <f>IF($AF9=0,0,(($L9/$AF9)-1))</f>
        <v>0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431991960</v>
      </c>
      <c r="E10" s="86">
        <v>131489004</v>
      </c>
      <c r="F10" s="87">
        <f aca="true" t="shared" si="0" ref="F10:F45">$D10+$E10</f>
        <v>563480964</v>
      </c>
      <c r="G10" s="85">
        <v>468017950</v>
      </c>
      <c r="H10" s="86">
        <v>160757551</v>
      </c>
      <c r="I10" s="87">
        <f aca="true" t="shared" si="1" ref="I10:I45">$G10+$H10</f>
        <v>628775501</v>
      </c>
      <c r="J10" s="85">
        <v>125750767</v>
      </c>
      <c r="K10" s="86">
        <v>34334690</v>
      </c>
      <c r="L10" s="88">
        <f aca="true" t="shared" si="2" ref="L10:L45">$J10+$K10</f>
        <v>160085457</v>
      </c>
      <c r="M10" s="105">
        <f aca="true" t="shared" si="3" ref="M10:M45">IF($F10=0,0,$L10/$F10)</f>
        <v>0.28410091418811445</v>
      </c>
      <c r="N10" s="85">
        <v>0</v>
      </c>
      <c r="O10" s="86">
        <v>0</v>
      </c>
      <c r="P10" s="88">
        <f aca="true" t="shared" si="4" ref="P10:P45">$N10+$O10</f>
        <v>0</v>
      </c>
      <c r="Q10" s="105">
        <f aca="true" t="shared" si="5" ref="Q10:Q45">IF($F10=0,0,$P10/$F10)</f>
        <v>0</v>
      </c>
      <c r="R10" s="85">
        <v>0</v>
      </c>
      <c r="S10" s="86">
        <v>0</v>
      </c>
      <c r="T10" s="88">
        <f aca="true" t="shared" si="6" ref="T10:T45">$R10+$S10</f>
        <v>0</v>
      </c>
      <c r="U10" s="105">
        <f aca="true" t="shared" si="7" ref="U10:U45">IF($I10=0,0,$T10/$I10)</f>
        <v>0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v>125750767</v>
      </c>
      <c r="AA10" s="88">
        <v>34334690</v>
      </c>
      <c r="AB10" s="88">
        <f aca="true" t="shared" si="10" ref="AB10:AB45">$Z10+$AA10</f>
        <v>160085457</v>
      </c>
      <c r="AC10" s="105">
        <f aca="true" t="shared" si="11" ref="AC10:AC45">IF($F10=0,0,$AB10/$F10)</f>
        <v>0.28410091418811445</v>
      </c>
      <c r="AD10" s="85">
        <v>162120838</v>
      </c>
      <c r="AE10" s="86">
        <v>40356155</v>
      </c>
      <c r="AF10" s="88">
        <f aca="true" t="shared" si="12" ref="AF10:AF45">$AD10+$AE10</f>
        <v>202476993</v>
      </c>
      <c r="AG10" s="86">
        <v>599339378</v>
      </c>
      <c r="AH10" s="86">
        <v>599339378</v>
      </c>
      <c r="AI10" s="126">
        <v>202476993</v>
      </c>
      <c r="AJ10" s="127">
        <f aca="true" t="shared" si="13" ref="AJ10:AJ45">IF($AG10=0,0,$AI10/$AG10)</f>
        <v>0.33783362220528085</v>
      </c>
      <c r="AK10" s="128">
        <f aca="true" t="shared" si="14" ref="AK10:AK45">IF($AF10=0,0,(($L10/$AF10)-1))</f>
        <v>-0.20936470545075703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596689996</v>
      </c>
      <c r="E11" s="86">
        <v>49803000</v>
      </c>
      <c r="F11" s="87">
        <f t="shared" si="0"/>
        <v>646492996</v>
      </c>
      <c r="G11" s="85">
        <v>606631996</v>
      </c>
      <c r="H11" s="86">
        <v>89064028</v>
      </c>
      <c r="I11" s="87">
        <f t="shared" si="1"/>
        <v>695696024</v>
      </c>
      <c r="J11" s="85">
        <v>125897313</v>
      </c>
      <c r="K11" s="86">
        <v>6519048</v>
      </c>
      <c r="L11" s="88">
        <f t="shared" si="2"/>
        <v>132416361</v>
      </c>
      <c r="M11" s="105">
        <f t="shared" si="3"/>
        <v>0.20482257629903233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125897313</v>
      </c>
      <c r="AA11" s="88">
        <v>6519048</v>
      </c>
      <c r="AB11" s="88">
        <f t="shared" si="10"/>
        <v>132416361</v>
      </c>
      <c r="AC11" s="105">
        <f t="shared" si="11"/>
        <v>0.20482257629903233</v>
      </c>
      <c r="AD11" s="85">
        <v>114803003</v>
      </c>
      <c r="AE11" s="86">
        <v>7484103</v>
      </c>
      <c r="AF11" s="88">
        <f t="shared" si="12"/>
        <v>122287106</v>
      </c>
      <c r="AG11" s="86">
        <v>640353420</v>
      </c>
      <c r="AH11" s="86">
        <v>640353420</v>
      </c>
      <c r="AI11" s="126">
        <v>122287106</v>
      </c>
      <c r="AJ11" s="127">
        <f t="shared" si="13"/>
        <v>0.1909681469336105</v>
      </c>
      <c r="AK11" s="128">
        <f t="shared" si="14"/>
        <v>0.08283175006202215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107095207</v>
      </c>
      <c r="E12" s="86">
        <v>618470</v>
      </c>
      <c r="F12" s="87">
        <f t="shared" si="0"/>
        <v>107713677</v>
      </c>
      <c r="G12" s="85">
        <v>111717207</v>
      </c>
      <c r="H12" s="86">
        <v>618470</v>
      </c>
      <c r="I12" s="87">
        <f t="shared" si="1"/>
        <v>112335677</v>
      </c>
      <c r="J12" s="85">
        <v>43959318</v>
      </c>
      <c r="K12" s="86">
        <v>21000</v>
      </c>
      <c r="L12" s="88">
        <f t="shared" si="2"/>
        <v>43980318</v>
      </c>
      <c r="M12" s="105">
        <f t="shared" si="3"/>
        <v>0.40830764694812155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43959318</v>
      </c>
      <c r="AA12" s="88">
        <v>21000</v>
      </c>
      <c r="AB12" s="88">
        <f t="shared" si="10"/>
        <v>43980318</v>
      </c>
      <c r="AC12" s="105">
        <f t="shared" si="11"/>
        <v>0.40830764694812155</v>
      </c>
      <c r="AD12" s="85">
        <v>38921920</v>
      </c>
      <c r="AE12" s="86">
        <v>196235</v>
      </c>
      <c r="AF12" s="88">
        <f t="shared" si="12"/>
        <v>39118155</v>
      </c>
      <c r="AG12" s="86">
        <v>105983059</v>
      </c>
      <c r="AH12" s="86">
        <v>105983059</v>
      </c>
      <c r="AI12" s="126">
        <v>39118155</v>
      </c>
      <c r="AJ12" s="127">
        <f t="shared" si="13"/>
        <v>0.3690981876641247</v>
      </c>
      <c r="AK12" s="128">
        <f t="shared" si="14"/>
        <v>0.12429428228401873</v>
      </c>
    </row>
    <row r="13" spans="1:37" ht="16.5">
      <c r="A13" s="65"/>
      <c r="B13" s="66" t="s">
        <v>456</v>
      </c>
      <c r="C13" s="67"/>
      <c r="D13" s="89">
        <f>SUM(D9:D12)</f>
        <v>1387576703</v>
      </c>
      <c r="E13" s="90">
        <f>SUM(E9:E12)</f>
        <v>287808059</v>
      </c>
      <c r="F13" s="91">
        <f t="shared" si="0"/>
        <v>1675384762</v>
      </c>
      <c r="G13" s="89">
        <f>SUM(G9:G12)</f>
        <v>1474188992</v>
      </c>
      <c r="H13" s="90">
        <f>SUM(H9:H12)</f>
        <v>367462634</v>
      </c>
      <c r="I13" s="91">
        <f t="shared" si="1"/>
        <v>1841651626</v>
      </c>
      <c r="J13" s="89">
        <f>SUM(J9:J12)</f>
        <v>544631543</v>
      </c>
      <c r="K13" s="90">
        <f>SUM(K9:K12)</f>
        <v>55326190</v>
      </c>
      <c r="L13" s="90">
        <f t="shared" si="2"/>
        <v>599957733</v>
      </c>
      <c r="M13" s="106">
        <f t="shared" si="3"/>
        <v>0.3581014621881824</v>
      </c>
      <c r="N13" s="89">
        <f>SUM(N9:N12)</f>
        <v>0</v>
      </c>
      <c r="O13" s="90">
        <f>SUM(O9:O12)</f>
        <v>0</v>
      </c>
      <c r="P13" s="90">
        <f t="shared" si="4"/>
        <v>0</v>
      </c>
      <c r="Q13" s="106">
        <f t="shared" si="5"/>
        <v>0</v>
      </c>
      <c r="R13" s="89">
        <f>SUM(R9:R12)</f>
        <v>0</v>
      </c>
      <c r="S13" s="90">
        <f>SUM(S9:S12)</f>
        <v>0</v>
      </c>
      <c r="T13" s="90">
        <f t="shared" si="6"/>
        <v>0</v>
      </c>
      <c r="U13" s="106">
        <f t="shared" si="7"/>
        <v>0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v>544631543</v>
      </c>
      <c r="AA13" s="90">
        <v>55326190</v>
      </c>
      <c r="AB13" s="90">
        <f t="shared" si="10"/>
        <v>599957733</v>
      </c>
      <c r="AC13" s="106">
        <f t="shared" si="11"/>
        <v>0.3581014621881824</v>
      </c>
      <c r="AD13" s="89">
        <f>SUM(AD9:AD12)</f>
        <v>315845761</v>
      </c>
      <c r="AE13" s="90">
        <f>SUM(AE9:AE12)</f>
        <v>48036493</v>
      </c>
      <c r="AF13" s="90">
        <f t="shared" si="12"/>
        <v>363882254</v>
      </c>
      <c r="AG13" s="90">
        <f>SUM(AG9:AG12)</f>
        <v>1689475672</v>
      </c>
      <c r="AH13" s="90">
        <f>SUM(AH9:AH12)</f>
        <v>1689475672</v>
      </c>
      <c r="AI13" s="91">
        <f>SUM(AI9:AI12)</f>
        <v>363882254</v>
      </c>
      <c r="AJ13" s="129">
        <f t="shared" si="13"/>
        <v>0.215381766089142</v>
      </c>
      <c r="AK13" s="130">
        <f t="shared" si="14"/>
        <v>0.6487688707127772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73630935</v>
      </c>
      <c r="E14" s="86">
        <v>17321000</v>
      </c>
      <c r="F14" s="87">
        <f t="shared" si="0"/>
        <v>90951935</v>
      </c>
      <c r="G14" s="85">
        <v>75945935</v>
      </c>
      <c r="H14" s="86">
        <v>19386000</v>
      </c>
      <c r="I14" s="87">
        <f t="shared" si="1"/>
        <v>95331935</v>
      </c>
      <c r="J14" s="85">
        <v>38937161</v>
      </c>
      <c r="K14" s="86">
        <v>4143104</v>
      </c>
      <c r="L14" s="88">
        <f t="shared" si="2"/>
        <v>43080265</v>
      </c>
      <c r="M14" s="105">
        <f t="shared" si="3"/>
        <v>0.4736596862947446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38937161</v>
      </c>
      <c r="AA14" s="88">
        <v>4143104</v>
      </c>
      <c r="AB14" s="88">
        <f t="shared" si="10"/>
        <v>43080265</v>
      </c>
      <c r="AC14" s="105">
        <f t="shared" si="11"/>
        <v>0.4736596862947446</v>
      </c>
      <c r="AD14" s="85">
        <v>33037871</v>
      </c>
      <c r="AE14" s="86">
        <v>2396175</v>
      </c>
      <c r="AF14" s="88">
        <f t="shared" si="12"/>
        <v>35434046</v>
      </c>
      <c r="AG14" s="86">
        <v>75469877</v>
      </c>
      <c r="AH14" s="86">
        <v>75469877</v>
      </c>
      <c r="AI14" s="126">
        <v>35434046</v>
      </c>
      <c r="AJ14" s="127">
        <f t="shared" si="13"/>
        <v>0.46951243871776815</v>
      </c>
      <c r="AK14" s="128">
        <f t="shared" si="14"/>
        <v>0.21578735321391185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284813347</v>
      </c>
      <c r="E15" s="86">
        <v>44251304</v>
      </c>
      <c r="F15" s="87">
        <f t="shared" si="0"/>
        <v>329064651</v>
      </c>
      <c r="G15" s="85">
        <v>292784347</v>
      </c>
      <c r="H15" s="86">
        <v>37251303</v>
      </c>
      <c r="I15" s="87">
        <f t="shared" si="1"/>
        <v>330035650</v>
      </c>
      <c r="J15" s="85">
        <v>115789355</v>
      </c>
      <c r="K15" s="86">
        <v>16567058</v>
      </c>
      <c r="L15" s="88">
        <f t="shared" si="2"/>
        <v>132356413</v>
      </c>
      <c r="M15" s="105">
        <f t="shared" si="3"/>
        <v>0.4022200883558289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115789355</v>
      </c>
      <c r="AA15" s="88">
        <v>16567058</v>
      </c>
      <c r="AB15" s="88">
        <f t="shared" si="10"/>
        <v>132356413</v>
      </c>
      <c r="AC15" s="105">
        <f t="shared" si="11"/>
        <v>0.4022200883558289</v>
      </c>
      <c r="AD15" s="85">
        <v>116407951</v>
      </c>
      <c r="AE15" s="86">
        <v>1883374</v>
      </c>
      <c r="AF15" s="88">
        <f t="shared" si="12"/>
        <v>118291325</v>
      </c>
      <c r="AG15" s="86">
        <v>309321853</v>
      </c>
      <c r="AH15" s="86">
        <v>309321853</v>
      </c>
      <c r="AI15" s="126">
        <v>118291325</v>
      </c>
      <c r="AJ15" s="127">
        <f t="shared" si="13"/>
        <v>0.38242149351148497</v>
      </c>
      <c r="AK15" s="128">
        <f t="shared" si="14"/>
        <v>0.11890210884018759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67128011</v>
      </c>
      <c r="E16" s="86">
        <v>19534000</v>
      </c>
      <c r="F16" s="87">
        <f t="shared" si="0"/>
        <v>86662011</v>
      </c>
      <c r="G16" s="85">
        <v>69944011</v>
      </c>
      <c r="H16" s="86">
        <v>19534000</v>
      </c>
      <c r="I16" s="87">
        <f t="shared" si="1"/>
        <v>89478011</v>
      </c>
      <c r="J16" s="85">
        <v>12728755</v>
      </c>
      <c r="K16" s="86">
        <v>4246505</v>
      </c>
      <c r="L16" s="88">
        <f t="shared" si="2"/>
        <v>16975260</v>
      </c>
      <c r="M16" s="105">
        <f t="shared" si="3"/>
        <v>0.19587890707959685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12728755</v>
      </c>
      <c r="AA16" s="88">
        <v>4246505</v>
      </c>
      <c r="AB16" s="88">
        <f t="shared" si="10"/>
        <v>16975260</v>
      </c>
      <c r="AC16" s="105">
        <f t="shared" si="11"/>
        <v>0.19587890707959685</v>
      </c>
      <c r="AD16" s="85">
        <v>29138479</v>
      </c>
      <c r="AE16" s="86">
        <v>3628456</v>
      </c>
      <c r="AF16" s="88">
        <f t="shared" si="12"/>
        <v>32766935</v>
      </c>
      <c r="AG16" s="86">
        <v>69454885</v>
      </c>
      <c r="AH16" s="86">
        <v>69454885</v>
      </c>
      <c r="AI16" s="126">
        <v>32766935</v>
      </c>
      <c r="AJ16" s="127">
        <f t="shared" si="13"/>
        <v>0.47177293576974466</v>
      </c>
      <c r="AK16" s="128">
        <f t="shared" si="14"/>
        <v>-0.4819393391539367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106255117</v>
      </c>
      <c r="E17" s="86">
        <v>67207000</v>
      </c>
      <c r="F17" s="87">
        <f t="shared" si="0"/>
        <v>173462117</v>
      </c>
      <c r="G17" s="85">
        <v>109780117</v>
      </c>
      <c r="H17" s="86">
        <v>70137000</v>
      </c>
      <c r="I17" s="87">
        <f t="shared" si="1"/>
        <v>179917117</v>
      </c>
      <c r="J17" s="85">
        <v>28048404</v>
      </c>
      <c r="K17" s="86">
        <v>15011650</v>
      </c>
      <c r="L17" s="88">
        <f t="shared" si="2"/>
        <v>43060054</v>
      </c>
      <c r="M17" s="105">
        <f t="shared" si="3"/>
        <v>0.24823895121722744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28048404</v>
      </c>
      <c r="AA17" s="88">
        <v>15011650</v>
      </c>
      <c r="AB17" s="88">
        <f t="shared" si="10"/>
        <v>43060054</v>
      </c>
      <c r="AC17" s="105">
        <f t="shared" si="11"/>
        <v>0.24823895121722744</v>
      </c>
      <c r="AD17" s="85">
        <v>26146769</v>
      </c>
      <c r="AE17" s="86">
        <v>823511</v>
      </c>
      <c r="AF17" s="88">
        <f t="shared" si="12"/>
        <v>26970280</v>
      </c>
      <c r="AG17" s="86">
        <v>165283634</v>
      </c>
      <c r="AH17" s="86">
        <v>165283634</v>
      </c>
      <c r="AI17" s="126">
        <v>26970280</v>
      </c>
      <c r="AJ17" s="127">
        <f t="shared" si="13"/>
        <v>0.16317574430871964</v>
      </c>
      <c r="AK17" s="128">
        <f t="shared" si="14"/>
        <v>0.5965742291144178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63295802</v>
      </c>
      <c r="E18" s="86">
        <v>8125602</v>
      </c>
      <c r="F18" s="87">
        <f t="shared" si="0"/>
        <v>71421404</v>
      </c>
      <c r="G18" s="85">
        <v>66454505</v>
      </c>
      <c r="H18" s="86">
        <v>8315502</v>
      </c>
      <c r="I18" s="87">
        <f t="shared" si="1"/>
        <v>74770007</v>
      </c>
      <c r="J18" s="85">
        <v>19152001</v>
      </c>
      <c r="K18" s="86">
        <v>2540835</v>
      </c>
      <c r="L18" s="88">
        <f t="shared" si="2"/>
        <v>21692836</v>
      </c>
      <c r="M18" s="105">
        <f t="shared" si="3"/>
        <v>0.3037301815013326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19152001</v>
      </c>
      <c r="AA18" s="88">
        <v>2540835</v>
      </c>
      <c r="AB18" s="88">
        <f t="shared" si="10"/>
        <v>21692836</v>
      </c>
      <c r="AC18" s="105">
        <f t="shared" si="11"/>
        <v>0.3037301815013326</v>
      </c>
      <c r="AD18" s="85">
        <v>5814287</v>
      </c>
      <c r="AE18" s="86">
        <v>3572301</v>
      </c>
      <c r="AF18" s="88">
        <f t="shared" si="12"/>
        <v>9386588</v>
      </c>
      <c r="AG18" s="86">
        <v>94175469</v>
      </c>
      <c r="AH18" s="86">
        <v>94175469</v>
      </c>
      <c r="AI18" s="126">
        <v>9386588</v>
      </c>
      <c r="AJ18" s="127">
        <f t="shared" si="13"/>
        <v>0.099671263649348</v>
      </c>
      <c r="AK18" s="128">
        <f t="shared" si="14"/>
        <v>1.3110459306406117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59516960</v>
      </c>
      <c r="E19" s="86">
        <v>6941739</v>
      </c>
      <c r="F19" s="87">
        <f t="shared" si="0"/>
        <v>66458699</v>
      </c>
      <c r="G19" s="85">
        <v>63065960</v>
      </c>
      <c r="H19" s="86">
        <v>6941739</v>
      </c>
      <c r="I19" s="87">
        <f t="shared" si="1"/>
        <v>70007699</v>
      </c>
      <c r="J19" s="85">
        <v>23970643</v>
      </c>
      <c r="K19" s="86">
        <v>363160</v>
      </c>
      <c r="L19" s="88">
        <f t="shared" si="2"/>
        <v>24333803</v>
      </c>
      <c r="M19" s="105">
        <f t="shared" si="3"/>
        <v>0.36614925308724444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23970643</v>
      </c>
      <c r="AA19" s="88">
        <v>363160</v>
      </c>
      <c r="AB19" s="88">
        <f t="shared" si="10"/>
        <v>24333803</v>
      </c>
      <c r="AC19" s="105">
        <f t="shared" si="11"/>
        <v>0.36614925308724444</v>
      </c>
      <c r="AD19" s="85">
        <v>22278122</v>
      </c>
      <c r="AE19" s="86">
        <v>191762</v>
      </c>
      <c r="AF19" s="88">
        <f t="shared" si="12"/>
        <v>22469884</v>
      </c>
      <c r="AG19" s="86">
        <v>65479022</v>
      </c>
      <c r="AH19" s="86">
        <v>65479022</v>
      </c>
      <c r="AI19" s="126">
        <v>22469884</v>
      </c>
      <c r="AJ19" s="127">
        <f t="shared" si="13"/>
        <v>0.34316157012852144</v>
      </c>
      <c r="AK19" s="128">
        <f t="shared" si="14"/>
        <v>0.08295187460691822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72725133</v>
      </c>
      <c r="E20" s="86">
        <v>1275000</v>
      </c>
      <c r="F20" s="87">
        <f t="shared" si="0"/>
        <v>74000133</v>
      </c>
      <c r="G20" s="85">
        <v>73321133</v>
      </c>
      <c r="H20" s="86">
        <v>1275000</v>
      </c>
      <c r="I20" s="87">
        <f t="shared" si="1"/>
        <v>74596133</v>
      </c>
      <c r="J20" s="85">
        <v>25696274</v>
      </c>
      <c r="K20" s="86">
        <v>203359</v>
      </c>
      <c r="L20" s="88">
        <f t="shared" si="2"/>
        <v>25899633</v>
      </c>
      <c r="M20" s="105">
        <f t="shared" si="3"/>
        <v>0.3499944114965307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25696274</v>
      </c>
      <c r="AA20" s="88">
        <v>203359</v>
      </c>
      <c r="AB20" s="88">
        <f t="shared" si="10"/>
        <v>25899633</v>
      </c>
      <c r="AC20" s="105">
        <f t="shared" si="11"/>
        <v>0.3499944114965307</v>
      </c>
      <c r="AD20" s="85">
        <v>2583213</v>
      </c>
      <c r="AE20" s="86">
        <v>12285</v>
      </c>
      <c r="AF20" s="88">
        <f t="shared" si="12"/>
        <v>2595498</v>
      </c>
      <c r="AG20" s="86">
        <v>70107765</v>
      </c>
      <c r="AH20" s="86">
        <v>70107765</v>
      </c>
      <c r="AI20" s="126">
        <v>2595498</v>
      </c>
      <c r="AJ20" s="127">
        <f t="shared" si="13"/>
        <v>0.03702154818371403</v>
      </c>
      <c r="AK20" s="128">
        <f t="shared" si="14"/>
        <v>8.978675768580826</v>
      </c>
    </row>
    <row r="21" spans="1:37" ht="16.5">
      <c r="A21" s="65"/>
      <c r="B21" s="66" t="s">
        <v>471</v>
      </c>
      <c r="C21" s="67"/>
      <c r="D21" s="89">
        <f>SUM(D14:D20)</f>
        <v>727365305</v>
      </c>
      <c r="E21" s="90">
        <f>SUM(E14:E20)</f>
        <v>164655645</v>
      </c>
      <c r="F21" s="91">
        <f t="shared" si="0"/>
        <v>892020950</v>
      </c>
      <c r="G21" s="89">
        <f>SUM(G14:G20)</f>
        <v>751296008</v>
      </c>
      <c r="H21" s="90">
        <f>SUM(H14:H20)</f>
        <v>162840544</v>
      </c>
      <c r="I21" s="91">
        <f t="shared" si="1"/>
        <v>914136552</v>
      </c>
      <c r="J21" s="89">
        <f>SUM(J14:J20)</f>
        <v>264322593</v>
      </c>
      <c r="K21" s="90">
        <f>SUM(K14:K20)</f>
        <v>43075671</v>
      </c>
      <c r="L21" s="90">
        <f t="shared" si="2"/>
        <v>307398264</v>
      </c>
      <c r="M21" s="106">
        <f t="shared" si="3"/>
        <v>0.3446087942217052</v>
      </c>
      <c r="N21" s="89">
        <f>SUM(N14:N20)</f>
        <v>0</v>
      </c>
      <c r="O21" s="90">
        <f>SUM(O14:O20)</f>
        <v>0</v>
      </c>
      <c r="P21" s="90">
        <f t="shared" si="4"/>
        <v>0</v>
      </c>
      <c r="Q21" s="106">
        <f t="shared" si="5"/>
        <v>0</v>
      </c>
      <c r="R21" s="89">
        <f>SUM(R14:R20)</f>
        <v>0</v>
      </c>
      <c r="S21" s="90">
        <f>SUM(S14:S20)</f>
        <v>0</v>
      </c>
      <c r="T21" s="90">
        <f t="shared" si="6"/>
        <v>0</v>
      </c>
      <c r="U21" s="106">
        <f t="shared" si="7"/>
        <v>0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v>264322593</v>
      </c>
      <c r="AA21" s="90">
        <v>43075671</v>
      </c>
      <c r="AB21" s="90">
        <f t="shared" si="10"/>
        <v>307398264</v>
      </c>
      <c r="AC21" s="106">
        <f t="shared" si="11"/>
        <v>0.3446087942217052</v>
      </c>
      <c r="AD21" s="89">
        <f>SUM(AD14:AD20)</f>
        <v>235406692</v>
      </c>
      <c r="AE21" s="90">
        <f>SUM(AE14:AE20)</f>
        <v>12507864</v>
      </c>
      <c r="AF21" s="90">
        <f t="shared" si="12"/>
        <v>247914556</v>
      </c>
      <c r="AG21" s="90">
        <f>SUM(AG14:AG20)</f>
        <v>849292505</v>
      </c>
      <c r="AH21" s="90">
        <f>SUM(AH14:AH20)</f>
        <v>849292505</v>
      </c>
      <c r="AI21" s="91">
        <f>SUM(AI14:AI20)</f>
        <v>247914556</v>
      </c>
      <c r="AJ21" s="129">
        <f t="shared" si="13"/>
        <v>0.291907151588486</v>
      </c>
      <c r="AK21" s="130">
        <f t="shared" si="14"/>
        <v>0.2399363270948882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137483729</v>
      </c>
      <c r="E22" s="86">
        <v>25234009</v>
      </c>
      <c r="F22" s="87">
        <f t="shared" si="0"/>
        <v>162717738</v>
      </c>
      <c r="G22" s="85">
        <v>143116732</v>
      </c>
      <c r="H22" s="86">
        <v>24834009</v>
      </c>
      <c r="I22" s="87">
        <f t="shared" si="1"/>
        <v>167950741</v>
      </c>
      <c r="J22" s="85">
        <v>48482774</v>
      </c>
      <c r="K22" s="86">
        <v>1476100</v>
      </c>
      <c r="L22" s="88">
        <f t="shared" si="2"/>
        <v>49958874</v>
      </c>
      <c r="M22" s="105">
        <f t="shared" si="3"/>
        <v>0.3070278299960143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48482774</v>
      </c>
      <c r="AA22" s="88">
        <v>1476100</v>
      </c>
      <c r="AB22" s="88">
        <f t="shared" si="10"/>
        <v>49958874</v>
      </c>
      <c r="AC22" s="105">
        <f t="shared" si="11"/>
        <v>0.3070278299960143</v>
      </c>
      <c r="AD22" s="85">
        <v>33263912</v>
      </c>
      <c r="AE22" s="86">
        <v>10426</v>
      </c>
      <c r="AF22" s="88">
        <f t="shared" si="12"/>
        <v>33274338</v>
      </c>
      <c r="AG22" s="86">
        <v>128531948</v>
      </c>
      <c r="AH22" s="86">
        <v>128531948</v>
      </c>
      <c r="AI22" s="126">
        <v>33274338</v>
      </c>
      <c r="AJ22" s="127">
        <f t="shared" si="13"/>
        <v>0.2588799012055742</v>
      </c>
      <c r="AK22" s="128">
        <f t="shared" si="14"/>
        <v>0.5014235294478286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200521548</v>
      </c>
      <c r="E23" s="86">
        <v>32380850</v>
      </c>
      <c r="F23" s="87">
        <f t="shared" si="0"/>
        <v>232902398</v>
      </c>
      <c r="G23" s="85">
        <v>200521628</v>
      </c>
      <c r="H23" s="86">
        <v>39792605</v>
      </c>
      <c r="I23" s="87">
        <f t="shared" si="1"/>
        <v>240314233</v>
      </c>
      <c r="J23" s="85">
        <v>47930867</v>
      </c>
      <c r="K23" s="86">
        <v>5591645</v>
      </c>
      <c r="L23" s="88">
        <f t="shared" si="2"/>
        <v>53522512</v>
      </c>
      <c r="M23" s="105">
        <f t="shared" si="3"/>
        <v>0.22980661624617535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47930867</v>
      </c>
      <c r="AA23" s="88">
        <v>5591645</v>
      </c>
      <c r="AB23" s="88">
        <f t="shared" si="10"/>
        <v>53522512</v>
      </c>
      <c r="AC23" s="105">
        <f t="shared" si="11"/>
        <v>0.22980661624617535</v>
      </c>
      <c r="AD23" s="85">
        <v>39240494</v>
      </c>
      <c r="AE23" s="86">
        <v>303978</v>
      </c>
      <c r="AF23" s="88">
        <f t="shared" si="12"/>
        <v>39544472</v>
      </c>
      <c r="AG23" s="86">
        <v>175891389</v>
      </c>
      <c r="AH23" s="86">
        <v>175891389</v>
      </c>
      <c r="AI23" s="126">
        <v>39544472</v>
      </c>
      <c r="AJ23" s="127">
        <f t="shared" si="13"/>
        <v>0.22482324020990022</v>
      </c>
      <c r="AK23" s="128">
        <f t="shared" si="14"/>
        <v>0.35347646062893445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288660634</v>
      </c>
      <c r="E24" s="86">
        <v>31616000</v>
      </c>
      <c r="F24" s="87">
        <f t="shared" si="0"/>
        <v>320276634</v>
      </c>
      <c r="G24" s="85">
        <v>295545634</v>
      </c>
      <c r="H24" s="86">
        <v>28716000</v>
      </c>
      <c r="I24" s="87">
        <f t="shared" si="1"/>
        <v>324261634</v>
      </c>
      <c r="J24" s="85">
        <v>76723628</v>
      </c>
      <c r="K24" s="86">
        <v>2946785</v>
      </c>
      <c r="L24" s="88">
        <f t="shared" si="2"/>
        <v>79670413</v>
      </c>
      <c r="M24" s="105">
        <f t="shared" si="3"/>
        <v>0.24875499659460015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76723628</v>
      </c>
      <c r="AA24" s="88">
        <v>2946785</v>
      </c>
      <c r="AB24" s="88">
        <f t="shared" si="10"/>
        <v>79670413</v>
      </c>
      <c r="AC24" s="105">
        <f t="shared" si="11"/>
        <v>0.24875499659460015</v>
      </c>
      <c r="AD24" s="85">
        <v>72558501</v>
      </c>
      <c r="AE24" s="86">
        <v>822579</v>
      </c>
      <c r="AF24" s="88">
        <f t="shared" si="12"/>
        <v>73381080</v>
      </c>
      <c r="AG24" s="86">
        <v>295442504</v>
      </c>
      <c r="AH24" s="86">
        <v>295442504</v>
      </c>
      <c r="AI24" s="126">
        <v>73381080</v>
      </c>
      <c r="AJ24" s="127">
        <f t="shared" si="13"/>
        <v>0.24837685507837423</v>
      </c>
      <c r="AK24" s="128">
        <f t="shared" si="14"/>
        <v>0.08570782823038314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78168890</v>
      </c>
      <c r="E25" s="86">
        <v>99567000</v>
      </c>
      <c r="F25" s="87">
        <f t="shared" si="0"/>
        <v>177735890</v>
      </c>
      <c r="G25" s="85">
        <v>81310889</v>
      </c>
      <c r="H25" s="86">
        <v>78118000</v>
      </c>
      <c r="I25" s="87">
        <f t="shared" si="1"/>
        <v>159428889</v>
      </c>
      <c r="J25" s="85">
        <v>19069275</v>
      </c>
      <c r="K25" s="86">
        <v>3740</v>
      </c>
      <c r="L25" s="88">
        <f t="shared" si="2"/>
        <v>19073015</v>
      </c>
      <c r="M25" s="105">
        <f t="shared" si="3"/>
        <v>0.1073109938572339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19069275</v>
      </c>
      <c r="AA25" s="88">
        <v>3740</v>
      </c>
      <c r="AB25" s="88">
        <f t="shared" si="10"/>
        <v>19073015</v>
      </c>
      <c r="AC25" s="105">
        <f t="shared" si="11"/>
        <v>0.1073109938572339</v>
      </c>
      <c r="AD25" s="85">
        <v>19325593</v>
      </c>
      <c r="AE25" s="86">
        <v>1613117</v>
      </c>
      <c r="AF25" s="88">
        <f t="shared" si="12"/>
        <v>20938710</v>
      </c>
      <c r="AG25" s="86">
        <v>84221398</v>
      </c>
      <c r="AH25" s="86">
        <v>84221398</v>
      </c>
      <c r="AI25" s="126">
        <v>20938710</v>
      </c>
      <c r="AJ25" s="127">
        <f t="shared" si="13"/>
        <v>0.24861508473179228</v>
      </c>
      <c r="AK25" s="128">
        <f t="shared" si="14"/>
        <v>-0.08910267155904061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66391009</v>
      </c>
      <c r="E26" s="86">
        <v>18962000</v>
      </c>
      <c r="F26" s="87">
        <f t="shared" si="0"/>
        <v>85353009</v>
      </c>
      <c r="G26" s="85">
        <v>69506076</v>
      </c>
      <c r="H26" s="86">
        <v>18962000</v>
      </c>
      <c r="I26" s="87">
        <f t="shared" si="1"/>
        <v>88468076</v>
      </c>
      <c r="J26" s="85">
        <v>454017</v>
      </c>
      <c r="K26" s="86">
        <v>3262840</v>
      </c>
      <c r="L26" s="88">
        <f t="shared" si="2"/>
        <v>3716857</v>
      </c>
      <c r="M26" s="105">
        <f t="shared" si="3"/>
        <v>0.04354687718156486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454017</v>
      </c>
      <c r="AA26" s="88">
        <v>3262840</v>
      </c>
      <c r="AB26" s="88">
        <f t="shared" si="10"/>
        <v>3716857</v>
      </c>
      <c r="AC26" s="105">
        <f t="shared" si="11"/>
        <v>0.04354687718156486</v>
      </c>
      <c r="AD26" s="85">
        <v>5025602</v>
      </c>
      <c r="AE26" s="86">
        <v>3779847</v>
      </c>
      <c r="AF26" s="88">
        <f t="shared" si="12"/>
        <v>8805449</v>
      </c>
      <c r="AG26" s="86">
        <v>72421204</v>
      </c>
      <c r="AH26" s="86">
        <v>72421204</v>
      </c>
      <c r="AI26" s="126">
        <v>8805449</v>
      </c>
      <c r="AJ26" s="127">
        <f t="shared" si="13"/>
        <v>0.1215866143291404</v>
      </c>
      <c r="AK26" s="128">
        <f t="shared" si="14"/>
        <v>-0.5778912580153494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76127539</v>
      </c>
      <c r="E27" s="86">
        <v>28271150</v>
      </c>
      <c r="F27" s="87">
        <f t="shared" si="0"/>
        <v>104398689</v>
      </c>
      <c r="G27" s="85">
        <v>98845441</v>
      </c>
      <c r="H27" s="86">
        <v>22971151</v>
      </c>
      <c r="I27" s="87">
        <f t="shared" si="1"/>
        <v>121816592</v>
      </c>
      <c r="J27" s="85">
        <v>20418682</v>
      </c>
      <c r="K27" s="86">
        <v>110279</v>
      </c>
      <c r="L27" s="88">
        <f t="shared" si="2"/>
        <v>20528961</v>
      </c>
      <c r="M27" s="105">
        <f t="shared" si="3"/>
        <v>0.19664002677275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20418682</v>
      </c>
      <c r="AA27" s="88">
        <v>110279</v>
      </c>
      <c r="AB27" s="88">
        <f t="shared" si="10"/>
        <v>20528961</v>
      </c>
      <c r="AC27" s="105">
        <f t="shared" si="11"/>
        <v>0.19664002677275</v>
      </c>
      <c r="AD27" s="85">
        <v>20996306</v>
      </c>
      <c r="AE27" s="86">
        <v>707069</v>
      </c>
      <c r="AF27" s="88">
        <f t="shared" si="12"/>
        <v>21703375</v>
      </c>
      <c r="AG27" s="86">
        <v>84806758</v>
      </c>
      <c r="AH27" s="86">
        <v>84806758</v>
      </c>
      <c r="AI27" s="126">
        <v>21703375</v>
      </c>
      <c r="AJ27" s="127">
        <f t="shared" si="13"/>
        <v>0.25591563115760185</v>
      </c>
      <c r="AK27" s="128">
        <f t="shared" si="14"/>
        <v>-0.05411204478566123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108893500</v>
      </c>
      <c r="E28" s="86">
        <v>31594000</v>
      </c>
      <c r="F28" s="87">
        <f t="shared" si="0"/>
        <v>140487500</v>
      </c>
      <c r="G28" s="85">
        <v>108893500</v>
      </c>
      <c r="H28" s="86">
        <v>31594000</v>
      </c>
      <c r="I28" s="87">
        <f t="shared" si="1"/>
        <v>140487500</v>
      </c>
      <c r="J28" s="85">
        <v>14480188</v>
      </c>
      <c r="K28" s="86">
        <v>16266175</v>
      </c>
      <c r="L28" s="88">
        <f t="shared" si="2"/>
        <v>30746363</v>
      </c>
      <c r="M28" s="105">
        <f t="shared" si="3"/>
        <v>0.21885479491057924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14480188</v>
      </c>
      <c r="AA28" s="88">
        <v>16266175</v>
      </c>
      <c r="AB28" s="88">
        <f t="shared" si="10"/>
        <v>30746363</v>
      </c>
      <c r="AC28" s="105">
        <f t="shared" si="11"/>
        <v>0.21885479491057924</v>
      </c>
      <c r="AD28" s="85">
        <v>8325175</v>
      </c>
      <c r="AE28" s="86">
        <v>4071983</v>
      </c>
      <c r="AF28" s="88">
        <f t="shared" si="12"/>
        <v>12397158</v>
      </c>
      <c r="AG28" s="86">
        <v>127140818</v>
      </c>
      <c r="AH28" s="86">
        <v>127140818</v>
      </c>
      <c r="AI28" s="126">
        <v>12397158</v>
      </c>
      <c r="AJ28" s="127">
        <f t="shared" si="13"/>
        <v>0.09750730092046443</v>
      </c>
      <c r="AK28" s="128">
        <f t="shared" si="14"/>
        <v>1.4801138293147509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185010889</v>
      </c>
      <c r="E29" s="86">
        <v>52024006</v>
      </c>
      <c r="F29" s="87">
        <f t="shared" si="0"/>
        <v>237034895</v>
      </c>
      <c r="G29" s="85">
        <v>188228889</v>
      </c>
      <c r="H29" s="86">
        <v>47024006</v>
      </c>
      <c r="I29" s="87">
        <f t="shared" si="1"/>
        <v>235252895</v>
      </c>
      <c r="J29" s="85">
        <v>28986890</v>
      </c>
      <c r="K29" s="86">
        <v>4432328</v>
      </c>
      <c r="L29" s="88">
        <f t="shared" si="2"/>
        <v>33419218</v>
      </c>
      <c r="M29" s="105">
        <f t="shared" si="3"/>
        <v>0.14098860001182525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28986890</v>
      </c>
      <c r="AA29" s="88">
        <v>4432328</v>
      </c>
      <c r="AB29" s="88">
        <f t="shared" si="10"/>
        <v>33419218</v>
      </c>
      <c r="AC29" s="105">
        <f t="shared" si="11"/>
        <v>0.14098860001182525</v>
      </c>
      <c r="AD29" s="85">
        <v>68512420</v>
      </c>
      <c r="AE29" s="86">
        <v>3034886</v>
      </c>
      <c r="AF29" s="88">
        <f t="shared" si="12"/>
        <v>71547306</v>
      </c>
      <c r="AG29" s="86">
        <v>213887006</v>
      </c>
      <c r="AH29" s="86">
        <v>213887006</v>
      </c>
      <c r="AI29" s="126">
        <v>71547306</v>
      </c>
      <c r="AJ29" s="127">
        <f t="shared" si="13"/>
        <v>0.3345098299239366</v>
      </c>
      <c r="AK29" s="128">
        <f t="shared" si="14"/>
        <v>-0.5329073885744908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60260700</v>
      </c>
      <c r="E30" s="86">
        <v>1500000</v>
      </c>
      <c r="F30" s="87">
        <f t="shared" si="0"/>
        <v>61760700</v>
      </c>
      <c r="G30" s="85">
        <v>81954700</v>
      </c>
      <c r="H30" s="86">
        <v>1500000</v>
      </c>
      <c r="I30" s="87">
        <f t="shared" si="1"/>
        <v>83454700</v>
      </c>
      <c r="J30" s="85">
        <v>27718015</v>
      </c>
      <c r="K30" s="86">
        <v>524925</v>
      </c>
      <c r="L30" s="88">
        <f t="shared" si="2"/>
        <v>28242940</v>
      </c>
      <c r="M30" s="105">
        <f t="shared" si="3"/>
        <v>0.4572963065509296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27718015</v>
      </c>
      <c r="AA30" s="88">
        <v>524925</v>
      </c>
      <c r="AB30" s="88">
        <f t="shared" si="10"/>
        <v>28242940</v>
      </c>
      <c r="AC30" s="105">
        <f t="shared" si="11"/>
        <v>0.4572963065509296</v>
      </c>
      <c r="AD30" s="85">
        <v>18030998</v>
      </c>
      <c r="AE30" s="86">
        <v>292028</v>
      </c>
      <c r="AF30" s="88">
        <f t="shared" si="12"/>
        <v>18323026</v>
      </c>
      <c r="AG30" s="86">
        <v>60552044</v>
      </c>
      <c r="AH30" s="86">
        <v>60552044</v>
      </c>
      <c r="AI30" s="126">
        <v>18323026</v>
      </c>
      <c r="AJ30" s="127">
        <f t="shared" si="13"/>
        <v>0.3025996281810074</v>
      </c>
      <c r="AK30" s="128">
        <f t="shared" si="14"/>
        <v>0.5413905978193776</v>
      </c>
    </row>
    <row r="31" spans="1:37" ht="16.5">
      <c r="A31" s="65"/>
      <c r="B31" s="66" t="s">
        <v>490</v>
      </c>
      <c r="C31" s="67"/>
      <c r="D31" s="89">
        <f>SUM(D22:D30)</f>
        <v>1201518438</v>
      </c>
      <c r="E31" s="90">
        <f>SUM(E22:E30)</f>
        <v>321149015</v>
      </c>
      <c r="F31" s="91">
        <f t="shared" si="0"/>
        <v>1522667453</v>
      </c>
      <c r="G31" s="89">
        <f>SUM(G22:G30)</f>
        <v>1267923489</v>
      </c>
      <c r="H31" s="90">
        <f>SUM(H22:H30)</f>
        <v>293511771</v>
      </c>
      <c r="I31" s="91">
        <f t="shared" si="1"/>
        <v>1561435260</v>
      </c>
      <c r="J31" s="89">
        <f>SUM(J22:J30)</f>
        <v>284264336</v>
      </c>
      <c r="K31" s="90">
        <f>SUM(K22:K30)</f>
        <v>34614817</v>
      </c>
      <c r="L31" s="90">
        <f t="shared" si="2"/>
        <v>318879153</v>
      </c>
      <c r="M31" s="106">
        <f t="shared" si="3"/>
        <v>0.20942140213986699</v>
      </c>
      <c r="N31" s="89">
        <f>SUM(N22:N30)</f>
        <v>0</v>
      </c>
      <c r="O31" s="90">
        <f>SUM(O22:O30)</f>
        <v>0</v>
      </c>
      <c r="P31" s="90">
        <f t="shared" si="4"/>
        <v>0</v>
      </c>
      <c r="Q31" s="106">
        <f t="shared" si="5"/>
        <v>0</v>
      </c>
      <c r="R31" s="89">
        <f>SUM(R22:R30)</f>
        <v>0</v>
      </c>
      <c r="S31" s="90">
        <f>SUM(S22:S30)</f>
        <v>0</v>
      </c>
      <c r="T31" s="90">
        <f t="shared" si="6"/>
        <v>0</v>
      </c>
      <c r="U31" s="106">
        <f t="shared" si="7"/>
        <v>0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v>284264336</v>
      </c>
      <c r="AA31" s="90">
        <v>34614817</v>
      </c>
      <c r="AB31" s="90">
        <f t="shared" si="10"/>
        <v>318879153</v>
      </c>
      <c r="AC31" s="106">
        <f t="shared" si="11"/>
        <v>0.20942140213986699</v>
      </c>
      <c r="AD31" s="89">
        <f>SUM(AD22:AD30)</f>
        <v>285279001</v>
      </c>
      <c r="AE31" s="90">
        <f>SUM(AE22:AE30)</f>
        <v>14635913</v>
      </c>
      <c r="AF31" s="90">
        <f t="shared" si="12"/>
        <v>299914914</v>
      </c>
      <c r="AG31" s="90">
        <f>SUM(AG22:AG30)</f>
        <v>1242895069</v>
      </c>
      <c r="AH31" s="90">
        <f>SUM(AH22:AH30)</f>
        <v>1242895069</v>
      </c>
      <c r="AI31" s="91">
        <f>SUM(AI22:AI30)</f>
        <v>299914914</v>
      </c>
      <c r="AJ31" s="129">
        <f t="shared" si="13"/>
        <v>0.24130348689958475</v>
      </c>
      <c r="AK31" s="130">
        <f t="shared" si="14"/>
        <v>0.0632320638779571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257325463</v>
      </c>
      <c r="E32" s="86">
        <v>27363436</v>
      </c>
      <c r="F32" s="87">
        <f t="shared" si="0"/>
        <v>284688899</v>
      </c>
      <c r="G32" s="85">
        <v>270834463</v>
      </c>
      <c r="H32" s="86">
        <v>31163436</v>
      </c>
      <c r="I32" s="87">
        <f t="shared" si="1"/>
        <v>301997899</v>
      </c>
      <c r="J32" s="85">
        <v>79449464</v>
      </c>
      <c r="K32" s="86">
        <v>9851675</v>
      </c>
      <c r="L32" s="88">
        <f t="shared" si="2"/>
        <v>89301139</v>
      </c>
      <c r="M32" s="105">
        <f t="shared" si="3"/>
        <v>0.313679737122451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79449464</v>
      </c>
      <c r="AA32" s="88">
        <v>9851675</v>
      </c>
      <c r="AB32" s="88">
        <f t="shared" si="10"/>
        <v>89301139</v>
      </c>
      <c r="AC32" s="105">
        <f t="shared" si="11"/>
        <v>0.313679737122451</v>
      </c>
      <c r="AD32" s="85">
        <v>82111322</v>
      </c>
      <c r="AE32" s="86">
        <v>4428270</v>
      </c>
      <c r="AF32" s="88">
        <f t="shared" si="12"/>
        <v>86539592</v>
      </c>
      <c r="AG32" s="86">
        <v>284455231</v>
      </c>
      <c r="AH32" s="86">
        <v>284455231</v>
      </c>
      <c r="AI32" s="126">
        <v>86539592</v>
      </c>
      <c r="AJ32" s="127">
        <f t="shared" si="13"/>
        <v>0.3042292163015276</v>
      </c>
      <c r="AK32" s="128">
        <f t="shared" si="14"/>
        <v>0.03191079292354426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66123514</v>
      </c>
      <c r="E33" s="86">
        <v>23700000</v>
      </c>
      <c r="F33" s="87">
        <f t="shared" si="0"/>
        <v>89823514</v>
      </c>
      <c r="G33" s="85">
        <v>69529514</v>
      </c>
      <c r="H33" s="86">
        <v>23400000</v>
      </c>
      <c r="I33" s="87">
        <f t="shared" si="1"/>
        <v>92929514</v>
      </c>
      <c r="J33" s="85">
        <v>18460165</v>
      </c>
      <c r="K33" s="86">
        <v>14452</v>
      </c>
      <c r="L33" s="88">
        <f t="shared" si="2"/>
        <v>18474617</v>
      </c>
      <c r="M33" s="105">
        <f t="shared" si="3"/>
        <v>0.2056768453748091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18460165</v>
      </c>
      <c r="AA33" s="88">
        <v>14452</v>
      </c>
      <c r="AB33" s="88">
        <f t="shared" si="10"/>
        <v>18474617</v>
      </c>
      <c r="AC33" s="105">
        <f t="shared" si="11"/>
        <v>0.2056768453748091</v>
      </c>
      <c r="AD33" s="85">
        <v>18878373</v>
      </c>
      <c r="AE33" s="86">
        <v>3054002</v>
      </c>
      <c r="AF33" s="88">
        <f t="shared" si="12"/>
        <v>21932375</v>
      </c>
      <c r="AG33" s="86">
        <v>67725927</v>
      </c>
      <c r="AH33" s="86">
        <v>67725927</v>
      </c>
      <c r="AI33" s="126">
        <v>21932375</v>
      </c>
      <c r="AJ33" s="127">
        <f t="shared" si="13"/>
        <v>0.3238401594709807</v>
      </c>
      <c r="AK33" s="128">
        <f t="shared" si="14"/>
        <v>-0.15765542947355227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248142845</v>
      </c>
      <c r="E34" s="86">
        <v>32554280</v>
      </c>
      <c r="F34" s="87">
        <f t="shared" si="0"/>
        <v>280697125</v>
      </c>
      <c r="G34" s="85">
        <v>251978845</v>
      </c>
      <c r="H34" s="86">
        <v>34827880</v>
      </c>
      <c r="I34" s="87">
        <f t="shared" si="1"/>
        <v>286806725</v>
      </c>
      <c r="J34" s="85">
        <v>42889490</v>
      </c>
      <c r="K34" s="86">
        <v>2808930</v>
      </c>
      <c r="L34" s="88">
        <f t="shared" si="2"/>
        <v>45698420</v>
      </c>
      <c r="M34" s="105">
        <f t="shared" si="3"/>
        <v>0.16280330623265202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42889490</v>
      </c>
      <c r="AA34" s="88">
        <v>2808930</v>
      </c>
      <c r="AB34" s="88">
        <f t="shared" si="10"/>
        <v>45698420</v>
      </c>
      <c r="AC34" s="105">
        <f t="shared" si="11"/>
        <v>0.16280330623265202</v>
      </c>
      <c r="AD34" s="85">
        <v>0</v>
      </c>
      <c r="AE34" s="86">
        <v>0</v>
      </c>
      <c r="AF34" s="88">
        <f t="shared" si="12"/>
        <v>0</v>
      </c>
      <c r="AG34" s="86">
        <v>280196576</v>
      </c>
      <c r="AH34" s="86">
        <v>280196576</v>
      </c>
      <c r="AI34" s="126">
        <v>0</v>
      </c>
      <c r="AJ34" s="127">
        <f t="shared" si="13"/>
        <v>0</v>
      </c>
      <c r="AK34" s="128">
        <f t="shared" si="14"/>
        <v>0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113439018</v>
      </c>
      <c r="E35" s="86">
        <v>21659000</v>
      </c>
      <c r="F35" s="87">
        <f t="shared" si="0"/>
        <v>135098018</v>
      </c>
      <c r="G35" s="85">
        <v>116831018</v>
      </c>
      <c r="H35" s="86">
        <v>22859000</v>
      </c>
      <c r="I35" s="87">
        <f t="shared" si="1"/>
        <v>139690018</v>
      </c>
      <c r="J35" s="85">
        <v>27401926</v>
      </c>
      <c r="K35" s="86">
        <v>6954986</v>
      </c>
      <c r="L35" s="88">
        <f t="shared" si="2"/>
        <v>34356912</v>
      </c>
      <c r="M35" s="105">
        <f t="shared" si="3"/>
        <v>0.25431099958846176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27401926</v>
      </c>
      <c r="AA35" s="88">
        <v>6954986</v>
      </c>
      <c r="AB35" s="88">
        <f t="shared" si="10"/>
        <v>34356912</v>
      </c>
      <c r="AC35" s="105">
        <f t="shared" si="11"/>
        <v>0.25431099958846176</v>
      </c>
      <c r="AD35" s="85">
        <v>24413374</v>
      </c>
      <c r="AE35" s="86">
        <v>3153484</v>
      </c>
      <c r="AF35" s="88">
        <f t="shared" si="12"/>
        <v>27566858</v>
      </c>
      <c r="AG35" s="86">
        <v>141811656</v>
      </c>
      <c r="AH35" s="86">
        <v>141811656</v>
      </c>
      <c r="AI35" s="126">
        <v>27566858</v>
      </c>
      <c r="AJ35" s="127">
        <f t="shared" si="13"/>
        <v>0.19439063598552153</v>
      </c>
      <c r="AK35" s="128">
        <f t="shared" si="14"/>
        <v>0.2463122202755208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804866224</v>
      </c>
      <c r="E36" s="86">
        <v>113936629</v>
      </c>
      <c r="F36" s="87">
        <f t="shared" si="0"/>
        <v>918802853</v>
      </c>
      <c r="G36" s="85">
        <v>809960586</v>
      </c>
      <c r="H36" s="86">
        <v>129211951</v>
      </c>
      <c r="I36" s="87">
        <f t="shared" si="1"/>
        <v>939172537</v>
      </c>
      <c r="J36" s="85">
        <v>166198403</v>
      </c>
      <c r="K36" s="86">
        <v>0</v>
      </c>
      <c r="L36" s="88">
        <f t="shared" si="2"/>
        <v>166198403</v>
      </c>
      <c r="M36" s="105">
        <f t="shared" si="3"/>
        <v>0.18088581512055885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166198403</v>
      </c>
      <c r="AA36" s="88">
        <v>0</v>
      </c>
      <c r="AB36" s="88">
        <f t="shared" si="10"/>
        <v>166198403</v>
      </c>
      <c r="AC36" s="105">
        <f t="shared" si="11"/>
        <v>0.18088581512055885</v>
      </c>
      <c r="AD36" s="85">
        <v>0</v>
      </c>
      <c r="AE36" s="86">
        <v>0</v>
      </c>
      <c r="AF36" s="88">
        <f t="shared" si="12"/>
        <v>0</v>
      </c>
      <c r="AG36" s="86">
        <v>894591430</v>
      </c>
      <c r="AH36" s="86">
        <v>894591430</v>
      </c>
      <c r="AI36" s="126">
        <v>0</v>
      </c>
      <c r="AJ36" s="127">
        <f t="shared" si="13"/>
        <v>0</v>
      </c>
      <c r="AK36" s="128">
        <f t="shared" si="14"/>
        <v>0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81750000</v>
      </c>
      <c r="E37" s="86">
        <v>1820000</v>
      </c>
      <c r="F37" s="87">
        <f t="shared" si="0"/>
        <v>83570000</v>
      </c>
      <c r="G37" s="85">
        <v>83582000</v>
      </c>
      <c r="H37" s="86">
        <v>1820000</v>
      </c>
      <c r="I37" s="87">
        <f t="shared" si="1"/>
        <v>85402000</v>
      </c>
      <c r="J37" s="85">
        <v>33149663</v>
      </c>
      <c r="K37" s="86">
        <v>0</v>
      </c>
      <c r="L37" s="88">
        <f t="shared" si="2"/>
        <v>33149663</v>
      </c>
      <c r="M37" s="105">
        <f t="shared" si="3"/>
        <v>0.3966694148617925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33149663</v>
      </c>
      <c r="AA37" s="88">
        <v>0</v>
      </c>
      <c r="AB37" s="88">
        <f t="shared" si="10"/>
        <v>33149663</v>
      </c>
      <c r="AC37" s="105">
        <f t="shared" si="11"/>
        <v>0.3966694148617925</v>
      </c>
      <c r="AD37" s="85">
        <v>29921474</v>
      </c>
      <c r="AE37" s="86">
        <v>9127</v>
      </c>
      <c r="AF37" s="88">
        <f t="shared" si="12"/>
        <v>29930601</v>
      </c>
      <c r="AG37" s="86">
        <v>77661400</v>
      </c>
      <c r="AH37" s="86">
        <v>77661400</v>
      </c>
      <c r="AI37" s="126">
        <v>29930601</v>
      </c>
      <c r="AJ37" s="127">
        <f t="shared" si="13"/>
        <v>0.3853986793954268</v>
      </c>
      <c r="AK37" s="128">
        <f t="shared" si="14"/>
        <v>0.10755086408054426</v>
      </c>
    </row>
    <row r="38" spans="1:37" ht="16.5">
      <c r="A38" s="65"/>
      <c r="B38" s="66" t="s">
        <v>503</v>
      </c>
      <c r="C38" s="67"/>
      <c r="D38" s="89">
        <f>SUM(D32:D37)</f>
        <v>1571647064</v>
      </c>
      <c r="E38" s="90">
        <f>SUM(E32:E37)</f>
        <v>221033345</v>
      </c>
      <c r="F38" s="91">
        <f t="shared" si="0"/>
        <v>1792680409</v>
      </c>
      <c r="G38" s="89">
        <f>SUM(G32:G37)</f>
        <v>1602716426</v>
      </c>
      <c r="H38" s="90">
        <f>SUM(H32:H37)</f>
        <v>243282267</v>
      </c>
      <c r="I38" s="91">
        <f t="shared" si="1"/>
        <v>1845998693</v>
      </c>
      <c r="J38" s="89">
        <f>SUM(J32:J37)</f>
        <v>367549111</v>
      </c>
      <c r="K38" s="90">
        <f>SUM(K32:K37)</f>
        <v>19630043</v>
      </c>
      <c r="L38" s="90">
        <f t="shared" si="2"/>
        <v>387179154</v>
      </c>
      <c r="M38" s="106">
        <f t="shared" si="3"/>
        <v>0.21597779060684766</v>
      </c>
      <c r="N38" s="89">
        <f>SUM(N32:N37)</f>
        <v>0</v>
      </c>
      <c r="O38" s="90">
        <f>SUM(O32:O37)</f>
        <v>0</v>
      </c>
      <c r="P38" s="90">
        <f t="shared" si="4"/>
        <v>0</v>
      </c>
      <c r="Q38" s="106">
        <f t="shared" si="5"/>
        <v>0</v>
      </c>
      <c r="R38" s="89">
        <f>SUM(R32:R37)</f>
        <v>0</v>
      </c>
      <c r="S38" s="90">
        <f>SUM(S32:S37)</f>
        <v>0</v>
      </c>
      <c r="T38" s="90">
        <f t="shared" si="6"/>
        <v>0</v>
      </c>
      <c r="U38" s="106">
        <f t="shared" si="7"/>
        <v>0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v>367549111</v>
      </c>
      <c r="AA38" s="90">
        <v>19630043</v>
      </c>
      <c r="AB38" s="90">
        <f t="shared" si="10"/>
        <v>387179154</v>
      </c>
      <c r="AC38" s="106">
        <f t="shared" si="11"/>
        <v>0.21597779060684766</v>
      </c>
      <c r="AD38" s="89">
        <f>SUM(AD32:AD37)</f>
        <v>155324543</v>
      </c>
      <c r="AE38" s="90">
        <f>SUM(AE32:AE37)</f>
        <v>10644883</v>
      </c>
      <c r="AF38" s="90">
        <f t="shared" si="12"/>
        <v>165969426</v>
      </c>
      <c r="AG38" s="90">
        <f>SUM(AG32:AG37)</f>
        <v>1746442220</v>
      </c>
      <c r="AH38" s="90">
        <f>SUM(AH32:AH37)</f>
        <v>1746442220</v>
      </c>
      <c r="AI38" s="91">
        <f>SUM(AI32:AI37)</f>
        <v>165969426</v>
      </c>
      <c r="AJ38" s="129">
        <f t="shared" si="13"/>
        <v>0.09503287546495526</v>
      </c>
      <c r="AK38" s="130">
        <f t="shared" si="14"/>
        <v>1.3328342052589854</v>
      </c>
    </row>
    <row r="39" spans="1:37" ht="12.75">
      <c r="A39" s="62" t="s">
        <v>98</v>
      </c>
      <c r="B39" s="63" t="s">
        <v>80</v>
      </c>
      <c r="C39" s="64" t="s">
        <v>81</v>
      </c>
      <c r="D39" s="85">
        <v>2212561218</v>
      </c>
      <c r="E39" s="86">
        <v>154456000</v>
      </c>
      <c r="F39" s="87">
        <f t="shared" si="0"/>
        <v>2367017218</v>
      </c>
      <c r="G39" s="85">
        <v>2244956218</v>
      </c>
      <c r="H39" s="86">
        <v>158798000</v>
      </c>
      <c r="I39" s="87">
        <f t="shared" si="1"/>
        <v>2403754218</v>
      </c>
      <c r="J39" s="85">
        <v>1505815086</v>
      </c>
      <c r="K39" s="86">
        <v>15222926</v>
      </c>
      <c r="L39" s="88">
        <f t="shared" si="2"/>
        <v>1521038012</v>
      </c>
      <c r="M39" s="105">
        <f t="shared" si="3"/>
        <v>0.6425969361072894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1505815086</v>
      </c>
      <c r="AA39" s="88">
        <v>15222926</v>
      </c>
      <c r="AB39" s="88">
        <f t="shared" si="10"/>
        <v>1521038012</v>
      </c>
      <c r="AC39" s="105">
        <f t="shared" si="11"/>
        <v>0.6425969361072894</v>
      </c>
      <c r="AD39" s="85">
        <v>681678092</v>
      </c>
      <c r="AE39" s="86">
        <v>25967281</v>
      </c>
      <c r="AF39" s="88">
        <f t="shared" si="12"/>
        <v>707645373</v>
      </c>
      <c r="AG39" s="86">
        <v>2387896732</v>
      </c>
      <c r="AH39" s="86">
        <v>2387896732</v>
      </c>
      <c r="AI39" s="126">
        <v>707645373</v>
      </c>
      <c r="AJ39" s="127">
        <f t="shared" si="13"/>
        <v>0.29634672367397835</v>
      </c>
      <c r="AK39" s="128">
        <f t="shared" si="14"/>
        <v>1.1494353952343301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216121983</v>
      </c>
      <c r="E40" s="86">
        <v>26672000</v>
      </c>
      <c r="F40" s="87">
        <f t="shared" si="0"/>
        <v>242793983</v>
      </c>
      <c r="G40" s="85">
        <v>241011983</v>
      </c>
      <c r="H40" s="86">
        <v>31705586</v>
      </c>
      <c r="I40" s="87">
        <f t="shared" si="1"/>
        <v>272717569</v>
      </c>
      <c r="J40" s="85">
        <v>81621276</v>
      </c>
      <c r="K40" s="86">
        <v>1089089</v>
      </c>
      <c r="L40" s="88">
        <f t="shared" si="2"/>
        <v>82710365</v>
      </c>
      <c r="M40" s="105">
        <f t="shared" si="3"/>
        <v>0.34066068680128697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81621276</v>
      </c>
      <c r="AA40" s="88">
        <v>1089089</v>
      </c>
      <c r="AB40" s="88">
        <f t="shared" si="10"/>
        <v>82710365</v>
      </c>
      <c r="AC40" s="105">
        <f t="shared" si="11"/>
        <v>0.34066068680128697</v>
      </c>
      <c r="AD40" s="85">
        <v>59176869</v>
      </c>
      <c r="AE40" s="86">
        <v>7580730</v>
      </c>
      <c r="AF40" s="88">
        <f t="shared" si="12"/>
        <v>66757599</v>
      </c>
      <c r="AG40" s="86">
        <v>223041483</v>
      </c>
      <c r="AH40" s="86">
        <v>223041483</v>
      </c>
      <c r="AI40" s="126">
        <v>66757599</v>
      </c>
      <c r="AJ40" s="127">
        <f t="shared" si="13"/>
        <v>0.2993057529123405</v>
      </c>
      <c r="AK40" s="128">
        <f t="shared" si="14"/>
        <v>0.23896554458167385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133745301</v>
      </c>
      <c r="E41" s="86">
        <v>32340000</v>
      </c>
      <c r="F41" s="87">
        <f t="shared" si="0"/>
        <v>166085301</v>
      </c>
      <c r="G41" s="85">
        <v>141002301</v>
      </c>
      <c r="H41" s="86">
        <v>64104000</v>
      </c>
      <c r="I41" s="87">
        <f t="shared" si="1"/>
        <v>205106301</v>
      </c>
      <c r="J41" s="85">
        <v>17057874</v>
      </c>
      <c r="K41" s="86">
        <v>8330102</v>
      </c>
      <c r="L41" s="88">
        <f t="shared" si="2"/>
        <v>25387976</v>
      </c>
      <c r="M41" s="105">
        <f t="shared" si="3"/>
        <v>0.15286106504994082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17057874</v>
      </c>
      <c r="AA41" s="88">
        <v>8330102</v>
      </c>
      <c r="AB41" s="88">
        <f t="shared" si="10"/>
        <v>25387976</v>
      </c>
      <c r="AC41" s="105">
        <f t="shared" si="11"/>
        <v>0.15286106504994082</v>
      </c>
      <c r="AD41" s="85">
        <v>17039131</v>
      </c>
      <c r="AE41" s="86">
        <v>216173</v>
      </c>
      <c r="AF41" s="88">
        <f t="shared" si="12"/>
        <v>17255304</v>
      </c>
      <c r="AG41" s="86">
        <v>149269681</v>
      </c>
      <c r="AH41" s="86">
        <v>149269681</v>
      </c>
      <c r="AI41" s="126">
        <v>17255304</v>
      </c>
      <c r="AJ41" s="127">
        <f t="shared" si="13"/>
        <v>0.11559818366597836</v>
      </c>
      <c r="AK41" s="128">
        <f t="shared" si="14"/>
        <v>0.471314327467079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424931462</v>
      </c>
      <c r="E42" s="86">
        <v>93082214</v>
      </c>
      <c r="F42" s="87">
        <f t="shared" si="0"/>
        <v>518013676</v>
      </c>
      <c r="G42" s="85">
        <v>421180837</v>
      </c>
      <c r="H42" s="86">
        <v>118967194</v>
      </c>
      <c r="I42" s="87">
        <f t="shared" si="1"/>
        <v>540148031</v>
      </c>
      <c r="J42" s="85">
        <v>120651357</v>
      </c>
      <c r="K42" s="86">
        <v>4153771</v>
      </c>
      <c r="L42" s="88">
        <f t="shared" si="2"/>
        <v>124805128</v>
      </c>
      <c r="M42" s="105">
        <f t="shared" si="3"/>
        <v>0.24093017961170585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120651357</v>
      </c>
      <c r="AA42" s="88">
        <v>4153771</v>
      </c>
      <c r="AB42" s="88">
        <f t="shared" si="10"/>
        <v>124805128</v>
      </c>
      <c r="AC42" s="105">
        <f t="shared" si="11"/>
        <v>0.24093017961170585</v>
      </c>
      <c r="AD42" s="85">
        <v>116041687</v>
      </c>
      <c r="AE42" s="86">
        <v>0</v>
      </c>
      <c r="AF42" s="88">
        <f t="shared" si="12"/>
        <v>116041687</v>
      </c>
      <c r="AG42" s="86">
        <v>435919040</v>
      </c>
      <c r="AH42" s="86">
        <v>435919040</v>
      </c>
      <c r="AI42" s="126">
        <v>116041687</v>
      </c>
      <c r="AJ42" s="127">
        <f t="shared" si="13"/>
        <v>0.2662000884384403</v>
      </c>
      <c r="AK42" s="128">
        <f t="shared" si="14"/>
        <v>0.07551976558217399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137852110</v>
      </c>
      <c r="E43" s="86">
        <v>8740390</v>
      </c>
      <c r="F43" s="87">
        <f t="shared" si="0"/>
        <v>146592500</v>
      </c>
      <c r="G43" s="85">
        <v>139321110</v>
      </c>
      <c r="H43" s="86">
        <v>9209390</v>
      </c>
      <c r="I43" s="87">
        <f t="shared" si="1"/>
        <v>148530500</v>
      </c>
      <c r="J43" s="85">
        <v>57483126</v>
      </c>
      <c r="K43" s="86">
        <v>27582</v>
      </c>
      <c r="L43" s="88">
        <f t="shared" si="2"/>
        <v>57510708</v>
      </c>
      <c r="M43" s="105">
        <f t="shared" si="3"/>
        <v>0.3923168511349489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57483126</v>
      </c>
      <c r="AA43" s="88">
        <v>27582</v>
      </c>
      <c r="AB43" s="88">
        <f t="shared" si="10"/>
        <v>57510708</v>
      </c>
      <c r="AC43" s="105">
        <f t="shared" si="11"/>
        <v>0.3923168511349489</v>
      </c>
      <c r="AD43" s="85">
        <v>52483717</v>
      </c>
      <c r="AE43" s="86">
        <v>25065</v>
      </c>
      <c r="AF43" s="88">
        <f t="shared" si="12"/>
        <v>52508782</v>
      </c>
      <c r="AG43" s="86">
        <v>139769610</v>
      </c>
      <c r="AH43" s="86">
        <v>139769610</v>
      </c>
      <c r="AI43" s="126">
        <v>52508782</v>
      </c>
      <c r="AJ43" s="127">
        <f t="shared" si="13"/>
        <v>0.3756809652684872</v>
      </c>
      <c r="AK43" s="128">
        <f t="shared" si="14"/>
        <v>0.09525884641544335</v>
      </c>
    </row>
    <row r="44" spans="1:37" ht="16.5">
      <c r="A44" s="65"/>
      <c r="B44" s="66" t="s">
        <v>512</v>
      </c>
      <c r="C44" s="67"/>
      <c r="D44" s="89">
        <f>SUM(D39:D43)</f>
        <v>3125212074</v>
      </c>
      <c r="E44" s="90">
        <f>SUM(E39:E43)</f>
        <v>315290604</v>
      </c>
      <c r="F44" s="91">
        <f t="shared" si="0"/>
        <v>3440502678</v>
      </c>
      <c r="G44" s="89">
        <f>SUM(G39:G43)</f>
        <v>3187472449</v>
      </c>
      <c r="H44" s="90">
        <f>SUM(H39:H43)</f>
        <v>382784170</v>
      </c>
      <c r="I44" s="91">
        <f t="shared" si="1"/>
        <v>3570256619</v>
      </c>
      <c r="J44" s="89">
        <f>SUM(J39:J43)</f>
        <v>1782628719</v>
      </c>
      <c r="K44" s="90">
        <f>SUM(K39:K43)</f>
        <v>28823470</v>
      </c>
      <c r="L44" s="90">
        <f t="shared" si="2"/>
        <v>1811452189</v>
      </c>
      <c r="M44" s="106">
        <f t="shared" si="3"/>
        <v>0.5265080014566407</v>
      </c>
      <c r="N44" s="89">
        <f>SUM(N39:N43)</f>
        <v>0</v>
      </c>
      <c r="O44" s="90">
        <f>SUM(O39:O43)</f>
        <v>0</v>
      </c>
      <c r="P44" s="90">
        <f t="shared" si="4"/>
        <v>0</v>
      </c>
      <c r="Q44" s="106">
        <f t="shared" si="5"/>
        <v>0</v>
      </c>
      <c r="R44" s="89">
        <f>SUM(R39:R43)</f>
        <v>0</v>
      </c>
      <c r="S44" s="90">
        <f>SUM(S39:S43)</f>
        <v>0</v>
      </c>
      <c r="T44" s="90">
        <f t="shared" si="6"/>
        <v>0</v>
      </c>
      <c r="U44" s="106">
        <f t="shared" si="7"/>
        <v>0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v>1782628719</v>
      </c>
      <c r="AA44" s="90">
        <v>28823470</v>
      </c>
      <c r="AB44" s="90">
        <f t="shared" si="10"/>
        <v>1811452189</v>
      </c>
      <c r="AC44" s="106">
        <f t="shared" si="11"/>
        <v>0.5265080014566407</v>
      </c>
      <c r="AD44" s="89">
        <f>SUM(AD39:AD43)</f>
        <v>926419496</v>
      </c>
      <c r="AE44" s="90">
        <f>SUM(AE39:AE43)</f>
        <v>33789249</v>
      </c>
      <c r="AF44" s="90">
        <f t="shared" si="12"/>
        <v>960208745</v>
      </c>
      <c r="AG44" s="90">
        <f>SUM(AG39:AG43)</f>
        <v>3335896546</v>
      </c>
      <c r="AH44" s="90">
        <f>SUM(AH39:AH43)</f>
        <v>3335896546</v>
      </c>
      <c r="AI44" s="91">
        <f>SUM(AI39:AI43)</f>
        <v>960208745</v>
      </c>
      <c r="AJ44" s="129">
        <f t="shared" si="13"/>
        <v>0.28784128397247966</v>
      </c>
      <c r="AK44" s="130">
        <f t="shared" si="14"/>
        <v>0.8865191537075618</v>
      </c>
    </row>
    <row r="45" spans="1:37" ht="16.5">
      <c r="A45" s="68"/>
      <c r="B45" s="69" t="s">
        <v>513</v>
      </c>
      <c r="C45" s="70"/>
      <c r="D45" s="92">
        <f>SUM(D9:D12,D14:D20,D22:D30,D32:D37,D39:D43)</f>
        <v>8013319584</v>
      </c>
      <c r="E45" s="93">
        <f>SUM(E9:E12,E14:E20,E22:E30,E32:E37,E39:E43)</f>
        <v>1309936668</v>
      </c>
      <c r="F45" s="94">
        <f t="shared" si="0"/>
        <v>9323256252</v>
      </c>
      <c r="G45" s="92">
        <f>SUM(G9:G12,G14:G20,G22:G30,G32:G37,G39:G43)</f>
        <v>8283597364</v>
      </c>
      <c r="H45" s="93">
        <f>SUM(H9:H12,H14:H20,H22:H30,H32:H37,H39:H43)</f>
        <v>1449881386</v>
      </c>
      <c r="I45" s="94">
        <f t="shared" si="1"/>
        <v>9733478750</v>
      </c>
      <c r="J45" s="92">
        <f>SUM(J9:J12,J14:J20,J22:J30,J32:J37,J39:J43)</f>
        <v>3243396302</v>
      </c>
      <c r="K45" s="93">
        <f>SUM(K9:K12,K14:K20,K22:K30,K32:K37,K39:K43)</f>
        <v>181470191</v>
      </c>
      <c r="L45" s="93">
        <f t="shared" si="2"/>
        <v>3424866493</v>
      </c>
      <c r="M45" s="107">
        <f t="shared" si="3"/>
        <v>0.36734660084724224</v>
      </c>
      <c r="N45" s="92">
        <f>SUM(N9:N12,N14:N20,N22:N30,N32:N37,N39:N43)</f>
        <v>0</v>
      </c>
      <c r="O45" s="93">
        <f>SUM(O9:O12,O14:O20,O22:O30,O32:O37,O39:O43)</f>
        <v>0</v>
      </c>
      <c r="P45" s="93">
        <f t="shared" si="4"/>
        <v>0</v>
      </c>
      <c r="Q45" s="107">
        <f t="shared" si="5"/>
        <v>0</v>
      </c>
      <c r="R45" s="92">
        <f>SUM(R9:R12,R14:R20,R22:R30,R32:R37,R39:R43)</f>
        <v>0</v>
      </c>
      <c r="S45" s="93">
        <f>SUM(S9:S12,S14:S20,S22:S30,S32:S37,S39:S43)</f>
        <v>0</v>
      </c>
      <c r="T45" s="93">
        <f t="shared" si="6"/>
        <v>0</v>
      </c>
      <c r="U45" s="107">
        <f t="shared" si="7"/>
        <v>0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v>3243396302</v>
      </c>
      <c r="AA45" s="93">
        <v>181470191</v>
      </c>
      <c r="AB45" s="93">
        <f t="shared" si="10"/>
        <v>3424866493</v>
      </c>
      <c r="AC45" s="107">
        <f t="shared" si="11"/>
        <v>0.36734660084724224</v>
      </c>
      <c r="AD45" s="92">
        <f>SUM(AD9:AD12,AD14:AD20,AD22:AD30,AD32:AD37,AD39:AD43)</f>
        <v>1918275493</v>
      </c>
      <c r="AE45" s="93">
        <f>SUM(AE9:AE12,AE14:AE20,AE22:AE30,AE32:AE37,AE39:AE43)</f>
        <v>119614402</v>
      </c>
      <c r="AF45" s="93">
        <f t="shared" si="12"/>
        <v>2037889895</v>
      </c>
      <c r="AG45" s="93">
        <f>SUM(AG9:AG12,AG14:AG20,AG22:AG30,AG32:AG37,AG39:AG43)</f>
        <v>8864002012</v>
      </c>
      <c r="AH45" s="93">
        <f>SUM(AH9:AH12,AH14:AH20,AH22:AH30,AH32:AH37,AH39:AH43)</f>
        <v>8864002012</v>
      </c>
      <c r="AI45" s="94">
        <f>SUM(AI9:AI12,AI14:AI20,AI22:AI30,AI32:AI37,AI39:AI43)</f>
        <v>2037889895</v>
      </c>
      <c r="AJ45" s="131">
        <f t="shared" si="13"/>
        <v>0.22990629878480673</v>
      </c>
      <c r="AK45" s="132">
        <f t="shared" si="14"/>
        <v>0.6805944724506325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500378310</v>
      </c>
      <c r="E9" s="86">
        <v>192688600</v>
      </c>
      <c r="F9" s="87">
        <f>$D9+$E9</f>
        <v>693066910</v>
      </c>
      <c r="G9" s="85">
        <v>558164130</v>
      </c>
      <c r="H9" s="86">
        <v>199499594</v>
      </c>
      <c r="I9" s="87">
        <f>$G9+$H9</f>
        <v>757663724</v>
      </c>
      <c r="J9" s="85">
        <v>202234139</v>
      </c>
      <c r="K9" s="86">
        <v>24146134</v>
      </c>
      <c r="L9" s="88">
        <f>$J9+$K9</f>
        <v>226380273</v>
      </c>
      <c r="M9" s="105">
        <f>IF($F9=0,0,$L9/$F9)</f>
        <v>0.3266355235456271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202234139</v>
      </c>
      <c r="AA9" s="88">
        <v>24146134</v>
      </c>
      <c r="AB9" s="88">
        <f>$Z9+$AA9</f>
        <v>226380273</v>
      </c>
      <c r="AC9" s="105">
        <f>IF($F9=0,0,$AB9/$F9)</f>
        <v>0.3266355235456271</v>
      </c>
      <c r="AD9" s="85">
        <v>170424723</v>
      </c>
      <c r="AE9" s="86">
        <v>2369841</v>
      </c>
      <c r="AF9" s="88">
        <f>$AD9+$AE9</f>
        <v>172794564</v>
      </c>
      <c r="AG9" s="86">
        <v>575878408</v>
      </c>
      <c r="AH9" s="86">
        <v>575878408</v>
      </c>
      <c r="AI9" s="126">
        <v>172794564</v>
      </c>
      <c r="AJ9" s="127">
        <f>IF($AG9=0,0,$AI9/$AG9)</f>
        <v>0.3000539030454498</v>
      </c>
      <c r="AK9" s="128">
        <f>IF($AF9=0,0,(($L9/$AF9)-1))</f>
        <v>0.31011223825305057</v>
      </c>
    </row>
    <row r="10" spans="1:37" ht="12.75">
      <c r="A10" s="62" t="s">
        <v>98</v>
      </c>
      <c r="B10" s="63" t="s">
        <v>82</v>
      </c>
      <c r="C10" s="64" t="s">
        <v>83</v>
      </c>
      <c r="D10" s="85">
        <v>2061211685</v>
      </c>
      <c r="E10" s="86">
        <v>281482417</v>
      </c>
      <c r="F10" s="87">
        <f aca="true" t="shared" si="0" ref="F10:F35">$D10+$E10</f>
        <v>2342694102</v>
      </c>
      <c r="G10" s="85">
        <v>2192732685</v>
      </c>
      <c r="H10" s="86">
        <v>421012735</v>
      </c>
      <c r="I10" s="87">
        <f aca="true" t="shared" si="1" ref="I10:I35">$G10+$H10</f>
        <v>2613745420</v>
      </c>
      <c r="J10" s="85">
        <v>657772394</v>
      </c>
      <c r="K10" s="86">
        <v>35361075</v>
      </c>
      <c r="L10" s="88">
        <f aca="true" t="shared" si="2" ref="L10:L35">$J10+$K10</f>
        <v>693133469</v>
      </c>
      <c r="M10" s="105">
        <f aca="true" t="shared" si="3" ref="M10:M35">IF($F10=0,0,$L10/$F10)</f>
        <v>0.2958702411929323</v>
      </c>
      <c r="N10" s="85">
        <v>0</v>
      </c>
      <c r="O10" s="86">
        <v>0</v>
      </c>
      <c r="P10" s="88">
        <f aca="true" t="shared" si="4" ref="P10:P35">$N10+$O10</f>
        <v>0</v>
      </c>
      <c r="Q10" s="105">
        <f aca="true" t="shared" si="5" ref="Q10:Q35">IF($F10=0,0,$P10/$F10)</f>
        <v>0</v>
      </c>
      <c r="R10" s="85">
        <v>0</v>
      </c>
      <c r="S10" s="86">
        <v>0</v>
      </c>
      <c r="T10" s="88">
        <f aca="true" t="shared" si="6" ref="T10:T35">$R10+$S10</f>
        <v>0</v>
      </c>
      <c r="U10" s="105">
        <f aca="true" t="shared" si="7" ref="U10:U35">IF($I10=0,0,$T10/$I10)</f>
        <v>0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v>657772394</v>
      </c>
      <c r="AA10" s="88">
        <v>35361075</v>
      </c>
      <c r="AB10" s="88">
        <f aca="true" t="shared" si="10" ref="AB10:AB35">$Z10+$AA10</f>
        <v>693133469</v>
      </c>
      <c r="AC10" s="105">
        <f aca="true" t="shared" si="11" ref="AC10:AC35">IF($F10=0,0,$AB10/$F10)</f>
        <v>0.2958702411929323</v>
      </c>
      <c r="AD10" s="85">
        <v>572422283</v>
      </c>
      <c r="AE10" s="86">
        <v>4843934</v>
      </c>
      <c r="AF10" s="88">
        <f aca="true" t="shared" si="12" ref="AF10:AF35">$AD10+$AE10</f>
        <v>577266217</v>
      </c>
      <c r="AG10" s="86">
        <v>2110852390</v>
      </c>
      <c r="AH10" s="86">
        <v>2110852390</v>
      </c>
      <c r="AI10" s="126">
        <v>577266217</v>
      </c>
      <c r="AJ10" s="127">
        <f aca="true" t="shared" si="13" ref="AJ10:AJ35">IF($AG10=0,0,$AI10/$AG10)</f>
        <v>0.2734754072500541</v>
      </c>
      <c r="AK10" s="128">
        <f aca="true" t="shared" si="14" ref="AK10:AK35">IF($AF10=0,0,(($L10/$AF10)-1))</f>
        <v>0.20071718834015884</v>
      </c>
    </row>
    <row r="11" spans="1:37" ht="12.75">
      <c r="A11" s="62" t="s">
        <v>98</v>
      </c>
      <c r="B11" s="63" t="s">
        <v>84</v>
      </c>
      <c r="C11" s="64" t="s">
        <v>85</v>
      </c>
      <c r="D11" s="85">
        <v>5190748914</v>
      </c>
      <c r="E11" s="86">
        <v>611404497</v>
      </c>
      <c r="F11" s="87">
        <f t="shared" si="0"/>
        <v>5802153411</v>
      </c>
      <c r="G11" s="85">
        <v>5290414914</v>
      </c>
      <c r="H11" s="86">
        <v>571404496</v>
      </c>
      <c r="I11" s="87">
        <f t="shared" si="1"/>
        <v>5861819410</v>
      </c>
      <c r="J11" s="85">
        <v>857205451</v>
      </c>
      <c r="K11" s="86">
        <v>50883793</v>
      </c>
      <c r="L11" s="88">
        <f t="shared" si="2"/>
        <v>908089244</v>
      </c>
      <c r="M11" s="105">
        <f t="shared" si="3"/>
        <v>0.1565090027227479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857205451</v>
      </c>
      <c r="AA11" s="88">
        <v>50883793</v>
      </c>
      <c r="AB11" s="88">
        <f t="shared" si="10"/>
        <v>908089244</v>
      </c>
      <c r="AC11" s="105">
        <f t="shared" si="11"/>
        <v>0.1565090027227479</v>
      </c>
      <c r="AD11" s="85">
        <v>886836921</v>
      </c>
      <c r="AE11" s="86">
        <v>98328674</v>
      </c>
      <c r="AF11" s="88">
        <f t="shared" si="12"/>
        <v>985165595</v>
      </c>
      <c r="AG11" s="86">
        <v>5986825134</v>
      </c>
      <c r="AH11" s="86">
        <v>5986825134</v>
      </c>
      <c r="AI11" s="126">
        <v>985165595</v>
      </c>
      <c r="AJ11" s="127">
        <f t="shared" si="13"/>
        <v>0.16455559882735002</v>
      </c>
      <c r="AK11" s="128">
        <f t="shared" si="14"/>
        <v>-0.0782369495962757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251596549</v>
      </c>
      <c r="E12" s="86">
        <v>0</v>
      </c>
      <c r="F12" s="87">
        <f t="shared" si="0"/>
        <v>251596549</v>
      </c>
      <c r="G12" s="85">
        <v>251596549</v>
      </c>
      <c r="H12" s="86">
        <v>0</v>
      </c>
      <c r="I12" s="87">
        <f t="shared" si="1"/>
        <v>251596549</v>
      </c>
      <c r="J12" s="85">
        <v>9538193</v>
      </c>
      <c r="K12" s="86">
        <v>0</v>
      </c>
      <c r="L12" s="88">
        <f t="shared" si="2"/>
        <v>9538193</v>
      </c>
      <c r="M12" s="105">
        <f t="shared" si="3"/>
        <v>0.03791066704972969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9538193</v>
      </c>
      <c r="AA12" s="88">
        <v>0</v>
      </c>
      <c r="AB12" s="88">
        <f t="shared" si="10"/>
        <v>9538193</v>
      </c>
      <c r="AC12" s="105">
        <f t="shared" si="11"/>
        <v>0.03791066704972969</v>
      </c>
      <c r="AD12" s="85">
        <v>47973888</v>
      </c>
      <c r="AE12" s="86">
        <v>0</v>
      </c>
      <c r="AF12" s="88">
        <f t="shared" si="12"/>
        <v>47973888</v>
      </c>
      <c r="AG12" s="86">
        <v>236039323</v>
      </c>
      <c r="AH12" s="86">
        <v>236039323</v>
      </c>
      <c r="AI12" s="126">
        <v>47973888</v>
      </c>
      <c r="AJ12" s="127">
        <f t="shared" si="13"/>
        <v>0.2032453211196509</v>
      </c>
      <c r="AK12" s="128">
        <f t="shared" si="14"/>
        <v>-0.8011794874745195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875780612</v>
      </c>
      <c r="E13" s="86">
        <v>203495233</v>
      </c>
      <c r="F13" s="87">
        <f t="shared" si="0"/>
        <v>1079275845</v>
      </c>
      <c r="G13" s="85">
        <v>958425612</v>
      </c>
      <c r="H13" s="86">
        <v>203495233</v>
      </c>
      <c r="I13" s="87">
        <f t="shared" si="1"/>
        <v>1161920845</v>
      </c>
      <c r="J13" s="85">
        <v>299989101</v>
      </c>
      <c r="K13" s="86">
        <v>25474193</v>
      </c>
      <c r="L13" s="88">
        <f t="shared" si="2"/>
        <v>325463294</v>
      </c>
      <c r="M13" s="105">
        <f t="shared" si="3"/>
        <v>0.3015571000757457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299989101</v>
      </c>
      <c r="AA13" s="88">
        <v>25474193</v>
      </c>
      <c r="AB13" s="88">
        <f t="shared" si="10"/>
        <v>325463294</v>
      </c>
      <c r="AC13" s="105">
        <f t="shared" si="11"/>
        <v>0.3015571000757457</v>
      </c>
      <c r="AD13" s="85">
        <v>270764667</v>
      </c>
      <c r="AE13" s="86">
        <v>23494507</v>
      </c>
      <c r="AF13" s="88">
        <f t="shared" si="12"/>
        <v>294259174</v>
      </c>
      <c r="AG13" s="86">
        <v>1041368312</v>
      </c>
      <c r="AH13" s="86">
        <v>1041368312</v>
      </c>
      <c r="AI13" s="126">
        <v>294259174</v>
      </c>
      <c r="AJ13" s="127">
        <f t="shared" si="13"/>
        <v>0.2825697408007936</v>
      </c>
      <c r="AK13" s="128">
        <f t="shared" si="14"/>
        <v>0.1060429810082999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357422000</v>
      </c>
      <c r="E14" s="86">
        <v>3003000</v>
      </c>
      <c r="F14" s="87">
        <f t="shared" si="0"/>
        <v>360425000</v>
      </c>
      <c r="G14" s="85">
        <v>378591000</v>
      </c>
      <c r="H14" s="86">
        <v>5713225</v>
      </c>
      <c r="I14" s="87">
        <f t="shared" si="1"/>
        <v>384304225</v>
      </c>
      <c r="J14" s="85">
        <v>159366578</v>
      </c>
      <c r="K14" s="86">
        <v>0</v>
      </c>
      <c r="L14" s="88">
        <f t="shared" si="2"/>
        <v>159366578</v>
      </c>
      <c r="M14" s="105">
        <f t="shared" si="3"/>
        <v>0.44216294097246306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159366578</v>
      </c>
      <c r="AA14" s="88">
        <v>0</v>
      </c>
      <c r="AB14" s="88">
        <f t="shared" si="10"/>
        <v>159366578</v>
      </c>
      <c r="AC14" s="105">
        <f t="shared" si="11"/>
        <v>0.44216294097246306</v>
      </c>
      <c r="AD14" s="85">
        <v>141373979</v>
      </c>
      <c r="AE14" s="86">
        <v>0</v>
      </c>
      <c r="AF14" s="88">
        <f t="shared" si="12"/>
        <v>141373979</v>
      </c>
      <c r="AG14" s="86">
        <v>343515000</v>
      </c>
      <c r="AH14" s="86">
        <v>343515000</v>
      </c>
      <c r="AI14" s="126">
        <v>141373979</v>
      </c>
      <c r="AJ14" s="127">
        <f t="shared" si="13"/>
        <v>0.41155110839410214</v>
      </c>
      <c r="AK14" s="128">
        <f t="shared" si="14"/>
        <v>0.12726952390581014</v>
      </c>
    </row>
    <row r="15" spans="1:37" ht="16.5">
      <c r="A15" s="65"/>
      <c r="B15" s="66" t="s">
        <v>522</v>
      </c>
      <c r="C15" s="67"/>
      <c r="D15" s="89">
        <f>SUM(D9:D14)</f>
        <v>9237138070</v>
      </c>
      <c r="E15" s="90">
        <f>SUM(E9:E14)</f>
        <v>1292073747</v>
      </c>
      <c r="F15" s="91">
        <f t="shared" si="0"/>
        <v>10529211817</v>
      </c>
      <c r="G15" s="89">
        <f>SUM(G9:G14)</f>
        <v>9629924890</v>
      </c>
      <c r="H15" s="90">
        <f>SUM(H9:H14)</f>
        <v>1401125283</v>
      </c>
      <c r="I15" s="91">
        <f t="shared" si="1"/>
        <v>11031050173</v>
      </c>
      <c r="J15" s="89">
        <f>SUM(J9:J14)</f>
        <v>2186105856</v>
      </c>
      <c r="K15" s="90">
        <f>SUM(K9:K14)</f>
        <v>135865195</v>
      </c>
      <c r="L15" s="90">
        <f t="shared" si="2"/>
        <v>2321971051</v>
      </c>
      <c r="M15" s="106">
        <f t="shared" si="3"/>
        <v>0.2205265779961847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2186105856</v>
      </c>
      <c r="AA15" s="90">
        <v>135865195</v>
      </c>
      <c r="AB15" s="90">
        <f t="shared" si="10"/>
        <v>2321971051</v>
      </c>
      <c r="AC15" s="106">
        <f t="shared" si="11"/>
        <v>0.2205265779961847</v>
      </c>
      <c r="AD15" s="89">
        <f>SUM(AD9:AD14)</f>
        <v>2089796461</v>
      </c>
      <c r="AE15" s="90">
        <f>SUM(AE9:AE14)</f>
        <v>129036956</v>
      </c>
      <c r="AF15" s="90">
        <f t="shared" si="12"/>
        <v>2218833417</v>
      </c>
      <c r="AG15" s="90">
        <f>SUM(AG9:AG14)</f>
        <v>10294478567</v>
      </c>
      <c r="AH15" s="90">
        <f>SUM(AH9:AH14)</f>
        <v>10294478567</v>
      </c>
      <c r="AI15" s="91">
        <f>SUM(AI9:AI14)</f>
        <v>2218833417</v>
      </c>
      <c r="AJ15" s="129">
        <f t="shared" si="13"/>
        <v>0.2155362607789283</v>
      </c>
      <c r="AK15" s="130">
        <f t="shared" si="14"/>
        <v>0.046482819850193424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144731053</v>
      </c>
      <c r="E16" s="86">
        <v>30960800</v>
      </c>
      <c r="F16" s="87">
        <f t="shared" si="0"/>
        <v>175691853</v>
      </c>
      <c r="G16" s="85">
        <v>193487358</v>
      </c>
      <c r="H16" s="86">
        <v>47460800</v>
      </c>
      <c r="I16" s="87">
        <f t="shared" si="1"/>
        <v>240948158</v>
      </c>
      <c r="J16" s="85">
        <v>65049087</v>
      </c>
      <c r="K16" s="86">
        <v>5433054</v>
      </c>
      <c r="L16" s="88">
        <f t="shared" si="2"/>
        <v>70482141</v>
      </c>
      <c r="M16" s="105">
        <f t="shared" si="3"/>
        <v>0.4011690912042461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65049087</v>
      </c>
      <c r="AA16" s="88">
        <v>5433054</v>
      </c>
      <c r="AB16" s="88">
        <f t="shared" si="10"/>
        <v>70482141</v>
      </c>
      <c r="AC16" s="105">
        <f t="shared" si="11"/>
        <v>0.4011690912042461</v>
      </c>
      <c r="AD16" s="85">
        <v>52502416</v>
      </c>
      <c r="AE16" s="86">
        <v>0</v>
      </c>
      <c r="AF16" s="88">
        <f t="shared" si="12"/>
        <v>52502416</v>
      </c>
      <c r="AG16" s="86">
        <v>0</v>
      </c>
      <c r="AH16" s="86">
        <v>0</v>
      </c>
      <c r="AI16" s="126">
        <v>52502416</v>
      </c>
      <c r="AJ16" s="127">
        <f t="shared" si="13"/>
        <v>0</v>
      </c>
      <c r="AK16" s="128">
        <f t="shared" si="14"/>
        <v>0.34245519291912196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271442713</v>
      </c>
      <c r="E17" s="86">
        <v>1</v>
      </c>
      <c r="F17" s="87">
        <f t="shared" si="0"/>
        <v>271442714</v>
      </c>
      <c r="G17" s="85">
        <v>296382713</v>
      </c>
      <c r="H17" s="86">
        <v>39600001</v>
      </c>
      <c r="I17" s="87">
        <f t="shared" si="1"/>
        <v>335982714</v>
      </c>
      <c r="J17" s="85">
        <v>62164136</v>
      </c>
      <c r="K17" s="86">
        <v>0</v>
      </c>
      <c r="L17" s="88">
        <f t="shared" si="2"/>
        <v>62164136</v>
      </c>
      <c r="M17" s="105">
        <f t="shared" si="3"/>
        <v>0.22901383162562985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62164136</v>
      </c>
      <c r="AA17" s="88">
        <v>0</v>
      </c>
      <c r="AB17" s="88">
        <f t="shared" si="10"/>
        <v>62164136</v>
      </c>
      <c r="AC17" s="105">
        <f t="shared" si="11"/>
        <v>0.22901383162562985</v>
      </c>
      <c r="AD17" s="85">
        <v>71052032</v>
      </c>
      <c r="AE17" s="86">
        <v>2819611</v>
      </c>
      <c r="AF17" s="88">
        <f t="shared" si="12"/>
        <v>73871643</v>
      </c>
      <c r="AG17" s="86">
        <v>263901159</v>
      </c>
      <c r="AH17" s="86">
        <v>263901159</v>
      </c>
      <c r="AI17" s="126">
        <v>73871643</v>
      </c>
      <c r="AJ17" s="127">
        <f t="shared" si="13"/>
        <v>0.2799216315681281</v>
      </c>
      <c r="AK17" s="128">
        <f t="shared" si="14"/>
        <v>-0.15848445390608135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1044289908</v>
      </c>
      <c r="E18" s="86">
        <v>81392820</v>
      </c>
      <c r="F18" s="87">
        <f t="shared" si="0"/>
        <v>1125682728</v>
      </c>
      <c r="G18" s="85">
        <v>1102765905</v>
      </c>
      <c r="H18" s="86">
        <v>89882583</v>
      </c>
      <c r="I18" s="87">
        <f t="shared" si="1"/>
        <v>1192648488</v>
      </c>
      <c r="J18" s="85">
        <v>131736178</v>
      </c>
      <c r="K18" s="86">
        <v>24918685</v>
      </c>
      <c r="L18" s="88">
        <f t="shared" si="2"/>
        <v>156654863</v>
      </c>
      <c r="M18" s="105">
        <f t="shared" si="3"/>
        <v>0.13916431255752554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131736178</v>
      </c>
      <c r="AA18" s="88">
        <v>24918685</v>
      </c>
      <c r="AB18" s="88">
        <f t="shared" si="10"/>
        <v>156654863</v>
      </c>
      <c r="AC18" s="105">
        <f t="shared" si="11"/>
        <v>0.13916431255752554</v>
      </c>
      <c r="AD18" s="85">
        <v>164563720</v>
      </c>
      <c r="AE18" s="86">
        <v>22183452</v>
      </c>
      <c r="AF18" s="88">
        <f t="shared" si="12"/>
        <v>186747172</v>
      </c>
      <c r="AG18" s="86">
        <v>1027091784</v>
      </c>
      <c r="AH18" s="86">
        <v>1027091784</v>
      </c>
      <c r="AI18" s="126">
        <v>186747172</v>
      </c>
      <c r="AJ18" s="127">
        <f t="shared" si="13"/>
        <v>0.18182130838659302</v>
      </c>
      <c r="AK18" s="128">
        <f t="shared" si="14"/>
        <v>-0.16113930228619477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531803505</v>
      </c>
      <c r="E19" s="86">
        <v>77956207</v>
      </c>
      <c r="F19" s="87">
        <f t="shared" si="0"/>
        <v>609759712</v>
      </c>
      <c r="G19" s="85">
        <v>566996661</v>
      </c>
      <c r="H19" s="86">
        <v>71959734</v>
      </c>
      <c r="I19" s="87">
        <f t="shared" si="1"/>
        <v>638956395</v>
      </c>
      <c r="J19" s="85">
        <v>61700839</v>
      </c>
      <c r="K19" s="86">
        <v>7888014</v>
      </c>
      <c r="L19" s="88">
        <f t="shared" si="2"/>
        <v>69588853</v>
      </c>
      <c r="M19" s="105">
        <f t="shared" si="3"/>
        <v>0.11412504242326853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61700839</v>
      </c>
      <c r="AA19" s="88">
        <v>7888014</v>
      </c>
      <c r="AB19" s="88">
        <f t="shared" si="10"/>
        <v>69588853</v>
      </c>
      <c r="AC19" s="105">
        <f t="shared" si="11"/>
        <v>0.11412504242326853</v>
      </c>
      <c r="AD19" s="85">
        <v>272412420</v>
      </c>
      <c r="AE19" s="86">
        <v>11544660</v>
      </c>
      <c r="AF19" s="88">
        <f t="shared" si="12"/>
        <v>283957080</v>
      </c>
      <c r="AG19" s="86">
        <v>572118564</v>
      </c>
      <c r="AH19" s="86">
        <v>572118564</v>
      </c>
      <c r="AI19" s="126">
        <v>283957080</v>
      </c>
      <c r="AJ19" s="127">
        <f t="shared" si="13"/>
        <v>0.4963255833103853</v>
      </c>
      <c r="AK19" s="128">
        <f t="shared" si="14"/>
        <v>-0.7549317911002607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457701837</v>
      </c>
      <c r="E20" s="86">
        <v>35076850</v>
      </c>
      <c r="F20" s="87">
        <f t="shared" si="0"/>
        <v>492778687</v>
      </c>
      <c r="G20" s="85">
        <v>385946964</v>
      </c>
      <c r="H20" s="86">
        <v>35376850</v>
      </c>
      <c r="I20" s="87">
        <f t="shared" si="1"/>
        <v>421323814</v>
      </c>
      <c r="J20" s="85">
        <v>33495054</v>
      </c>
      <c r="K20" s="86">
        <v>0</v>
      </c>
      <c r="L20" s="88">
        <f t="shared" si="2"/>
        <v>33495054</v>
      </c>
      <c r="M20" s="105">
        <f t="shared" si="3"/>
        <v>0.06797179927548287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33495054</v>
      </c>
      <c r="AA20" s="88">
        <v>0</v>
      </c>
      <c r="AB20" s="88">
        <f t="shared" si="10"/>
        <v>33495054</v>
      </c>
      <c r="AC20" s="105">
        <f t="shared" si="11"/>
        <v>0.06797179927548287</v>
      </c>
      <c r="AD20" s="85">
        <v>29354570</v>
      </c>
      <c r="AE20" s="86">
        <v>0</v>
      </c>
      <c r="AF20" s="88">
        <f t="shared" si="12"/>
        <v>29354570</v>
      </c>
      <c r="AG20" s="86">
        <v>389727943</v>
      </c>
      <c r="AH20" s="86">
        <v>389727943</v>
      </c>
      <c r="AI20" s="126">
        <v>29354570</v>
      </c>
      <c r="AJ20" s="127">
        <f t="shared" si="13"/>
        <v>0.0753206705529965</v>
      </c>
      <c r="AK20" s="128">
        <f t="shared" si="14"/>
        <v>0.14105074610188462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921560899</v>
      </c>
      <c r="E21" s="86">
        <v>5525049504</v>
      </c>
      <c r="F21" s="87">
        <f t="shared" si="0"/>
        <v>6446610403</v>
      </c>
      <c r="G21" s="85">
        <v>921560899</v>
      </c>
      <c r="H21" s="86">
        <v>5525049504</v>
      </c>
      <c r="I21" s="87">
        <f t="shared" si="1"/>
        <v>6446610403</v>
      </c>
      <c r="J21" s="85">
        <v>1588775</v>
      </c>
      <c r="K21" s="86">
        <v>32803902</v>
      </c>
      <c r="L21" s="88">
        <f t="shared" si="2"/>
        <v>34392677</v>
      </c>
      <c r="M21" s="105">
        <f t="shared" si="3"/>
        <v>0.005335001628762147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1588775</v>
      </c>
      <c r="AA21" s="88">
        <v>32803902</v>
      </c>
      <c r="AB21" s="88">
        <f t="shared" si="10"/>
        <v>34392677</v>
      </c>
      <c r="AC21" s="105">
        <f t="shared" si="11"/>
        <v>0.005335001628762147</v>
      </c>
      <c r="AD21" s="85">
        <v>167510</v>
      </c>
      <c r="AE21" s="86">
        <v>29208143</v>
      </c>
      <c r="AF21" s="88">
        <f t="shared" si="12"/>
        <v>29375653</v>
      </c>
      <c r="AG21" s="86">
        <v>1124467889</v>
      </c>
      <c r="AH21" s="86">
        <v>1124467889</v>
      </c>
      <c r="AI21" s="126">
        <v>29375653</v>
      </c>
      <c r="AJ21" s="127">
        <f t="shared" si="13"/>
        <v>0.02612404790511541</v>
      </c>
      <c r="AK21" s="128">
        <f t="shared" si="14"/>
        <v>0.170788509790744</v>
      </c>
    </row>
    <row r="22" spans="1:37" ht="16.5">
      <c r="A22" s="65"/>
      <c r="B22" s="66" t="s">
        <v>535</v>
      </c>
      <c r="C22" s="67"/>
      <c r="D22" s="89">
        <f>SUM(D16:D21)</f>
        <v>3371529915</v>
      </c>
      <c r="E22" s="90">
        <f>SUM(E16:E21)</f>
        <v>5750436182</v>
      </c>
      <c r="F22" s="91">
        <f t="shared" si="0"/>
        <v>9121966097</v>
      </c>
      <c r="G22" s="89">
        <f>SUM(G16:G21)</f>
        <v>3467140500</v>
      </c>
      <c r="H22" s="90">
        <f>SUM(H16:H21)</f>
        <v>5809329472</v>
      </c>
      <c r="I22" s="91">
        <f t="shared" si="1"/>
        <v>9276469972</v>
      </c>
      <c r="J22" s="89">
        <f>SUM(J16:J21)</f>
        <v>355734069</v>
      </c>
      <c r="K22" s="90">
        <f>SUM(K16:K21)</f>
        <v>71043655</v>
      </c>
      <c r="L22" s="90">
        <f t="shared" si="2"/>
        <v>426777724</v>
      </c>
      <c r="M22" s="106">
        <f t="shared" si="3"/>
        <v>0.046785716967349525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355734069</v>
      </c>
      <c r="AA22" s="90">
        <v>71043655</v>
      </c>
      <c r="AB22" s="90">
        <f t="shared" si="10"/>
        <v>426777724</v>
      </c>
      <c r="AC22" s="106">
        <f t="shared" si="11"/>
        <v>0.046785716967349525</v>
      </c>
      <c r="AD22" s="89">
        <f>SUM(AD16:AD21)</f>
        <v>590052668</v>
      </c>
      <c r="AE22" s="90">
        <f>SUM(AE16:AE21)</f>
        <v>65755866</v>
      </c>
      <c r="AF22" s="90">
        <f t="shared" si="12"/>
        <v>655808534</v>
      </c>
      <c r="AG22" s="90">
        <f>SUM(AG16:AG21)</f>
        <v>3377307339</v>
      </c>
      <c r="AH22" s="90">
        <f>SUM(AH16:AH21)</f>
        <v>3377307339</v>
      </c>
      <c r="AI22" s="91">
        <f>SUM(AI16:AI21)</f>
        <v>655808534</v>
      </c>
      <c r="AJ22" s="129">
        <f t="shared" si="13"/>
        <v>0.1941808867753744</v>
      </c>
      <c r="AK22" s="130">
        <f t="shared" si="14"/>
        <v>-0.349234262938091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377000322</v>
      </c>
      <c r="E23" s="86">
        <v>24352350</v>
      </c>
      <c r="F23" s="87">
        <f t="shared" si="0"/>
        <v>401352672</v>
      </c>
      <c r="G23" s="85">
        <v>386384322</v>
      </c>
      <c r="H23" s="86">
        <v>28848300</v>
      </c>
      <c r="I23" s="87">
        <f t="shared" si="1"/>
        <v>415232622</v>
      </c>
      <c r="J23" s="85">
        <v>90490231</v>
      </c>
      <c r="K23" s="86">
        <v>3500253</v>
      </c>
      <c r="L23" s="88">
        <f t="shared" si="2"/>
        <v>93990484</v>
      </c>
      <c r="M23" s="105">
        <f t="shared" si="3"/>
        <v>0.23418427372522888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90490231</v>
      </c>
      <c r="AA23" s="88">
        <v>3500253</v>
      </c>
      <c r="AB23" s="88">
        <f t="shared" si="10"/>
        <v>93990484</v>
      </c>
      <c r="AC23" s="105">
        <f t="shared" si="11"/>
        <v>0.23418427372522888</v>
      </c>
      <c r="AD23" s="85">
        <v>87520061</v>
      </c>
      <c r="AE23" s="86">
        <v>176593</v>
      </c>
      <c r="AF23" s="88">
        <f t="shared" si="12"/>
        <v>87696654</v>
      </c>
      <c r="AG23" s="86">
        <v>454416614</v>
      </c>
      <c r="AH23" s="86">
        <v>454416614</v>
      </c>
      <c r="AI23" s="126">
        <v>87696654</v>
      </c>
      <c r="AJ23" s="127">
        <f t="shared" si="13"/>
        <v>0.19298734090739034</v>
      </c>
      <c r="AK23" s="128">
        <f t="shared" si="14"/>
        <v>0.07176818855597378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173312587</v>
      </c>
      <c r="E24" s="86">
        <v>0</v>
      </c>
      <c r="F24" s="87">
        <f t="shared" si="0"/>
        <v>173312587</v>
      </c>
      <c r="G24" s="85">
        <v>173312587</v>
      </c>
      <c r="H24" s="86">
        <v>0</v>
      </c>
      <c r="I24" s="87">
        <f t="shared" si="1"/>
        <v>173312587</v>
      </c>
      <c r="J24" s="85">
        <v>0</v>
      </c>
      <c r="K24" s="86">
        <v>0</v>
      </c>
      <c r="L24" s="88">
        <f t="shared" si="2"/>
        <v>0</v>
      </c>
      <c r="M24" s="105">
        <f t="shared" si="3"/>
        <v>0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0</v>
      </c>
      <c r="AA24" s="88">
        <v>0</v>
      </c>
      <c r="AB24" s="88">
        <f t="shared" si="10"/>
        <v>0</v>
      </c>
      <c r="AC24" s="105">
        <f t="shared" si="11"/>
        <v>0</v>
      </c>
      <c r="AD24" s="85">
        <v>10696810</v>
      </c>
      <c r="AE24" s="86">
        <v>0</v>
      </c>
      <c r="AF24" s="88">
        <f t="shared" si="12"/>
        <v>10696810</v>
      </c>
      <c r="AG24" s="86">
        <v>186423600</v>
      </c>
      <c r="AH24" s="86">
        <v>186423600</v>
      </c>
      <c r="AI24" s="126">
        <v>10696810</v>
      </c>
      <c r="AJ24" s="127">
        <f t="shared" si="13"/>
        <v>0.057379055012348225</v>
      </c>
      <c r="AK24" s="128">
        <f t="shared" si="14"/>
        <v>-1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286346031</v>
      </c>
      <c r="E25" s="86">
        <v>89134150</v>
      </c>
      <c r="F25" s="87">
        <f t="shared" si="0"/>
        <v>375480181</v>
      </c>
      <c r="G25" s="85">
        <v>286346031</v>
      </c>
      <c r="H25" s="86">
        <v>89134150</v>
      </c>
      <c r="I25" s="87">
        <f t="shared" si="1"/>
        <v>375480181</v>
      </c>
      <c r="J25" s="85">
        <v>123280476</v>
      </c>
      <c r="K25" s="86">
        <v>15645626</v>
      </c>
      <c r="L25" s="88">
        <f t="shared" si="2"/>
        <v>138926102</v>
      </c>
      <c r="M25" s="105">
        <f t="shared" si="3"/>
        <v>0.36999583208361136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123280476</v>
      </c>
      <c r="AA25" s="88">
        <v>15645626</v>
      </c>
      <c r="AB25" s="88">
        <f t="shared" si="10"/>
        <v>138926102</v>
      </c>
      <c r="AC25" s="105">
        <f t="shared" si="11"/>
        <v>0.36999583208361136</v>
      </c>
      <c r="AD25" s="85">
        <v>93543211</v>
      </c>
      <c r="AE25" s="86">
        <v>26601412</v>
      </c>
      <c r="AF25" s="88">
        <f t="shared" si="12"/>
        <v>120144623</v>
      </c>
      <c r="AG25" s="86">
        <v>415587944</v>
      </c>
      <c r="AH25" s="86">
        <v>415587944</v>
      </c>
      <c r="AI25" s="126">
        <v>120144623</v>
      </c>
      <c r="AJ25" s="127">
        <f t="shared" si="13"/>
        <v>0.28909554460030246</v>
      </c>
      <c r="AK25" s="128">
        <f t="shared" si="14"/>
        <v>0.15632392470864054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358672377</v>
      </c>
      <c r="E26" s="86">
        <v>24882900</v>
      </c>
      <c r="F26" s="87">
        <f t="shared" si="0"/>
        <v>383555277</v>
      </c>
      <c r="G26" s="85">
        <v>389904311</v>
      </c>
      <c r="H26" s="86">
        <v>19582900</v>
      </c>
      <c r="I26" s="87">
        <f t="shared" si="1"/>
        <v>409487211</v>
      </c>
      <c r="J26" s="85">
        <v>67040022</v>
      </c>
      <c r="K26" s="86">
        <v>654638</v>
      </c>
      <c r="L26" s="88">
        <f t="shared" si="2"/>
        <v>67694660</v>
      </c>
      <c r="M26" s="105">
        <f t="shared" si="3"/>
        <v>0.1764925789301551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67040022</v>
      </c>
      <c r="AA26" s="88">
        <v>654638</v>
      </c>
      <c r="AB26" s="88">
        <f t="shared" si="10"/>
        <v>67694660</v>
      </c>
      <c r="AC26" s="105">
        <f t="shared" si="11"/>
        <v>0.1764925789301551</v>
      </c>
      <c r="AD26" s="85">
        <v>68536980</v>
      </c>
      <c r="AE26" s="86">
        <v>5760185</v>
      </c>
      <c r="AF26" s="88">
        <f t="shared" si="12"/>
        <v>74297165</v>
      </c>
      <c r="AG26" s="86">
        <v>306187087</v>
      </c>
      <c r="AH26" s="86">
        <v>306187087</v>
      </c>
      <c r="AI26" s="126">
        <v>74297165</v>
      </c>
      <c r="AJ26" s="127">
        <f t="shared" si="13"/>
        <v>0.24265283597671772</v>
      </c>
      <c r="AK26" s="128">
        <f t="shared" si="14"/>
        <v>-0.08886617679153708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172557790</v>
      </c>
      <c r="E27" s="86">
        <v>66185342</v>
      </c>
      <c r="F27" s="87">
        <f t="shared" si="0"/>
        <v>238743132</v>
      </c>
      <c r="G27" s="85">
        <v>201107187</v>
      </c>
      <c r="H27" s="86">
        <v>40760156</v>
      </c>
      <c r="I27" s="87">
        <f t="shared" si="1"/>
        <v>241867343</v>
      </c>
      <c r="J27" s="85">
        <v>58444753</v>
      </c>
      <c r="K27" s="86">
        <v>3389728</v>
      </c>
      <c r="L27" s="88">
        <f t="shared" si="2"/>
        <v>61834481</v>
      </c>
      <c r="M27" s="105">
        <f t="shared" si="3"/>
        <v>0.25900004109856445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58444753</v>
      </c>
      <c r="AA27" s="88">
        <v>3389728</v>
      </c>
      <c r="AB27" s="88">
        <f t="shared" si="10"/>
        <v>61834481</v>
      </c>
      <c r="AC27" s="105">
        <f t="shared" si="11"/>
        <v>0.25900004109856445</v>
      </c>
      <c r="AD27" s="85">
        <v>51579789</v>
      </c>
      <c r="AE27" s="86">
        <v>10737183</v>
      </c>
      <c r="AF27" s="88">
        <f t="shared" si="12"/>
        <v>62316972</v>
      </c>
      <c r="AG27" s="86">
        <v>232914826</v>
      </c>
      <c r="AH27" s="86">
        <v>232914826</v>
      </c>
      <c r="AI27" s="126">
        <v>62316972</v>
      </c>
      <c r="AJ27" s="127">
        <f t="shared" si="13"/>
        <v>0.26755262028704</v>
      </c>
      <c r="AK27" s="128">
        <f t="shared" si="14"/>
        <v>-0.007742529595308301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406479640</v>
      </c>
      <c r="E28" s="86">
        <v>382119000</v>
      </c>
      <c r="F28" s="87">
        <f t="shared" si="0"/>
        <v>788598640</v>
      </c>
      <c r="G28" s="85">
        <v>458889546</v>
      </c>
      <c r="H28" s="86">
        <v>451962452</v>
      </c>
      <c r="I28" s="87">
        <f t="shared" si="1"/>
        <v>910851998</v>
      </c>
      <c r="J28" s="85">
        <v>140047309</v>
      </c>
      <c r="K28" s="86">
        <v>-1024621849</v>
      </c>
      <c r="L28" s="88">
        <f t="shared" si="2"/>
        <v>-884574540</v>
      </c>
      <c r="M28" s="105">
        <f t="shared" si="3"/>
        <v>-1.121704369157928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140047309</v>
      </c>
      <c r="AA28" s="88">
        <v>-1024621849</v>
      </c>
      <c r="AB28" s="88">
        <f t="shared" si="10"/>
        <v>-884574540</v>
      </c>
      <c r="AC28" s="105">
        <f t="shared" si="11"/>
        <v>-1.121704369157928</v>
      </c>
      <c r="AD28" s="85">
        <v>269919913</v>
      </c>
      <c r="AE28" s="86">
        <v>49369908</v>
      </c>
      <c r="AF28" s="88">
        <f t="shared" si="12"/>
        <v>319289821</v>
      </c>
      <c r="AG28" s="86">
        <v>694302049</v>
      </c>
      <c r="AH28" s="86">
        <v>694302049</v>
      </c>
      <c r="AI28" s="126">
        <v>319289821</v>
      </c>
      <c r="AJ28" s="127">
        <f t="shared" si="13"/>
        <v>0.4598716386619795</v>
      </c>
      <c r="AK28" s="128">
        <f t="shared" si="14"/>
        <v>-3.770443909641579</v>
      </c>
    </row>
    <row r="29" spans="1:37" ht="16.5">
      <c r="A29" s="65"/>
      <c r="B29" s="66" t="s">
        <v>548</v>
      </c>
      <c r="C29" s="67"/>
      <c r="D29" s="89">
        <f>SUM(D23:D28)</f>
        <v>1774368747</v>
      </c>
      <c r="E29" s="90">
        <f>SUM(E23:E28)</f>
        <v>586673742</v>
      </c>
      <c r="F29" s="91">
        <f t="shared" si="0"/>
        <v>2361042489</v>
      </c>
      <c r="G29" s="89">
        <f>SUM(G23:G28)</f>
        <v>1895943984</v>
      </c>
      <c r="H29" s="90">
        <f>SUM(H23:H28)</f>
        <v>630287958</v>
      </c>
      <c r="I29" s="91">
        <f t="shared" si="1"/>
        <v>2526231942</v>
      </c>
      <c r="J29" s="89">
        <f>SUM(J23:J28)</f>
        <v>479302791</v>
      </c>
      <c r="K29" s="90">
        <f>SUM(K23:K28)</f>
        <v>-1001431604</v>
      </c>
      <c r="L29" s="90">
        <f t="shared" si="2"/>
        <v>-522128813</v>
      </c>
      <c r="M29" s="106">
        <f t="shared" si="3"/>
        <v>-0.22114333623074414</v>
      </c>
      <c r="N29" s="89">
        <f>SUM(N23:N28)</f>
        <v>0</v>
      </c>
      <c r="O29" s="90">
        <f>SUM(O23:O28)</f>
        <v>0</v>
      </c>
      <c r="P29" s="90">
        <f t="shared" si="4"/>
        <v>0</v>
      </c>
      <c r="Q29" s="106">
        <f t="shared" si="5"/>
        <v>0</v>
      </c>
      <c r="R29" s="89">
        <f>SUM(R23:R28)</f>
        <v>0</v>
      </c>
      <c r="S29" s="90">
        <f>SUM(S23:S28)</f>
        <v>0</v>
      </c>
      <c r="T29" s="90">
        <f t="shared" si="6"/>
        <v>0</v>
      </c>
      <c r="U29" s="106">
        <f t="shared" si="7"/>
        <v>0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v>479302791</v>
      </c>
      <c r="AA29" s="90">
        <v>-1001431604</v>
      </c>
      <c r="AB29" s="90">
        <f t="shared" si="10"/>
        <v>-522128813</v>
      </c>
      <c r="AC29" s="106">
        <f t="shared" si="11"/>
        <v>-0.22114333623074414</v>
      </c>
      <c r="AD29" s="89">
        <f>SUM(AD23:AD28)</f>
        <v>581796764</v>
      </c>
      <c r="AE29" s="90">
        <f>SUM(AE23:AE28)</f>
        <v>92645281</v>
      </c>
      <c r="AF29" s="90">
        <f t="shared" si="12"/>
        <v>674442045</v>
      </c>
      <c r="AG29" s="90">
        <f>SUM(AG23:AG28)</f>
        <v>2289832120</v>
      </c>
      <c r="AH29" s="90">
        <f>SUM(AH23:AH28)</f>
        <v>2289832120</v>
      </c>
      <c r="AI29" s="91">
        <f>SUM(AI23:AI28)</f>
        <v>674442045</v>
      </c>
      <c r="AJ29" s="129">
        <f t="shared" si="13"/>
        <v>0.2945377694326342</v>
      </c>
      <c r="AK29" s="130">
        <f t="shared" si="14"/>
        <v>-1.7741640914453962</v>
      </c>
    </row>
    <row r="30" spans="1:37" ht="12.75">
      <c r="A30" s="62" t="s">
        <v>98</v>
      </c>
      <c r="B30" s="63" t="s">
        <v>86</v>
      </c>
      <c r="C30" s="64" t="s">
        <v>87</v>
      </c>
      <c r="D30" s="85">
        <v>3399141678</v>
      </c>
      <c r="E30" s="86">
        <v>162800300</v>
      </c>
      <c r="F30" s="87">
        <f t="shared" si="0"/>
        <v>3561941978</v>
      </c>
      <c r="G30" s="85">
        <v>3472362678</v>
      </c>
      <c r="H30" s="86">
        <v>202881917</v>
      </c>
      <c r="I30" s="87">
        <f t="shared" si="1"/>
        <v>3675244595</v>
      </c>
      <c r="J30" s="85">
        <v>871995106</v>
      </c>
      <c r="K30" s="86">
        <v>18259415</v>
      </c>
      <c r="L30" s="88">
        <f t="shared" si="2"/>
        <v>890254521</v>
      </c>
      <c r="M30" s="105">
        <f t="shared" si="3"/>
        <v>0.24993515517618575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871995106</v>
      </c>
      <c r="AA30" s="88">
        <v>18259415</v>
      </c>
      <c r="AB30" s="88">
        <f t="shared" si="10"/>
        <v>890254521</v>
      </c>
      <c r="AC30" s="105">
        <f t="shared" si="11"/>
        <v>0.24993515517618575</v>
      </c>
      <c r="AD30" s="85">
        <v>707411859</v>
      </c>
      <c r="AE30" s="86">
        <v>12689246</v>
      </c>
      <c r="AF30" s="88">
        <f t="shared" si="12"/>
        <v>720101105</v>
      </c>
      <c r="AG30" s="86">
        <v>2886295937</v>
      </c>
      <c r="AH30" s="86">
        <v>2886295937</v>
      </c>
      <c r="AI30" s="126">
        <v>720101105</v>
      </c>
      <c r="AJ30" s="127">
        <f t="shared" si="13"/>
        <v>0.2494896991569302</v>
      </c>
      <c r="AK30" s="128">
        <f t="shared" si="14"/>
        <v>0.2362910080522651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511896981</v>
      </c>
      <c r="E31" s="86">
        <v>58172000</v>
      </c>
      <c r="F31" s="87">
        <f t="shared" si="0"/>
        <v>570068981</v>
      </c>
      <c r="G31" s="85">
        <v>526011254</v>
      </c>
      <c r="H31" s="86">
        <v>59072000</v>
      </c>
      <c r="I31" s="87">
        <f t="shared" si="1"/>
        <v>585083254</v>
      </c>
      <c r="J31" s="85">
        <v>113557739</v>
      </c>
      <c r="K31" s="86">
        <v>6237852</v>
      </c>
      <c r="L31" s="88">
        <f t="shared" si="2"/>
        <v>119795591</v>
      </c>
      <c r="M31" s="105">
        <f t="shared" si="3"/>
        <v>0.2101422722384539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113557739</v>
      </c>
      <c r="AA31" s="88">
        <v>6237852</v>
      </c>
      <c r="AB31" s="88">
        <f t="shared" si="10"/>
        <v>119795591</v>
      </c>
      <c r="AC31" s="105">
        <f t="shared" si="11"/>
        <v>0.2101422722384539</v>
      </c>
      <c r="AD31" s="85">
        <v>139103242</v>
      </c>
      <c r="AE31" s="86">
        <v>5479899</v>
      </c>
      <c r="AF31" s="88">
        <f t="shared" si="12"/>
        <v>144583141</v>
      </c>
      <c r="AG31" s="86">
        <v>482613824</v>
      </c>
      <c r="AH31" s="86">
        <v>482613824</v>
      </c>
      <c r="AI31" s="126">
        <v>144583141</v>
      </c>
      <c r="AJ31" s="127">
        <f t="shared" si="13"/>
        <v>0.2995835050924691</v>
      </c>
      <c r="AK31" s="128">
        <f t="shared" si="14"/>
        <v>-0.17144149607318326</v>
      </c>
    </row>
    <row r="32" spans="1:37" ht="12.75">
      <c r="A32" s="62" t="s">
        <v>98</v>
      </c>
      <c r="B32" s="63" t="s">
        <v>88</v>
      </c>
      <c r="C32" s="64" t="s">
        <v>89</v>
      </c>
      <c r="D32" s="85">
        <v>1715095246</v>
      </c>
      <c r="E32" s="86">
        <v>149299694</v>
      </c>
      <c r="F32" s="87">
        <f t="shared" si="0"/>
        <v>1864394940</v>
      </c>
      <c r="G32" s="85">
        <v>1754128246</v>
      </c>
      <c r="H32" s="86">
        <v>182995347</v>
      </c>
      <c r="I32" s="87">
        <f t="shared" si="1"/>
        <v>1937123593</v>
      </c>
      <c r="J32" s="85">
        <v>480938977</v>
      </c>
      <c r="K32" s="86">
        <v>37768556</v>
      </c>
      <c r="L32" s="88">
        <f t="shared" si="2"/>
        <v>518707533</v>
      </c>
      <c r="M32" s="105">
        <f t="shared" si="3"/>
        <v>0.2782176253921822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480938977</v>
      </c>
      <c r="AA32" s="88">
        <v>37768556</v>
      </c>
      <c r="AB32" s="88">
        <f t="shared" si="10"/>
        <v>518707533</v>
      </c>
      <c r="AC32" s="105">
        <f t="shared" si="11"/>
        <v>0.2782176253921822</v>
      </c>
      <c r="AD32" s="85">
        <v>471080913</v>
      </c>
      <c r="AE32" s="86">
        <v>35268689</v>
      </c>
      <c r="AF32" s="88">
        <f t="shared" si="12"/>
        <v>506349602</v>
      </c>
      <c r="AG32" s="86">
        <v>1737045112</v>
      </c>
      <c r="AH32" s="86">
        <v>1737045112</v>
      </c>
      <c r="AI32" s="126">
        <v>506349602</v>
      </c>
      <c r="AJ32" s="127">
        <f t="shared" si="13"/>
        <v>0.2915005479719516</v>
      </c>
      <c r="AK32" s="128">
        <f t="shared" si="14"/>
        <v>0.024405926164823954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208953000</v>
      </c>
      <c r="E33" s="86">
        <v>27760000</v>
      </c>
      <c r="F33" s="87">
        <f t="shared" si="0"/>
        <v>236713000</v>
      </c>
      <c r="G33" s="85">
        <v>213728000</v>
      </c>
      <c r="H33" s="86">
        <v>27760000</v>
      </c>
      <c r="I33" s="87">
        <f t="shared" si="1"/>
        <v>241488000</v>
      </c>
      <c r="J33" s="85">
        <v>88459043</v>
      </c>
      <c r="K33" s="86">
        <v>1790782</v>
      </c>
      <c r="L33" s="88">
        <f t="shared" si="2"/>
        <v>90249825</v>
      </c>
      <c r="M33" s="105">
        <f t="shared" si="3"/>
        <v>0.3812626471718917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88459043</v>
      </c>
      <c r="AA33" s="88">
        <v>1790782</v>
      </c>
      <c r="AB33" s="88">
        <f t="shared" si="10"/>
        <v>90249825</v>
      </c>
      <c r="AC33" s="105">
        <f t="shared" si="11"/>
        <v>0.3812626471718917</v>
      </c>
      <c r="AD33" s="85">
        <v>79847904</v>
      </c>
      <c r="AE33" s="86">
        <v>350298</v>
      </c>
      <c r="AF33" s="88">
        <f t="shared" si="12"/>
        <v>80198202</v>
      </c>
      <c r="AG33" s="86">
        <v>200493400</v>
      </c>
      <c r="AH33" s="86">
        <v>200493400</v>
      </c>
      <c r="AI33" s="126">
        <v>80198202</v>
      </c>
      <c r="AJ33" s="127">
        <f t="shared" si="13"/>
        <v>0.40000419963948936</v>
      </c>
      <c r="AK33" s="128">
        <f t="shared" si="14"/>
        <v>0.12533476748019856</v>
      </c>
    </row>
    <row r="34" spans="1:37" ht="16.5">
      <c r="A34" s="65"/>
      <c r="B34" s="66" t="s">
        <v>553</v>
      </c>
      <c r="C34" s="67"/>
      <c r="D34" s="89">
        <f>SUM(D30:D33)</f>
        <v>5835086905</v>
      </c>
      <c r="E34" s="90">
        <f>SUM(E30:E33)</f>
        <v>398031994</v>
      </c>
      <c r="F34" s="91">
        <f t="shared" si="0"/>
        <v>6233118899</v>
      </c>
      <c r="G34" s="89">
        <f>SUM(G30:G33)</f>
        <v>5966230178</v>
      </c>
      <c r="H34" s="90">
        <f>SUM(H30:H33)</f>
        <v>472709264</v>
      </c>
      <c r="I34" s="91">
        <f t="shared" si="1"/>
        <v>6438939442</v>
      </c>
      <c r="J34" s="89">
        <f>SUM(J30:J33)</f>
        <v>1554950865</v>
      </c>
      <c r="K34" s="90">
        <f>SUM(K30:K33)</f>
        <v>64056605</v>
      </c>
      <c r="L34" s="90">
        <f t="shared" si="2"/>
        <v>1619007470</v>
      </c>
      <c r="M34" s="106">
        <f t="shared" si="3"/>
        <v>0.25974275418679127</v>
      </c>
      <c r="N34" s="89">
        <f>SUM(N30:N33)</f>
        <v>0</v>
      </c>
      <c r="O34" s="90">
        <f>SUM(O30:O33)</f>
        <v>0</v>
      </c>
      <c r="P34" s="90">
        <f t="shared" si="4"/>
        <v>0</v>
      </c>
      <c r="Q34" s="106">
        <f t="shared" si="5"/>
        <v>0</v>
      </c>
      <c r="R34" s="89">
        <f>SUM(R30:R33)</f>
        <v>0</v>
      </c>
      <c r="S34" s="90">
        <f>SUM(S30:S33)</f>
        <v>0</v>
      </c>
      <c r="T34" s="90">
        <f t="shared" si="6"/>
        <v>0</v>
      </c>
      <c r="U34" s="106">
        <f t="shared" si="7"/>
        <v>0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v>1554950865</v>
      </c>
      <c r="AA34" s="90">
        <v>64056605</v>
      </c>
      <c r="AB34" s="90">
        <f t="shared" si="10"/>
        <v>1619007470</v>
      </c>
      <c r="AC34" s="106">
        <f t="shared" si="11"/>
        <v>0.25974275418679127</v>
      </c>
      <c r="AD34" s="89">
        <f>SUM(AD30:AD33)</f>
        <v>1397443918</v>
      </c>
      <c r="AE34" s="90">
        <f>SUM(AE30:AE33)</f>
        <v>53788132</v>
      </c>
      <c r="AF34" s="90">
        <f t="shared" si="12"/>
        <v>1451232050</v>
      </c>
      <c r="AG34" s="90">
        <f>SUM(AG30:AG33)</f>
        <v>5306448273</v>
      </c>
      <c r="AH34" s="90">
        <f>SUM(AH30:AH33)</f>
        <v>5306448273</v>
      </c>
      <c r="AI34" s="91">
        <f>SUM(AI30:AI33)</f>
        <v>1451232050</v>
      </c>
      <c r="AJ34" s="129">
        <f t="shared" si="13"/>
        <v>0.27348463140290746</v>
      </c>
      <c r="AK34" s="130">
        <f t="shared" si="14"/>
        <v>0.11560895447423447</v>
      </c>
    </row>
    <row r="35" spans="1:37" ht="16.5">
      <c r="A35" s="68"/>
      <c r="B35" s="69" t="s">
        <v>554</v>
      </c>
      <c r="C35" s="70"/>
      <c r="D35" s="92">
        <f>SUM(D9:D14,D16:D21,D23:D28,D30:D33)</f>
        <v>20218123637</v>
      </c>
      <c r="E35" s="93">
        <f>SUM(E9:E14,E16:E21,E23:E28,E30:E33)</f>
        <v>8027215665</v>
      </c>
      <c r="F35" s="94">
        <f t="shared" si="0"/>
        <v>28245339302</v>
      </c>
      <c r="G35" s="92">
        <f>SUM(G9:G14,G16:G21,G23:G28,G30:G33)</f>
        <v>20959239552</v>
      </c>
      <c r="H35" s="93">
        <f>SUM(H9:H14,H16:H21,H23:H28,H30:H33)</f>
        <v>8313451977</v>
      </c>
      <c r="I35" s="94">
        <f t="shared" si="1"/>
        <v>29272691529</v>
      </c>
      <c r="J35" s="92">
        <f>SUM(J9:J14,J16:J21,J23:J28,J30:J33)</f>
        <v>4576093581</v>
      </c>
      <c r="K35" s="93">
        <f>SUM(K9:K14,K16:K21,K23:K28,K30:K33)</f>
        <v>-730466149</v>
      </c>
      <c r="L35" s="93">
        <f t="shared" si="2"/>
        <v>3845627432</v>
      </c>
      <c r="M35" s="107">
        <f t="shared" si="3"/>
        <v>0.1361508669052419</v>
      </c>
      <c r="N35" s="92">
        <f>SUM(N9:N14,N16:N21,N23:N28,N30:N33)</f>
        <v>0</v>
      </c>
      <c r="O35" s="93">
        <f>SUM(O9:O14,O16:O21,O23:O28,O30:O33)</f>
        <v>0</v>
      </c>
      <c r="P35" s="93">
        <f t="shared" si="4"/>
        <v>0</v>
      </c>
      <c r="Q35" s="107">
        <f t="shared" si="5"/>
        <v>0</v>
      </c>
      <c r="R35" s="92">
        <f>SUM(R9:R14,R16:R21,R23:R28,R30:R33)</f>
        <v>0</v>
      </c>
      <c r="S35" s="93">
        <f>SUM(S9:S14,S16:S21,S23:S28,S30:S33)</f>
        <v>0</v>
      </c>
      <c r="T35" s="93">
        <f t="shared" si="6"/>
        <v>0</v>
      </c>
      <c r="U35" s="107">
        <f t="shared" si="7"/>
        <v>0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v>4576093581</v>
      </c>
      <c r="AA35" s="93">
        <v>-730466149</v>
      </c>
      <c r="AB35" s="93">
        <f t="shared" si="10"/>
        <v>3845627432</v>
      </c>
      <c r="AC35" s="107">
        <f t="shared" si="11"/>
        <v>0.1361508669052419</v>
      </c>
      <c r="AD35" s="92">
        <f>SUM(AD9:AD14,AD16:AD21,AD23:AD28,AD30:AD33)</f>
        <v>4659089811</v>
      </c>
      <c r="AE35" s="93">
        <f>SUM(AE9:AE14,AE16:AE21,AE23:AE28,AE30:AE33)</f>
        <v>341226235</v>
      </c>
      <c r="AF35" s="93">
        <f t="shared" si="12"/>
        <v>5000316046</v>
      </c>
      <c r="AG35" s="93">
        <f>SUM(AG9:AG14,AG16:AG21,AG23:AG28,AG30:AG33)</f>
        <v>21268066299</v>
      </c>
      <c r="AH35" s="93">
        <f>SUM(AH9:AH14,AH16:AH21,AH23:AH28,AH30:AH33)</f>
        <v>21268066299</v>
      </c>
      <c r="AI35" s="94">
        <f>SUM(AI9:AI14,AI16:AI21,AI23:AI28,AI30:AI33)</f>
        <v>5000316046</v>
      </c>
      <c r="AJ35" s="131">
        <f t="shared" si="13"/>
        <v>0.2351091056282399</v>
      </c>
      <c r="AK35" s="132">
        <f t="shared" si="14"/>
        <v>-0.23092312633392298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42443102629</v>
      </c>
      <c r="E9" s="86">
        <v>9666369186</v>
      </c>
      <c r="F9" s="87">
        <f>$D9+$E9</f>
        <v>52109471815</v>
      </c>
      <c r="G9" s="85">
        <v>43028399594</v>
      </c>
      <c r="H9" s="86">
        <v>8750629516</v>
      </c>
      <c r="I9" s="87">
        <f>$G9+$H9</f>
        <v>51779029110</v>
      </c>
      <c r="J9" s="85">
        <v>11339579231</v>
      </c>
      <c r="K9" s="86">
        <v>1109941559</v>
      </c>
      <c r="L9" s="88">
        <f>$J9+$K9</f>
        <v>12449520790</v>
      </c>
      <c r="M9" s="105">
        <f>IF($F9=0,0,$L9/$F9)</f>
        <v>0.2389108996191425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11339579231</v>
      </c>
      <c r="AA9" s="88">
        <v>1109941559</v>
      </c>
      <c r="AB9" s="88">
        <f>$Z9+$AA9</f>
        <v>12449520790</v>
      </c>
      <c r="AC9" s="105">
        <f>IF($F9=0,0,$AB9/$F9)</f>
        <v>0.2389108996191425</v>
      </c>
      <c r="AD9" s="85">
        <v>11272618896</v>
      </c>
      <c r="AE9" s="86">
        <v>33122142</v>
      </c>
      <c r="AF9" s="88">
        <f>$AD9+$AE9</f>
        <v>11305741038</v>
      </c>
      <c r="AG9" s="86">
        <v>48319602068</v>
      </c>
      <c r="AH9" s="86">
        <v>48319602068</v>
      </c>
      <c r="AI9" s="126">
        <v>11305741038</v>
      </c>
      <c r="AJ9" s="127">
        <f>IF($AG9=0,0,$AI9/$AG9)</f>
        <v>0.23397835565966524</v>
      </c>
      <c r="AK9" s="128">
        <f>IF($AF9=0,0,(($L9/$AF9)-1))</f>
        <v>0.10116804799929646</v>
      </c>
    </row>
    <row r="10" spans="1:37" ht="16.5">
      <c r="A10" s="65"/>
      <c r="B10" s="66" t="s">
        <v>97</v>
      </c>
      <c r="C10" s="67"/>
      <c r="D10" s="89">
        <f>D9</f>
        <v>42443102629</v>
      </c>
      <c r="E10" s="90">
        <f>E9</f>
        <v>9666369186</v>
      </c>
      <c r="F10" s="91">
        <f aca="true" t="shared" si="0" ref="F10:F45">$D10+$E10</f>
        <v>52109471815</v>
      </c>
      <c r="G10" s="89">
        <f>G9</f>
        <v>43028399594</v>
      </c>
      <c r="H10" s="90">
        <f>H9</f>
        <v>8750629516</v>
      </c>
      <c r="I10" s="91">
        <f aca="true" t="shared" si="1" ref="I10:I45">$G10+$H10</f>
        <v>51779029110</v>
      </c>
      <c r="J10" s="89">
        <f>J9</f>
        <v>11339579231</v>
      </c>
      <c r="K10" s="90">
        <f>K9</f>
        <v>1109941559</v>
      </c>
      <c r="L10" s="90">
        <f aca="true" t="shared" si="2" ref="L10:L45">$J10+$K10</f>
        <v>12449520790</v>
      </c>
      <c r="M10" s="106">
        <f aca="true" t="shared" si="3" ref="M10:M45">IF($F10=0,0,$L10/$F10)</f>
        <v>0.2389108996191425</v>
      </c>
      <c r="N10" s="89">
        <f>N9</f>
        <v>0</v>
      </c>
      <c r="O10" s="90">
        <f>O9</f>
        <v>0</v>
      </c>
      <c r="P10" s="90">
        <f aca="true" t="shared" si="4" ref="P10:P45">$N10+$O10</f>
        <v>0</v>
      </c>
      <c r="Q10" s="106">
        <f aca="true" t="shared" si="5" ref="Q10:Q45">IF($F10=0,0,$P10/$F10)</f>
        <v>0</v>
      </c>
      <c r="R10" s="89">
        <f>R9</f>
        <v>0</v>
      </c>
      <c r="S10" s="90">
        <f>S9</f>
        <v>0</v>
      </c>
      <c r="T10" s="90">
        <f aca="true" t="shared" si="6" ref="T10:T45">$R10+$S10</f>
        <v>0</v>
      </c>
      <c r="U10" s="106">
        <f aca="true" t="shared" si="7" ref="U10:U45">IF($I10=0,0,$T10/$I10)</f>
        <v>0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v>11339579231</v>
      </c>
      <c r="AA10" s="90">
        <v>1109941559</v>
      </c>
      <c r="AB10" s="90">
        <f aca="true" t="shared" si="10" ref="AB10:AB45">$Z10+$AA10</f>
        <v>12449520790</v>
      </c>
      <c r="AC10" s="106">
        <f aca="true" t="shared" si="11" ref="AC10:AC45">IF($F10=0,0,$AB10/$F10)</f>
        <v>0.2389108996191425</v>
      </c>
      <c r="AD10" s="89">
        <f>AD9</f>
        <v>11272618896</v>
      </c>
      <c r="AE10" s="90">
        <f>AE9</f>
        <v>33122142</v>
      </c>
      <c r="AF10" s="90">
        <f aca="true" t="shared" si="12" ref="AF10:AF45">$AD10+$AE10</f>
        <v>11305741038</v>
      </c>
      <c r="AG10" s="90">
        <f>AG9</f>
        <v>48319602068</v>
      </c>
      <c r="AH10" s="90">
        <f>AH9</f>
        <v>48319602068</v>
      </c>
      <c r="AI10" s="91">
        <f>AI9</f>
        <v>11305741038</v>
      </c>
      <c r="AJ10" s="129">
        <f aca="true" t="shared" si="13" ref="AJ10:AJ45">IF($AG10=0,0,$AI10/$AG10)</f>
        <v>0.23397835565966524</v>
      </c>
      <c r="AK10" s="130">
        <f aca="true" t="shared" si="14" ref="AK10:AK45">IF($AF10=0,0,(($L10/$AF10)-1))</f>
        <v>0.10116804799929646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393342121</v>
      </c>
      <c r="E11" s="86">
        <v>88118450</v>
      </c>
      <c r="F11" s="87">
        <f t="shared" si="0"/>
        <v>481460571</v>
      </c>
      <c r="G11" s="85">
        <v>392229122</v>
      </c>
      <c r="H11" s="86">
        <v>150981779</v>
      </c>
      <c r="I11" s="87">
        <f t="shared" si="1"/>
        <v>543210901</v>
      </c>
      <c r="J11" s="85">
        <v>92507125</v>
      </c>
      <c r="K11" s="86">
        <v>3655435</v>
      </c>
      <c r="L11" s="88">
        <f t="shared" si="2"/>
        <v>96162560</v>
      </c>
      <c r="M11" s="105">
        <f t="shared" si="3"/>
        <v>0.19973091420605654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92507125</v>
      </c>
      <c r="AA11" s="88">
        <v>3655435</v>
      </c>
      <c r="AB11" s="88">
        <f t="shared" si="10"/>
        <v>96162560</v>
      </c>
      <c r="AC11" s="105">
        <f t="shared" si="11"/>
        <v>0.19973091420605654</v>
      </c>
      <c r="AD11" s="85">
        <v>91556895</v>
      </c>
      <c r="AE11" s="86">
        <v>13999147</v>
      </c>
      <c r="AF11" s="88">
        <f t="shared" si="12"/>
        <v>105556042</v>
      </c>
      <c r="AG11" s="86">
        <v>456562241</v>
      </c>
      <c r="AH11" s="86">
        <v>456562241</v>
      </c>
      <c r="AI11" s="126">
        <v>105556042</v>
      </c>
      <c r="AJ11" s="127">
        <f t="shared" si="13"/>
        <v>0.2311974852953291</v>
      </c>
      <c r="AK11" s="128">
        <f t="shared" si="14"/>
        <v>-0.08899047199969856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331415856</v>
      </c>
      <c r="E12" s="86">
        <v>66218876</v>
      </c>
      <c r="F12" s="87">
        <f t="shared" si="0"/>
        <v>397634732</v>
      </c>
      <c r="G12" s="85">
        <v>335386886</v>
      </c>
      <c r="H12" s="86">
        <v>57061981</v>
      </c>
      <c r="I12" s="87">
        <f t="shared" si="1"/>
        <v>392448867</v>
      </c>
      <c r="J12" s="85">
        <v>88374888</v>
      </c>
      <c r="K12" s="86">
        <v>5053973</v>
      </c>
      <c r="L12" s="88">
        <f t="shared" si="2"/>
        <v>93428861</v>
      </c>
      <c r="M12" s="105">
        <f t="shared" si="3"/>
        <v>0.2349615199106903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88374888</v>
      </c>
      <c r="AA12" s="88">
        <v>5053973</v>
      </c>
      <c r="AB12" s="88">
        <f t="shared" si="10"/>
        <v>93428861</v>
      </c>
      <c r="AC12" s="105">
        <f t="shared" si="11"/>
        <v>0.2349615199106903</v>
      </c>
      <c r="AD12" s="85">
        <v>87093942</v>
      </c>
      <c r="AE12" s="86">
        <v>2871062</v>
      </c>
      <c r="AF12" s="88">
        <f t="shared" si="12"/>
        <v>89965004</v>
      </c>
      <c r="AG12" s="86">
        <v>323142257</v>
      </c>
      <c r="AH12" s="86">
        <v>323142257</v>
      </c>
      <c r="AI12" s="126">
        <v>89965004</v>
      </c>
      <c r="AJ12" s="127">
        <f t="shared" si="13"/>
        <v>0.2784068070676377</v>
      </c>
      <c r="AK12" s="128">
        <f t="shared" si="14"/>
        <v>0.038502271394330156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364466917</v>
      </c>
      <c r="E13" s="86">
        <v>43336196</v>
      </c>
      <c r="F13" s="87">
        <f t="shared" si="0"/>
        <v>407803113</v>
      </c>
      <c r="G13" s="85">
        <v>370019172</v>
      </c>
      <c r="H13" s="86">
        <v>46747116</v>
      </c>
      <c r="I13" s="87">
        <f t="shared" si="1"/>
        <v>416766288</v>
      </c>
      <c r="J13" s="85">
        <v>104948160</v>
      </c>
      <c r="K13" s="86">
        <v>3455712</v>
      </c>
      <c r="L13" s="88">
        <f t="shared" si="2"/>
        <v>108403872</v>
      </c>
      <c r="M13" s="105">
        <f t="shared" si="3"/>
        <v>0.26582404239763613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104948160</v>
      </c>
      <c r="AA13" s="88">
        <v>3455712</v>
      </c>
      <c r="AB13" s="88">
        <f t="shared" si="10"/>
        <v>108403872</v>
      </c>
      <c r="AC13" s="105">
        <f t="shared" si="11"/>
        <v>0.26582404239763613</v>
      </c>
      <c r="AD13" s="85">
        <v>135707874</v>
      </c>
      <c r="AE13" s="86">
        <v>2940685</v>
      </c>
      <c r="AF13" s="88">
        <f t="shared" si="12"/>
        <v>138648559</v>
      </c>
      <c r="AG13" s="86">
        <v>368167164</v>
      </c>
      <c r="AH13" s="86">
        <v>368167164</v>
      </c>
      <c r="AI13" s="126">
        <v>138648559</v>
      </c>
      <c r="AJ13" s="127">
        <f t="shared" si="13"/>
        <v>0.37659132197894757</v>
      </c>
      <c r="AK13" s="128">
        <f t="shared" si="14"/>
        <v>-0.21813920907753537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1190993136</v>
      </c>
      <c r="E14" s="86">
        <v>260197540</v>
      </c>
      <c r="F14" s="87">
        <f t="shared" si="0"/>
        <v>1451190676</v>
      </c>
      <c r="G14" s="85">
        <v>1159330195</v>
      </c>
      <c r="H14" s="86">
        <v>373478795</v>
      </c>
      <c r="I14" s="87">
        <f t="shared" si="1"/>
        <v>1532808990</v>
      </c>
      <c r="J14" s="85">
        <v>299363336</v>
      </c>
      <c r="K14" s="86">
        <v>38289479</v>
      </c>
      <c r="L14" s="88">
        <f t="shared" si="2"/>
        <v>337652815</v>
      </c>
      <c r="M14" s="105">
        <f t="shared" si="3"/>
        <v>0.23267294958832827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299363336</v>
      </c>
      <c r="AA14" s="88">
        <v>38289479</v>
      </c>
      <c r="AB14" s="88">
        <f t="shared" si="10"/>
        <v>337652815</v>
      </c>
      <c r="AC14" s="105">
        <f t="shared" si="11"/>
        <v>0.23267294958832827</v>
      </c>
      <c r="AD14" s="85">
        <v>279929789</v>
      </c>
      <c r="AE14" s="86">
        <v>19441057</v>
      </c>
      <c r="AF14" s="88">
        <f t="shared" si="12"/>
        <v>299370846</v>
      </c>
      <c r="AG14" s="86">
        <v>1469438524</v>
      </c>
      <c r="AH14" s="86">
        <v>1469438524</v>
      </c>
      <c r="AI14" s="126">
        <v>299370846</v>
      </c>
      <c r="AJ14" s="127">
        <f t="shared" si="13"/>
        <v>0.20373145327990597</v>
      </c>
      <c r="AK14" s="128">
        <f t="shared" si="14"/>
        <v>0.12787473967989516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783171275</v>
      </c>
      <c r="E15" s="86">
        <v>212435837</v>
      </c>
      <c r="F15" s="87">
        <f t="shared" si="0"/>
        <v>995607112</v>
      </c>
      <c r="G15" s="85">
        <v>796352275</v>
      </c>
      <c r="H15" s="86">
        <v>213132732</v>
      </c>
      <c r="I15" s="87">
        <f t="shared" si="1"/>
        <v>1009485007</v>
      </c>
      <c r="J15" s="85">
        <v>210900483</v>
      </c>
      <c r="K15" s="86">
        <v>21314798</v>
      </c>
      <c r="L15" s="88">
        <f t="shared" si="2"/>
        <v>232215281</v>
      </c>
      <c r="M15" s="105">
        <f t="shared" si="3"/>
        <v>0.23323987765969273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210900483</v>
      </c>
      <c r="AA15" s="88">
        <v>21314798</v>
      </c>
      <c r="AB15" s="88">
        <f t="shared" si="10"/>
        <v>232215281</v>
      </c>
      <c r="AC15" s="105">
        <f t="shared" si="11"/>
        <v>0.23323987765969273</v>
      </c>
      <c r="AD15" s="85">
        <v>199239453</v>
      </c>
      <c r="AE15" s="86">
        <v>10754501</v>
      </c>
      <c r="AF15" s="88">
        <f t="shared" si="12"/>
        <v>209993954</v>
      </c>
      <c r="AG15" s="86">
        <v>895533015</v>
      </c>
      <c r="AH15" s="86">
        <v>895533015</v>
      </c>
      <c r="AI15" s="126">
        <v>209993954</v>
      </c>
      <c r="AJ15" s="127">
        <f t="shared" si="13"/>
        <v>0.234490465993596</v>
      </c>
      <c r="AK15" s="128">
        <f t="shared" si="14"/>
        <v>0.1058188894333596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426995998</v>
      </c>
      <c r="E16" s="86">
        <v>9518024</v>
      </c>
      <c r="F16" s="87">
        <f t="shared" si="0"/>
        <v>436514022</v>
      </c>
      <c r="G16" s="85">
        <v>431588972</v>
      </c>
      <c r="H16" s="86">
        <v>11163668</v>
      </c>
      <c r="I16" s="87">
        <f t="shared" si="1"/>
        <v>442752640</v>
      </c>
      <c r="J16" s="85">
        <v>105714689</v>
      </c>
      <c r="K16" s="86">
        <v>337560</v>
      </c>
      <c r="L16" s="88">
        <f t="shared" si="2"/>
        <v>106052249</v>
      </c>
      <c r="M16" s="105">
        <f t="shared" si="3"/>
        <v>0.24295267426712813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105714689</v>
      </c>
      <c r="AA16" s="88">
        <v>337560</v>
      </c>
      <c r="AB16" s="88">
        <f t="shared" si="10"/>
        <v>106052249</v>
      </c>
      <c r="AC16" s="105">
        <f t="shared" si="11"/>
        <v>0.24295267426712813</v>
      </c>
      <c r="AD16" s="85">
        <v>93836012</v>
      </c>
      <c r="AE16" s="86">
        <v>469350</v>
      </c>
      <c r="AF16" s="88">
        <f t="shared" si="12"/>
        <v>94305362</v>
      </c>
      <c r="AG16" s="86">
        <v>386057294</v>
      </c>
      <c r="AH16" s="86">
        <v>386057294</v>
      </c>
      <c r="AI16" s="126">
        <v>94305362</v>
      </c>
      <c r="AJ16" s="127">
        <f t="shared" si="13"/>
        <v>0.24427815110779905</v>
      </c>
      <c r="AK16" s="128">
        <f t="shared" si="14"/>
        <v>0.12456223857133386</v>
      </c>
    </row>
    <row r="17" spans="1:37" ht="16.5">
      <c r="A17" s="65"/>
      <c r="B17" s="66" t="s">
        <v>567</v>
      </c>
      <c r="C17" s="67"/>
      <c r="D17" s="89">
        <f>SUM(D11:D16)</f>
        <v>3490385303</v>
      </c>
      <c r="E17" s="90">
        <f>SUM(E11:E16)</f>
        <v>679824923</v>
      </c>
      <c r="F17" s="91">
        <f t="shared" si="0"/>
        <v>4170210226</v>
      </c>
      <c r="G17" s="89">
        <f>SUM(G11:G16)</f>
        <v>3484906622</v>
      </c>
      <c r="H17" s="90">
        <f>SUM(H11:H16)</f>
        <v>852566071</v>
      </c>
      <c r="I17" s="91">
        <f t="shared" si="1"/>
        <v>4337472693</v>
      </c>
      <c r="J17" s="89">
        <f>SUM(J11:J16)</f>
        <v>901808681</v>
      </c>
      <c r="K17" s="90">
        <f>SUM(K11:K16)</f>
        <v>72106957</v>
      </c>
      <c r="L17" s="90">
        <f t="shared" si="2"/>
        <v>973915638</v>
      </c>
      <c r="M17" s="106">
        <f t="shared" si="3"/>
        <v>0.2335411370697646</v>
      </c>
      <c r="N17" s="89">
        <f>SUM(N11:N16)</f>
        <v>0</v>
      </c>
      <c r="O17" s="90">
        <f>SUM(O11:O16)</f>
        <v>0</v>
      </c>
      <c r="P17" s="90">
        <f t="shared" si="4"/>
        <v>0</v>
      </c>
      <c r="Q17" s="106">
        <f t="shared" si="5"/>
        <v>0</v>
      </c>
      <c r="R17" s="89">
        <f>SUM(R11:R16)</f>
        <v>0</v>
      </c>
      <c r="S17" s="90">
        <f>SUM(S11:S16)</f>
        <v>0</v>
      </c>
      <c r="T17" s="90">
        <f t="shared" si="6"/>
        <v>0</v>
      </c>
      <c r="U17" s="106">
        <f t="shared" si="7"/>
        <v>0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v>901808681</v>
      </c>
      <c r="AA17" s="90">
        <v>72106957</v>
      </c>
      <c r="AB17" s="90">
        <f t="shared" si="10"/>
        <v>973915638</v>
      </c>
      <c r="AC17" s="106">
        <f t="shared" si="11"/>
        <v>0.2335411370697646</v>
      </c>
      <c r="AD17" s="89">
        <f>SUM(AD11:AD16)</f>
        <v>887363965</v>
      </c>
      <c r="AE17" s="90">
        <f>SUM(AE11:AE16)</f>
        <v>50475802</v>
      </c>
      <c r="AF17" s="90">
        <f t="shared" si="12"/>
        <v>937839767</v>
      </c>
      <c r="AG17" s="90">
        <f>SUM(AG11:AG16)</f>
        <v>3898900495</v>
      </c>
      <c r="AH17" s="90">
        <f>SUM(AH11:AH16)</f>
        <v>3898900495</v>
      </c>
      <c r="AI17" s="91">
        <f>SUM(AI11:AI16)</f>
        <v>937839767</v>
      </c>
      <c r="AJ17" s="129">
        <f t="shared" si="13"/>
        <v>0.24053954908638928</v>
      </c>
      <c r="AK17" s="130">
        <f t="shared" si="14"/>
        <v>0.03846698793270509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590666175</v>
      </c>
      <c r="E18" s="86">
        <v>88763999</v>
      </c>
      <c r="F18" s="87">
        <f t="shared" si="0"/>
        <v>679430174</v>
      </c>
      <c r="G18" s="85">
        <v>593552943</v>
      </c>
      <c r="H18" s="86">
        <v>100355945</v>
      </c>
      <c r="I18" s="87">
        <f t="shared" si="1"/>
        <v>693908888</v>
      </c>
      <c r="J18" s="85">
        <v>182997216</v>
      </c>
      <c r="K18" s="86">
        <v>3279673</v>
      </c>
      <c r="L18" s="88">
        <f t="shared" si="2"/>
        <v>186276889</v>
      </c>
      <c r="M18" s="105">
        <f t="shared" si="3"/>
        <v>0.27416634722496147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182997216</v>
      </c>
      <c r="AA18" s="88">
        <v>3279673</v>
      </c>
      <c r="AB18" s="88">
        <f t="shared" si="10"/>
        <v>186276889</v>
      </c>
      <c r="AC18" s="105">
        <f t="shared" si="11"/>
        <v>0.27416634722496147</v>
      </c>
      <c r="AD18" s="85">
        <v>178865769</v>
      </c>
      <c r="AE18" s="86">
        <v>5604051</v>
      </c>
      <c r="AF18" s="88">
        <f t="shared" si="12"/>
        <v>184469820</v>
      </c>
      <c r="AG18" s="86">
        <v>688229681</v>
      </c>
      <c r="AH18" s="86">
        <v>688229681</v>
      </c>
      <c r="AI18" s="126">
        <v>184469820</v>
      </c>
      <c r="AJ18" s="127">
        <f t="shared" si="13"/>
        <v>0.26803525784003496</v>
      </c>
      <c r="AK18" s="128">
        <f t="shared" si="14"/>
        <v>0.00979601432906474</v>
      </c>
    </row>
    <row r="19" spans="1:37" ht="12.75">
      <c r="A19" s="62" t="s">
        <v>98</v>
      </c>
      <c r="B19" s="63" t="s">
        <v>90</v>
      </c>
      <c r="C19" s="64" t="s">
        <v>91</v>
      </c>
      <c r="D19" s="85">
        <v>2431220198</v>
      </c>
      <c r="E19" s="86">
        <v>216972433</v>
      </c>
      <c r="F19" s="87">
        <f t="shared" si="0"/>
        <v>2648192631</v>
      </c>
      <c r="G19" s="85">
        <v>2387218198</v>
      </c>
      <c r="H19" s="86">
        <v>217275140</v>
      </c>
      <c r="I19" s="87">
        <f t="shared" si="1"/>
        <v>2604493338</v>
      </c>
      <c r="J19" s="85">
        <v>581863005</v>
      </c>
      <c r="K19" s="86">
        <v>34359098</v>
      </c>
      <c r="L19" s="88">
        <f t="shared" si="2"/>
        <v>616222103</v>
      </c>
      <c r="M19" s="105">
        <f t="shared" si="3"/>
        <v>0.2326953469269736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581863005</v>
      </c>
      <c r="AA19" s="88">
        <v>34359098</v>
      </c>
      <c r="AB19" s="88">
        <f t="shared" si="10"/>
        <v>616222103</v>
      </c>
      <c r="AC19" s="105">
        <f t="shared" si="11"/>
        <v>0.2326953469269736</v>
      </c>
      <c r="AD19" s="85">
        <v>584609283</v>
      </c>
      <c r="AE19" s="86">
        <v>26943431</v>
      </c>
      <c r="AF19" s="88">
        <f t="shared" si="12"/>
        <v>611552714</v>
      </c>
      <c r="AG19" s="86">
        <v>2709806718</v>
      </c>
      <c r="AH19" s="86">
        <v>2709806718</v>
      </c>
      <c r="AI19" s="126">
        <v>611552714</v>
      </c>
      <c r="AJ19" s="127">
        <f t="shared" si="13"/>
        <v>0.2256813041084209</v>
      </c>
      <c r="AK19" s="128">
        <f t="shared" si="14"/>
        <v>0.007635300920273647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1899730875</v>
      </c>
      <c r="E20" s="86">
        <v>375750311</v>
      </c>
      <c r="F20" s="87">
        <f t="shared" si="0"/>
        <v>2275481186</v>
      </c>
      <c r="G20" s="85">
        <v>1920558875</v>
      </c>
      <c r="H20" s="86">
        <v>371550311</v>
      </c>
      <c r="I20" s="87">
        <f t="shared" si="1"/>
        <v>2292109186</v>
      </c>
      <c r="J20" s="85">
        <v>493321712</v>
      </c>
      <c r="K20" s="86">
        <v>63649061</v>
      </c>
      <c r="L20" s="88">
        <f t="shared" si="2"/>
        <v>556970773</v>
      </c>
      <c r="M20" s="105">
        <f t="shared" si="3"/>
        <v>0.24477054630325562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493321712</v>
      </c>
      <c r="AA20" s="88">
        <v>63649061</v>
      </c>
      <c r="AB20" s="88">
        <f t="shared" si="10"/>
        <v>556970773</v>
      </c>
      <c r="AC20" s="105">
        <f t="shared" si="11"/>
        <v>0.24477054630325562</v>
      </c>
      <c r="AD20" s="85">
        <v>481268843</v>
      </c>
      <c r="AE20" s="86">
        <v>94074431</v>
      </c>
      <c r="AF20" s="88">
        <f t="shared" si="12"/>
        <v>575343274</v>
      </c>
      <c r="AG20" s="86">
        <v>2336923787</v>
      </c>
      <c r="AH20" s="86">
        <v>2336923787</v>
      </c>
      <c r="AI20" s="126">
        <v>575343274</v>
      </c>
      <c r="AJ20" s="127">
        <f t="shared" si="13"/>
        <v>0.24619684955091778</v>
      </c>
      <c r="AK20" s="128">
        <f t="shared" si="14"/>
        <v>-0.03193311164006063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1155494775</v>
      </c>
      <c r="E21" s="86">
        <v>99913588</v>
      </c>
      <c r="F21" s="87">
        <f t="shared" si="0"/>
        <v>1255408363</v>
      </c>
      <c r="G21" s="85">
        <v>1156635775</v>
      </c>
      <c r="H21" s="86">
        <v>118389205</v>
      </c>
      <c r="I21" s="87">
        <f t="shared" si="1"/>
        <v>1275024980</v>
      </c>
      <c r="J21" s="85">
        <v>269889851</v>
      </c>
      <c r="K21" s="86">
        <v>3767237</v>
      </c>
      <c r="L21" s="88">
        <f t="shared" si="2"/>
        <v>273657088</v>
      </c>
      <c r="M21" s="105">
        <f t="shared" si="3"/>
        <v>0.21798252749093722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269889851</v>
      </c>
      <c r="AA21" s="88">
        <v>3767237</v>
      </c>
      <c r="AB21" s="88">
        <f t="shared" si="10"/>
        <v>273657088</v>
      </c>
      <c r="AC21" s="105">
        <f t="shared" si="11"/>
        <v>0.21798252749093722</v>
      </c>
      <c r="AD21" s="85">
        <v>290817192</v>
      </c>
      <c r="AE21" s="86">
        <v>11811101</v>
      </c>
      <c r="AF21" s="88">
        <f t="shared" si="12"/>
        <v>302628293</v>
      </c>
      <c r="AG21" s="86">
        <v>1367532875</v>
      </c>
      <c r="AH21" s="86">
        <v>1367532875</v>
      </c>
      <c r="AI21" s="126">
        <v>302628293</v>
      </c>
      <c r="AJ21" s="127">
        <f t="shared" si="13"/>
        <v>0.22129507709275362</v>
      </c>
      <c r="AK21" s="128">
        <f t="shared" si="14"/>
        <v>-0.09573197771035902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754922711</v>
      </c>
      <c r="E22" s="86">
        <v>79801866</v>
      </c>
      <c r="F22" s="87">
        <f t="shared" si="0"/>
        <v>834724577</v>
      </c>
      <c r="G22" s="85">
        <v>766462015</v>
      </c>
      <c r="H22" s="86">
        <v>88680905</v>
      </c>
      <c r="I22" s="87">
        <f t="shared" si="1"/>
        <v>855142920</v>
      </c>
      <c r="J22" s="85">
        <v>229172981</v>
      </c>
      <c r="K22" s="86">
        <v>17074388</v>
      </c>
      <c r="L22" s="88">
        <f t="shared" si="2"/>
        <v>246247369</v>
      </c>
      <c r="M22" s="105">
        <f t="shared" si="3"/>
        <v>0.2950043353042425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229172981</v>
      </c>
      <c r="AA22" s="88">
        <v>17074388</v>
      </c>
      <c r="AB22" s="88">
        <f t="shared" si="10"/>
        <v>246247369</v>
      </c>
      <c r="AC22" s="105">
        <f t="shared" si="11"/>
        <v>0.2950043353042425</v>
      </c>
      <c r="AD22" s="85">
        <v>212636567</v>
      </c>
      <c r="AE22" s="86">
        <v>5300666</v>
      </c>
      <c r="AF22" s="88">
        <f t="shared" si="12"/>
        <v>217937233</v>
      </c>
      <c r="AG22" s="86">
        <v>832975010</v>
      </c>
      <c r="AH22" s="86">
        <v>832975010</v>
      </c>
      <c r="AI22" s="126">
        <v>217937233</v>
      </c>
      <c r="AJ22" s="127">
        <f t="shared" si="13"/>
        <v>0.2616371804479464</v>
      </c>
      <c r="AK22" s="128">
        <f t="shared" si="14"/>
        <v>0.12990041036264777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434174851</v>
      </c>
      <c r="E23" s="86">
        <v>29890971</v>
      </c>
      <c r="F23" s="87">
        <f t="shared" si="0"/>
        <v>464065822</v>
      </c>
      <c r="G23" s="85">
        <v>434618851</v>
      </c>
      <c r="H23" s="86">
        <v>29890971</v>
      </c>
      <c r="I23" s="87">
        <f t="shared" si="1"/>
        <v>464509822</v>
      </c>
      <c r="J23" s="85">
        <v>118832146</v>
      </c>
      <c r="K23" s="86">
        <v>33709</v>
      </c>
      <c r="L23" s="88">
        <f t="shared" si="2"/>
        <v>118865855</v>
      </c>
      <c r="M23" s="105">
        <f t="shared" si="3"/>
        <v>0.25614007618083107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118832146</v>
      </c>
      <c r="AA23" s="88">
        <v>33709</v>
      </c>
      <c r="AB23" s="88">
        <f t="shared" si="10"/>
        <v>118865855</v>
      </c>
      <c r="AC23" s="105">
        <f t="shared" si="11"/>
        <v>0.25614007618083107</v>
      </c>
      <c r="AD23" s="85">
        <v>126321575</v>
      </c>
      <c r="AE23" s="86">
        <v>32007</v>
      </c>
      <c r="AF23" s="88">
        <f t="shared" si="12"/>
        <v>126353582</v>
      </c>
      <c r="AG23" s="86">
        <v>483455240</v>
      </c>
      <c r="AH23" s="86">
        <v>483455240</v>
      </c>
      <c r="AI23" s="126">
        <v>126353582</v>
      </c>
      <c r="AJ23" s="127">
        <f t="shared" si="13"/>
        <v>0.26135528492772153</v>
      </c>
      <c r="AK23" s="128">
        <f t="shared" si="14"/>
        <v>-0.059260108668704015</v>
      </c>
    </row>
    <row r="24" spans="1:37" ht="16.5">
      <c r="A24" s="65"/>
      <c r="B24" s="66" t="s">
        <v>576</v>
      </c>
      <c r="C24" s="67"/>
      <c r="D24" s="89">
        <f>SUM(D18:D23)</f>
        <v>7266209585</v>
      </c>
      <c r="E24" s="90">
        <f>SUM(E18:E23)</f>
        <v>891093168</v>
      </c>
      <c r="F24" s="91">
        <f t="shared" si="0"/>
        <v>8157302753</v>
      </c>
      <c r="G24" s="89">
        <f>SUM(G18:G23)</f>
        <v>7259046657</v>
      </c>
      <c r="H24" s="90">
        <f>SUM(H18:H23)</f>
        <v>926142477</v>
      </c>
      <c r="I24" s="91">
        <f t="shared" si="1"/>
        <v>8185189134</v>
      </c>
      <c r="J24" s="89">
        <f>SUM(J18:J23)</f>
        <v>1876076911</v>
      </c>
      <c r="K24" s="90">
        <f>SUM(K18:K23)</f>
        <v>122163166</v>
      </c>
      <c r="L24" s="90">
        <f t="shared" si="2"/>
        <v>1998240077</v>
      </c>
      <c r="M24" s="106">
        <f t="shared" si="3"/>
        <v>0.24496333377661017</v>
      </c>
      <c r="N24" s="89">
        <f>SUM(N18:N23)</f>
        <v>0</v>
      </c>
      <c r="O24" s="90">
        <f>SUM(O18:O23)</f>
        <v>0</v>
      </c>
      <c r="P24" s="90">
        <f t="shared" si="4"/>
        <v>0</v>
      </c>
      <c r="Q24" s="106">
        <f t="shared" si="5"/>
        <v>0</v>
      </c>
      <c r="R24" s="89">
        <f>SUM(R18:R23)</f>
        <v>0</v>
      </c>
      <c r="S24" s="90">
        <f>SUM(S18:S23)</f>
        <v>0</v>
      </c>
      <c r="T24" s="90">
        <f t="shared" si="6"/>
        <v>0</v>
      </c>
      <c r="U24" s="106">
        <f t="shared" si="7"/>
        <v>0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v>1876076911</v>
      </c>
      <c r="AA24" s="90">
        <v>122163166</v>
      </c>
      <c r="AB24" s="90">
        <f t="shared" si="10"/>
        <v>1998240077</v>
      </c>
      <c r="AC24" s="106">
        <f t="shared" si="11"/>
        <v>0.24496333377661017</v>
      </c>
      <c r="AD24" s="89">
        <f>SUM(AD18:AD23)</f>
        <v>1874519229</v>
      </c>
      <c r="AE24" s="90">
        <f>SUM(AE18:AE23)</f>
        <v>143765687</v>
      </c>
      <c r="AF24" s="90">
        <f t="shared" si="12"/>
        <v>2018284916</v>
      </c>
      <c r="AG24" s="90">
        <f>SUM(AG18:AG23)</f>
        <v>8418923311</v>
      </c>
      <c r="AH24" s="90">
        <f>SUM(AH18:AH23)</f>
        <v>8418923311</v>
      </c>
      <c r="AI24" s="91">
        <f>SUM(AI18:AI23)</f>
        <v>2018284916</v>
      </c>
      <c r="AJ24" s="129">
        <f t="shared" si="13"/>
        <v>0.2397319516336428</v>
      </c>
      <c r="AK24" s="130">
        <f t="shared" si="14"/>
        <v>-0.009931620080541714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592893752</v>
      </c>
      <c r="E25" s="86">
        <v>138660382</v>
      </c>
      <c r="F25" s="87">
        <f t="shared" si="0"/>
        <v>731554134</v>
      </c>
      <c r="G25" s="85">
        <v>606022714</v>
      </c>
      <c r="H25" s="86">
        <v>153707361</v>
      </c>
      <c r="I25" s="87">
        <f t="shared" si="1"/>
        <v>759730075</v>
      </c>
      <c r="J25" s="85">
        <v>126590818</v>
      </c>
      <c r="K25" s="86">
        <v>6413308</v>
      </c>
      <c r="L25" s="88">
        <f t="shared" si="2"/>
        <v>133004126</v>
      </c>
      <c r="M25" s="105">
        <f t="shared" si="3"/>
        <v>0.1818103675701462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126590818</v>
      </c>
      <c r="AA25" s="88">
        <v>6413308</v>
      </c>
      <c r="AB25" s="88">
        <f t="shared" si="10"/>
        <v>133004126</v>
      </c>
      <c r="AC25" s="105">
        <f t="shared" si="11"/>
        <v>0.1818103675701462</v>
      </c>
      <c r="AD25" s="85">
        <v>128649698</v>
      </c>
      <c r="AE25" s="86">
        <v>7588865</v>
      </c>
      <c r="AF25" s="88">
        <f t="shared" si="12"/>
        <v>136238563</v>
      </c>
      <c r="AG25" s="86">
        <v>687354332</v>
      </c>
      <c r="AH25" s="86">
        <v>687354332</v>
      </c>
      <c r="AI25" s="126">
        <v>136238563</v>
      </c>
      <c r="AJ25" s="127">
        <f t="shared" si="13"/>
        <v>0.198207178826655</v>
      </c>
      <c r="AK25" s="128">
        <f t="shared" si="14"/>
        <v>-0.023740980004317902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1255185475</v>
      </c>
      <c r="E26" s="86">
        <v>303738440</v>
      </c>
      <c r="F26" s="87">
        <f t="shared" si="0"/>
        <v>1558923915</v>
      </c>
      <c r="G26" s="85">
        <v>1249770131</v>
      </c>
      <c r="H26" s="86">
        <v>296158303</v>
      </c>
      <c r="I26" s="87">
        <f t="shared" si="1"/>
        <v>1545928434</v>
      </c>
      <c r="J26" s="85">
        <v>341397732</v>
      </c>
      <c r="K26" s="86">
        <v>24562150</v>
      </c>
      <c r="L26" s="88">
        <f t="shared" si="2"/>
        <v>365959882</v>
      </c>
      <c r="M26" s="105">
        <f t="shared" si="3"/>
        <v>0.2347515991503665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341397732</v>
      </c>
      <c r="AA26" s="88">
        <v>24562150</v>
      </c>
      <c r="AB26" s="88">
        <f t="shared" si="10"/>
        <v>365959882</v>
      </c>
      <c r="AC26" s="105">
        <f t="shared" si="11"/>
        <v>0.2347515991503665</v>
      </c>
      <c r="AD26" s="85">
        <v>313078309</v>
      </c>
      <c r="AE26" s="86">
        <v>36263604</v>
      </c>
      <c r="AF26" s="88">
        <f t="shared" si="12"/>
        <v>349341913</v>
      </c>
      <c r="AG26" s="86">
        <v>1695714360</v>
      </c>
      <c r="AH26" s="86">
        <v>1695714360</v>
      </c>
      <c r="AI26" s="126">
        <v>349341913</v>
      </c>
      <c r="AJ26" s="127">
        <f t="shared" si="13"/>
        <v>0.20601459847282297</v>
      </c>
      <c r="AK26" s="128">
        <f t="shared" si="14"/>
        <v>0.04756935363779258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380392870</v>
      </c>
      <c r="E27" s="86">
        <v>62489808</v>
      </c>
      <c r="F27" s="87">
        <f t="shared" si="0"/>
        <v>442882678</v>
      </c>
      <c r="G27" s="85">
        <v>384641870</v>
      </c>
      <c r="H27" s="86">
        <v>65238178</v>
      </c>
      <c r="I27" s="87">
        <f t="shared" si="1"/>
        <v>449880048</v>
      </c>
      <c r="J27" s="85">
        <v>108112491</v>
      </c>
      <c r="K27" s="86">
        <v>4692633</v>
      </c>
      <c r="L27" s="88">
        <f t="shared" si="2"/>
        <v>112805124</v>
      </c>
      <c r="M27" s="105">
        <f t="shared" si="3"/>
        <v>0.25470656136160735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108112491</v>
      </c>
      <c r="AA27" s="88">
        <v>4692633</v>
      </c>
      <c r="AB27" s="88">
        <f t="shared" si="10"/>
        <v>112805124</v>
      </c>
      <c r="AC27" s="105">
        <f t="shared" si="11"/>
        <v>0.25470656136160735</v>
      </c>
      <c r="AD27" s="85">
        <v>105039337</v>
      </c>
      <c r="AE27" s="86">
        <v>2266272</v>
      </c>
      <c r="AF27" s="88">
        <f t="shared" si="12"/>
        <v>107305609</v>
      </c>
      <c r="AG27" s="86">
        <v>365274752</v>
      </c>
      <c r="AH27" s="86">
        <v>365274752</v>
      </c>
      <c r="AI27" s="126">
        <v>107305609</v>
      </c>
      <c r="AJ27" s="127">
        <f t="shared" si="13"/>
        <v>0.2937668382839666</v>
      </c>
      <c r="AK27" s="128">
        <f t="shared" si="14"/>
        <v>0.05125095557679571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297560840</v>
      </c>
      <c r="E28" s="86">
        <v>22124044</v>
      </c>
      <c r="F28" s="87">
        <f t="shared" si="0"/>
        <v>319684884</v>
      </c>
      <c r="G28" s="85">
        <v>306054269</v>
      </c>
      <c r="H28" s="86">
        <v>35853895</v>
      </c>
      <c r="I28" s="87">
        <f t="shared" si="1"/>
        <v>341908164</v>
      </c>
      <c r="J28" s="85">
        <v>74799319</v>
      </c>
      <c r="K28" s="86">
        <v>137771</v>
      </c>
      <c r="L28" s="88">
        <f t="shared" si="2"/>
        <v>74937090</v>
      </c>
      <c r="M28" s="105">
        <f t="shared" si="3"/>
        <v>0.23440923781682466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74799319</v>
      </c>
      <c r="AA28" s="88">
        <v>137771</v>
      </c>
      <c r="AB28" s="88">
        <f t="shared" si="10"/>
        <v>74937090</v>
      </c>
      <c r="AC28" s="105">
        <f t="shared" si="11"/>
        <v>0.23440923781682466</v>
      </c>
      <c r="AD28" s="85">
        <v>71973140</v>
      </c>
      <c r="AE28" s="86">
        <v>490018</v>
      </c>
      <c r="AF28" s="88">
        <f t="shared" si="12"/>
        <v>72463158</v>
      </c>
      <c r="AG28" s="86">
        <v>302404266</v>
      </c>
      <c r="AH28" s="86">
        <v>302404266</v>
      </c>
      <c r="AI28" s="126">
        <v>72463158</v>
      </c>
      <c r="AJ28" s="127">
        <f t="shared" si="13"/>
        <v>0.23962346483564487</v>
      </c>
      <c r="AK28" s="128">
        <f t="shared" si="14"/>
        <v>0.03414054904976682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237092217</v>
      </c>
      <c r="E29" s="86">
        <v>8465000</v>
      </c>
      <c r="F29" s="87">
        <f t="shared" si="0"/>
        <v>245557217</v>
      </c>
      <c r="G29" s="85">
        <v>239272217</v>
      </c>
      <c r="H29" s="86">
        <v>9771000</v>
      </c>
      <c r="I29" s="87">
        <f t="shared" si="1"/>
        <v>249043217</v>
      </c>
      <c r="J29" s="85">
        <v>62702564</v>
      </c>
      <c r="K29" s="86">
        <v>244220</v>
      </c>
      <c r="L29" s="88">
        <f t="shared" si="2"/>
        <v>62946784</v>
      </c>
      <c r="M29" s="105">
        <f t="shared" si="3"/>
        <v>0.25634263480026326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62702564</v>
      </c>
      <c r="AA29" s="88">
        <v>244220</v>
      </c>
      <c r="AB29" s="88">
        <f t="shared" si="10"/>
        <v>62946784</v>
      </c>
      <c r="AC29" s="105">
        <f t="shared" si="11"/>
        <v>0.25634263480026326</v>
      </c>
      <c r="AD29" s="85">
        <v>68069843</v>
      </c>
      <c r="AE29" s="86">
        <v>751667</v>
      </c>
      <c r="AF29" s="88">
        <f t="shared" si="12"/>
        <v>68821510</v>
      </c>
      <c r="AG29" s="86">
        <v>230238746</v>
      </c>
      <c r="AH29" s="86">
        <v>230238746</v>
      </c>
      <c r="AI29" s="126">
        <v>68821510</v>
      </c>
      <c r="AJ29" s="127">
        <f t="shared" si="13"/>
        <v>0.2989136763279626</v>
      </c>
      <c r="AK29" s="128">
        <f t="shared" si="14"/>
        <v>-0.0853617713415471</v>
      </c>
    </row>
    <row r="30" spans="1:37" ht="16.5">
      <c r="A30" s="65"/>
      <c r="B30" s="66" t="s">
        <v>587</v>
      </c>
      <c r="C30" s="67"/>
      <c r="D30" s="89">
        <f>SUM(D25:D29)</f>
        <v>2763125154</v>
      </c>
      <c r="E30" s="90">
        <f>SUM(E25:E29)</f>
        <v>535477674</v>
      </c>
      <c r="F30" s="91">
        <f t="shared" si="0"/>
        <v>3298602828</v>
      </c>
      <c r="G30" s="89">
        <f>SUM(G25:G29)</f>
        <v>2785761201</v>
      </c>
      <c r="H30" s="90">
        <f>SUM(H25:H29)</f>
        <v>560728737</v>
      </c>
      <c r="I30" s="91">
        <f t="shared" si="1"/>
        <v>3346489938</v>
      </c>
      <c r="J30" s="89">
        <f>SUM(J25:J29)</f>
        <v>713602924</v>
      </c>
      <c r="K30" s="90">
        <f>SUM(K25:K29)</f>
        <v>36050082</v>
      </c>
      <c r="L30" s="90">
        <f t="shared" si="2"/>
        <v>749653006</v>
      </c>
      <c r="M30" s="106">
        <f t="shared" si="3"/>
        <v>0.2272637977620748</v>
      </c>
      <c r="N30" s="89">
        <f>SUM(N25:N29)</f>
        <v>0</v>
      </c>
      <c r="O30" s="90">
        <f>SUM(O25:O29)</f>
        <v>0</v>
      </c>
      <c r="P30" s="90">
        <f t="shared" si="4"/>
        <v>0</v>
      </c>
      <c r="Q30" s="106">
        <f t="shared" si="5"/>
        <v>0</v>
      </c>
      <c r="R30" s="89">
        <f>SUM(R25:R29)</f>
        <v>0</v>
      </c>
      <c r="S30" s="90">
        <f>SUM(S25:S29)</f>
        <v>0</v>
      </c>
      <c r="T30" s="90">
        <f t="shared" si="6"/>
        <v>0</v>
      </c>
      <c r="U30" s="106">
        <f t="shared" si="7"/>
        <v>0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v>713602924</v>
      </c>
      <c r="AA30" s="90">
        <v>36050082</v>
      </c>
      <c r="AB30" s="90">
        <f t="shared" si="10"/>
        <v>749653006</v>
      </c>
      <c r="AC30" s="106">
        <f t="shared" si="11"/>
        <v>0.2272637977620748</v>
      </c>
      <c r="AD30" s="89">
        <f>SUM(AD25:AD29)</f>
        <v>686810327</v>
      </c>
      <c r="AE30" s="90">
        <f>SUM(AE25:AE29)</f>
        <v>47360426</v>
      </c>
      <c r="AF30" s="90">
        <f t="shared" si="12"/>
        <v>734170753</v>
      </c>
      <c r="AG30" s="90">
        <f>SUM(AG25:AG29)</f>
        <v>3280986456</v>
      </c>
      <c r="AH30" s="90">
        <f>SUM(AH25:AH29)</f>
        <v>3280986456</v>
      </c>
      <c r="AI30" s="91">
        <f>SUM(AI25:AI29)</f>
        <v>734170753</v>
      </c>
      <c r="AJ30" s="129">
        <f t="shared" si="13"/>
        <v>0.22376524952043264</v>
      </c>
      <c r="AK30" s="130">
        <f t="shared" si="14"/>
        <v>0.021088081943792636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163710290</v>
      </c>
      <c r="E31" s="86">
        <v>63321350</v>
      </c>
      <c r="F31" s="87">
        <f t="shared" si="0"/>
        <v>227031640</v>
      </c>
      <c r="G31" s="85">
        <v>177158362</v>
      </c>
      <c r="H31" s="86">
        <v>35773459</v>
      </c>
      <c r="I31" s="87">
        <f t="shared" si="1"/>
        <v>212931821</v>
      </c>
      <c r="J31" s="85">
        <v>43746158</v>
      </c>
      <c r="K31" s="86">
        <v>4832546</v>
      </c>
      <c r="L31" s="88">
        <f t="shared" si="2"/>
        <v>48578704</v>
      </c>
      <c r="M31" s="105">
        <f t="shared" si="3"/>
        <v>0.21397327702869962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43746158</v>
      </c>
      <c r="AA31" s="88">
        <v>4832546</v>
      </c>
      <c r="AB31" s="88">
        <f t="shared" si="10"/>
        <v>48578704</v>
      </c>
      <c r="AC31" s="105">
        <f t="shared" si="11"/>
        <v>0.21397327702869962</v>
      </c>
      <c r="AD31" s="85">
        <v>35467295</v>
      </c>
      <c r="AE31" s="86">
        <v>3551982</v>
      </c>
      <c r="AF31" s="88">
        <f t="shared" si="12"/>
        <v>39019277</v>
      </c>
      <c r="AG31" s="86">
        <v>214709940</v>
      </c>
      <c r="AH31" s="86">
        <v>214709940</v>
      </c>
      <c r="AI31" s="126">
        <v>39019277</v>
      </c>
      <c r="AJ31" s="127">
        <f t="shared" si="13"/>
        <v>0.1817301844525689</v>
      </c>
      <c r="AK31" s="128">
        <f t="shared" si="14"/>
        <v>0.2449924174658593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537769753</v>
      </c>
      <c r="E32" s="86">
        <v>105121339</v>
      </c>
      <c r="F32" s="87">
        <f t="shared" si="0"/>
        <v>642891092</v>
      </c>
      <c r="G32" s="85">
        <v>544618586</v>
      </c>
      <c r="H32" s="86">
        <v>118397849</v>
      </c>
      <c r="I32" s="87">
        <f t="shared" si="1"/>
        <v>663016435</v>
      </c>
      <c r="J32" s="85">
        <v>208445350</v>
      </c>
      <c r="K32" s="86">
        <v>6915187</v>
      </c>
      <c r="L32" s="88">
        <f t="shared" si="2"/>
        <v>215360537</v>
      </c>
      <c r="M32" s="105">
        <f t="shared" si="3"/>
        <v>0.33498758915763605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208445350</v>
      </c>
      <c r="AA32" s="88">
        <v>6915187</v>
      </c>
      <c r="AB32" s="88">
        <f t="shared" si="10"/>
        <v>215360537</v>
      </c>
      <c r="AC32" s="105">
        <f t="shared" si="11"/>
        <v>0.33498758915763605</v>
      </c>
      <c r="AD32" s="85">
        <v>187984145</v>
      </c>
      <c r="AE32" s="86">
        <v>1300329</v>
      </c>
      <c r="AF32" s="88">
        <f t="shared" si="12"/>
        <v>189284474</v>
      </c>
      <c r="AG32" s="86">
        <v>591329749</v>
      </c>
      <c r="AH32" s="86">
        <v>591329749</v>
      </c>
      <c r="AI32" s="126">
        <v>189284474</v>
      </c>
      <c r="AJ32" s="127">
        <f t="shared" si="13"/>
        <v>0.3200996978760154</v>
      </c>
      <c r="AK32" s="128">
        <f t="shared" si="14"/>
        <v>0.13776123550418617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1150504422</v>
      </c>
      <c r="E33" s="86">
        <v>206579373</v>
      </c>
      <c r="F33" s="87">
        <f t="shared" si="0"/>
        <v>1357083795</v>
      </c>
      <c r="G33" s="85">
        <v>1201023233</v>
      </c>
      <c r="H33" s="86">
        <v>236075666</v>
      </c>
      <c r="I33" s="87">
        <f t="shared" si="1"/>
        <v>1437098899</v>
      </c>
      <c r="J33" s="85">
        <v>302910676</v>
      </c>
      <c r="K33" s="86">
        <v>40701873</v>
      </c>
      <c r="L33" s="88">
        <f t="shared" si="2"/>
        <v>343612549</v>
      </c>
      <c r="M33" s="105">
        <f t="shared" si="3"/>
        <v>0.25319921309649124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302910676</v>
      </c>
      <c r="AA33" s="88">
        <v>40701873</v>
      </c>
      <c r="AB33" s="88">
        <f t="shared" si="10"/>
        <v>343612549</v>
      </c>
      <c r="AC33" s="105">
        <f t="shared" si="11"/>
        <v>0.25319921309649124</v>
      </c>
      <c r="AD33" s="85">
        <v>266750223</v>
      </c>
      <c r="AE33" s="86">
        <v>37781833</v>
      </c>
      <c r="AF33" s="88">
        <f t="shared" si="12"/>
        <v>304532056</v>
      </c>
      <c r="AG33" s="86">
        <v>1431110382</v>
      </c>
      <c r="AH33" s="86">
        <v>1431110382</v>
      </c>
      <c r="AI33" s="126">
        <v>304532056</v>
      </c>
      <c r="AJ33" s="127">
        <f t="shared" si="13"/>
        <v>0.2127942469220379</v>
      </c>
      <c r="AK33" s="128">
        <f t="shared" si="14"/>
        <v>0.12832965275747532</v>
      </c>
    </row>
    <row r="34" spans="1:37" ht="12.75">
      <c r="A34" s="62" t="s">
        <v>98</v>
      </c>
      <c r="B34" s="63" t="s">
        <v>94</v>
      </c>
      <c r="C34" s="64" t="s">
        <v>95</v>
      </c>
      <c r="D34" s="85">
        <v>2334588811</v>
      </c>
      <c r="E34" s="86">
        <v>387975213</v>
      </c>
      <c r="F34" s="87">
        <f t="shared" si="0"/>
        <v>2722564024</v>
      </c>
      <c r="G34" s="85">
        <v>2315210149</v>
      </c>
      <c r="H34" s="86">
        <v>456371534</v>
      </c>
      <c r="I34" s="87">
        <f t="shared" si="1"/>
        <v>2771581683</v>
      </c>
      <c r="J34" s="85">
        <v>438246288</v>
      </c>
      <c r="K34" s="86">
        <v>19126858</v>
      </c>
      <c r="L34" s="88">
        <f t="shared" si="2"/>
        <v>457373146</v>
      </c>
      <c r="M34" s="105">
        <f t="shared" si="3"/>
        <v>0.1679935318207966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438246288</v>
      </c>
      <c r="AA34" s="88">
        <v>19126858</v>
      </c>
      <c r="AB34" s="88">
        <f t="shared" si="10"/>
        <v>457373146</v>
      </c>
      <c r="AC34" s="105">
        <f t="shared" si="11"/>
        <v>0.1679935318207966</v>
      </c>
      <c r="AD34" s="85">
        <v>422787257</v>
      </c>
      <c r="AE34" s="86">
        <v>34550334</v>
      </c>
      <c r="AF34" s="88">
        <f t="shared" si="12"/>
        <v>457337591</v>
      </c>
      <c r="AG34" s="86">
        <v>2547805911</v>
      </c>
      <c r="AH34" s="86">
        <v>2547805911</v>
      </c>
      <c r="AI34" s="126">
        <v>457337591</v>
      </c>
      <c r="AJ34" s="127">
        <f t="shared" si="13"/>
        <v>0.17950252373050563</v>
      </c>
      <c r="AK34" s="128">
        <f t="shared" si="14"/>
        <v>7.774344532296418E-05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619402513</v>
      </c>
      <c r="E35" s="86">
        <v>82643604</v>
      </c>
      <c r="F35" s="87">
        <f t="shared" si="0"/>
        <v>702046117</v>
      </c>
      <c r="G35" s="85">
        <v>632063077</v>
      </c>
      <c r="H35" s="86">
        <v>123439573</v>
      </c>
      <c r="I35" s="87">
        <f t="shared" si="1"/>
        <v>755502650</v>
      </c>
      <c r="J35" s="85">
        <v>275972263</v>
      </c>
      <c r="K35" s="86">
        <v>8594245</v>
      </c>
      <c r="L35" s="88">
        <f t="shared" si="2"/>
        <v>284566508</v>
      </c>
      <c r="M35" s="105">
        <f t="shared" si="3"/>
        <v>0.40533876779493677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275972263</v>
      </c>
      <c r="AA35" s="88">
        <v>8594245</v>
      </c>
      <c r="AB35" s="88">
        <f t="shared" si="10"/>
        <v>284566508</v>
      </c>
      <c r="AC35" s="105">
        <f t="shared" si="11"/>
        <v>0.40533876779493677</v>
      </c>
      <c r="AD35" s="85">
        <v>282793926</v>
      </c>
      <c r="AE35" s="86">
        <v>1430996</v>
      </c>
      <c r="AF35" s="88">
        <f t="shared" si="12"/>
        <v>284224922</v>
      </c>
      <c r="AG35" s="86">
        <v>715234090</v>
      </c>
      <c r="AH35" s="86">
        <v>715234090</v>
      </c>
      <c r="AI35" s="126">
        <v>284224922</v>
      </c>
      <c r="AJ35" s="127">
        <f t="shared" si="13"/>
        <v>0.3973872693903614</v>
      </c>
      <c r="AK35" s="128">
        <f t="shared" si="14"/>
        <v>0.0012018157929163387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757405787</v>
      </c>
      <c r="E36" s="86">
        <v>73577862</v>
      </c>
      <c r="F36" s="87">
        <f t="shared" si="0"/>
        <v>830983649</v>
      </c>
      <c r="G36" s="85">
        <v>757405787</v>
      </c>
      <c r="H36" s="86">
        <v>73577862</v>
      </c>
      <c r="I36" s="87">
        <f t="shared" si="1"/>
        <v>830983649</v>
      </c>
      <c r="J36" s="85">
        <v>198142049</v>
      </c>
      <c r="K36" s="86">
        <v>9450889</v>
      </c>
      <c r="L36" s="88">
        <f t="shared" si="2"/>
        <v>207592938</v>
      </c>
      <c r="M36" s="105">
        <f t="shared" si="3"/>
        <v>0.24981591184112456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198142049</v>
      </c>
      <c r="AA36" s="88">
        <v>9450889</v>
      </c>
      <c r="AB36" s="88">
        <f t="shared" si="10"/>
        <v>207592938</v>
      </c>
      <c r="AC36" s="105">
        <f t="shared" si="11"/>
        <v>0.24981591184112456</v>
      </c>
      <c r="AD36" s="85">
        <v>186272928</v>
      </c>
      <c r="AE36" s="86">
        <v>7077766</v>
      </c>
      <c r="AF36" s="88">
        <f t="shared" si="12"/>
        <v>193350694</v>
      </c>
      <c r="AG36" s="86">
        <v>839129316</v>
      </c>
      <c r="AH36" s="86">
        <v>839129316</v>
      </c>
      <c r="AI36" s="126">
        <v>193350694</v>
      </c>
      <c r="AJ36" s="127">
        <f t="shared" si="13"/>
        <v>0.2304182327006199</v>
      </c>
      <c r="AK36" s="128">
        <f t="shared" si="14"/>
        <v>0.07366016488153893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1004213732</v>
      </c>
      <c r="E37" s="86">
        <v>157937880</v>
      </c>
      <c r="F37" s="87">
        <f t="shared" si="0"/>
        <v>1162151612</v>
      </c>
      <c r="G37" s="85">
        <v>1023093830</v>
      </c>
      <c r="H37" s="86">
        <v>166460149</v>
      </c>
      <c r="I37" s="87">
        <f t="shared" si="1"/>
        <v>1189553979</v>
      </c>
      <c r="J37" s="85">
        <v>457297769</v>
      </c>
      <c r="K37" s="86">
        <v>29843693</v>
      </c>
      <c r="L37" s="88">
        <f t="shared" si="2"/>
        <v>487141462</v>
      </c>
      <c r="M37" s="105">
        <f t="shared" si="3"/>
        <v>0.4191720400074616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457297769</v>
      </c>
      <c r="AA37" s="88">
        <v>29843693</v>
      </c>
      <c r="AB37" s="88">
        <f t="shared" si="10"/>
        <v>487141462</v>
      </c>
      <c r="AC37" s="105">
        <f t="shared" si="11"/>
        <v>0.4191720400074616</v>
      </c>
      <c r="AD37" s="85">
        <v>431040879</v>
      </c>
      <c r="AE37" s="86">
        <v>34130518</v>
      </c>
      <c r="AF37" s="88">
        <f t="shared" si="12"/>
        <v>465171397</v>
      </c>
      <c r="AG37" s="86">
        <v>1184517301</v>
      </c>
      <c r="AH37" s="86">
        <v>1184517301</v>
      </c>
      <c r="AI37" s="126">
        <v>465171397</v>
      </c>
      <c r="AJ37" s="127">
        <f t="shared" si="13"/>
        <v>0.39270966883074676</v>
      </c>
      <c r="AK37" s="128">
        <f t="shared" si="14"/>
        <v>0.047230042822258955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392172437</v>
      </c>
      <c r="E38" s="86">
        <v>8135000</v>
      </c>
      <c r="F38" s="87">
        <f t="shared" si="0"/>
        <v>400307437</v>
      </c>
      <c r="G38" s="85">
        <v>400711513</v>
      </c>
      <c r="H38" s="86">
        <v>10140480</v>
      </c>
      <c r="I38" s="87">
        <f t="shared" si="1"/>
        <v>410851993</v>
      </c>
      <c r="J38" s="85">
        <v>105322228</v>
      </c>
      <c r="K38" s="86">
        <v>4192808</v>
      </c>
      <c r="L38" s="88">
        <f t="shared" si="2"/>
        <v>109515036</v>
      </c>
      <c r="M38" s="105">
        <f t="shared" si="3"/>
        <v>0.2735773205232757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105322228</v>
      </c>
      <c r="AA38" s="88">
        <v>4192808</v>
      </c>
      <c r="AB38" s="88">
        <f t="shared" si="10"/>
        <v>109515036</v>
      </c>
      <c r="AC38" s="105">
        <f t="shared" si="11"/>
        <v>0.2735773205232757</v>
      </c>
      <c r="AD38" s="85">
        <v>113493207</v>
      </c>
      <c r="AE38" s="86">
        <v>0</v>
      </c>
      <c r="AF38" s="88">
        <f t="shared" si="12"/>
        <v>113493207</v>
      </c>
      <c r="AG38" s="86">
        <v>413034608</v>
      </c>
      <c r="AH38" s="86">
        <v>413034608</v>
      </c>
      <c r="AI38" s="126">
        <v>113493207</v>
      </c>
      <c r="AJ38" s="127">
        <f t="shared" si="13"/>
        <v>0.2747789284524071</v>
      </c>
      <c r="AK38" s="128">
        <f t="shared" si="14"/>
        <v>-0.0350520626313785</v>
      </c>
    </row>
    <row r="39" spans="1:37" ht="16.5">
      <c r="A39" s="65"/>
      <c r="B39" s="66" t="s">
        <v>602</v>
      </c>
      <c r="C39" s="67"/>
      <c r="D39" s="89">
        <f>SUM(D31:D38)</f>
        <v>6959767745</v>
      </c>
      <c r="E39" s="90">
        <f>SUM(E31:E38)</f>
        <v>1085291621</v>
      </c>
      <c r="F39" s="91">
        <f t="shared" si="0"/>
        <v>8045059366</v>
      </c>
      <c r="G39" s="89">
        <f>SUM(G31:G38)</f>
        <v>7051284537</v>
      </c>
      <c r="H39" s="90">
        <f>SUM(H31:H38)</f>
        <v>1220236572</v>
      </c>
      <c r="I39" s="91">
        <f t="shared" si="1"/>
        <v>8271521109</v>
      </c>
      <c r="J39" s="89">
        <f>SUM(J31:J38)</f>
        <v>2030082781</v>
      </c>
      <c r="K39" s="90">
        <f>SUM(K31:K38)</f>
        <v>123658099</v>
      </c>
      <c r="L39" s="90">
        <f t="shared" si="2"/>
        <v>2153740880</v>
      </c>
      <c r="M39" s="106">
        <f t="shared" si="3"/>
        <v>0.26770975601524233</v>
      </c>
      <c r="N39" s="89">
        <f>SUM(N31:N38)</f>
        <v>0</v>
      </c>
      <c r="O39" s="90">
        <f>SUM(O31:O38)</f>
        <v>0</v>
      </c>
      <c r="P39" s="90">
        <f t="shared" si="4"/>
        <v>0</v>
      </c>
      <c r="Q39" s="106">
        <f t="shared" si="5"/>
        <v>0</v>
      </c>
      <c r="R39" s="89">
        <f>SUM(R31:R38)</f>
        <v>0</v>
      </c>
      <c r="S39" s="90">
        <f>SUM(S31:S38)</f>
        <v>0</v>
      </c>
      <c r="T39" s="90">
        <f t="shared" si="6"/>
        <v>0</v>
      </c>
      <c r="U39" s="106">
        <f t="shared" si="7"/>
        <v>0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v>2030082781</v>
      </c>
      <c r="AA39" s="90">
        <v>123658099</v>
      </c>
      <c r="AB39" s="90">
        <f t="shared" si="10"/>
        <v>2153740880</v>
      </c>
      <c r="AC39" s="106">
        <f t="shared" si="11"/>
        <v>0.26770975601524233</v>
      </c>
      <c r="AD39" s="89">
        <f>SUM(AD31:AD38)</f>
        <v>1926589860</v>
      </c>
      <c r="AE39" s="90">
        <f>SUM(AE31:AE38)</f>
        <v>119823758</v>
      </c>
      <c r="AF39" s="90">
        <f t="shared" si="12"/>
        <v>2046413618</v>
      </c>
      <c r="AG39" s="90">
        <f>SUM(AG31:AG38)</f>
        <v>7936871297</v>
      </c>
      <c r="AH39" s="90">
        <f>SUM(AH31:AH38)</f>
        <v>7936871297</v>
      </c>
      <c r="AI39" s="91">
        <f>SUM(AI31:AI38)</f>
        <v>2046413618</v>
      </c>
      <c r="AJ39" s="129">
        <f t="shared" si="13"/>
        <v>0.25783631123935563</v>
      </c>
      <c r="AK39" s="130">
        <f t="shared" si="14"/>
        <v>0.0524465147494928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93560574</v>
      </c>
      <c r="E40" s="86">
        <v>10005550</v>
      </c>
      <c r="F40" s="87">
        <f t="shared" si="0"/>
        <v>103566124</v>
      </c>
      <c r="G40" s="85">
        <v>93560574</v>
      </c>
      <c r="H40" s="86">
        <v>10005550</v>
      </c>
      <c r="I40" s="87">
        <f t="shared" si="1"/>
        <v>103566124</v>
      </c>
      <c r="J40" s="85">
        <v>25368881</v>
      </c>
      <c r="K40" s="86">
        <v>36011156</v>
      </c>
      <c r="L40" s="88">
        <f t="shared" si="2"/>
        <v>61380037</v>
      </c>
      <c r="M40" s="105">
        <f t="shared" si="3"/>
        <v>0.5926651942675774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25368881</v>
      </c>
      <c r="AA40" s="88">
        <v>36011156</v>
      </c>
      <c r="AB40" s="88">
        <f t="shared" si="10"/>
        <v>61380037</v>
      </c>
      <c r="AC40" s="105">
        <f t="shared" si="11"/>
        <v>0.5926651942675774</v>
      </c>
      <c r="AD40" s="85">
        <v>18301589</v>
      </c>
      <c r="AE40" s="86">
        <v>1424851</v>
      </c>
      <c r="AF40" s="88">
        <f t="shared" si="12"/>
        <v>19726440</v>
      </c>
      <c r="AG40" s="86">
        <v>94808250</v>
      </c>
      <c r="AH40" s="86">
        <v>94808250</v>
      </c>
      <c r="AI40" s="126">
        <v>19726440</v>
      </c>
      <c r="AJ40" s="127">
        <f t="shared" si="13"/>
        <v>0.20806670305590494</v>
      </c>
      <c r="AK40" s="128">
        <f t="shared" si="14"/>
        <v>2.1115617921936245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69353019</v>
      </c>
      <c r="E41" s="86">
        <v>16033956</v>
      </c>
      <c r="F41" s="87">
        <f t="shared" si="0"/>
        <v>85386975</v>
      </c>
      <c r="G41" s="85">
        <v>72215015</v>
      </c>
      <c r="H41" s="86">
        <v>10876910</v>
      </c>
      <c r="I41" s="87">
        <f t="shared" si="1"/>
        <v>83091925</v>
      </c>
      <c r="J41" s="85">
        <v>25583967</v>
      </c>
      <c r="K41" s="86">
        <v>1369029</v>
      </c>
      <c r="L41" s="88">
        <f t="shared" si="2"/>
        <v>26952996</v>
      </c>
      <c r="M41" s="105">
        <f t="shared" si="3"/>
        <v>0.3156569956951865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25583967</v>
      </c>
      <c r="AA41" s="88">
        <v>1369029</v>
      </c>
      <c r="AB41" s="88">
        <f t="shared" si="10"/>
        <v>26952996</v>
      </c>
      <c r="AC41" s="105">
        <f t="shared" si="11"/>
        <v>0.3156569956951865</v>
      </c>
      <c r="AD41" s="85">
        <v>19033867</v>
      </c>
      <c r="AE41" s="86">
        <v>536689</v>
      </c>
      <c r="AF41" s="88">
        <f t="shared" si="12"/>
        <v>19570556</v>
      </c>
      <c r="AG41" s="86">
        <v>71993030</v>
      </c>
      <c r="AH41" s="86">
        <v>71993030</v>
      </c>
      <c r="AI41" s="126">
        <v>19570556</v>
      </c>
      <c r="AJ41" s="127">
        <f t="shared" si="13"/>
        <v>0.27183959336063507</v>
      </c>
      <c r="AK41" s="128">
        <f t="shared" si="14"/>
        <v>0.37722178153753005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328165306</v>
      </c>
      <c r="E42" s="86">
        <v>35897000</v>
      </c>
      <c r="F42" s="87">
        <f t="shared" si="0"/>
        <v>364062306</v>
      </c>
      <c r="G42" s="85">
        <v>328165306</v>
      </c>
      <c r="H42" s="86">
        <v>35897000</v>
      </c>
      <c r="I42" s="87">
        <f t="shared" si="1"/>
        <v>364062306</v>
      </c>
      <c r="J42" s="85">
        <v>84879890</v>
      </c>
      <c r="K42" s="86">
        <v>1959696</v>
      </c>
      <c r="L42" s="88">
        <f t="shared" si="2"/>
        <v>86839586</v>
      </c>
      <c r="M42" s="105">
        <f t="shared" si="3"/>
        <v>0.23852946204213737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84879890</v>
      </c>
      <c r="AA42" s="88">
        <v>1959696</v>
      </c>
      <c r="AB42" s="88">
        <f t="shared" si="10"/>
        <v>86839586</v>
      </c>
      <c r="AC42" s="105">
        <f t="shared" si="11"/>
        <v>0.23852946204213737</v>
      </c>
      <c r="AD42" s="85">
        <v>22109509</v>
      </c>
      <c r="AE42" s="86">
        <v>-1205165</v>
      </c>
      <c r="AF42" s="88">
        <f t="shared" si="12"/>
        <v>20904344</v>
      </c>
      <c r="AG42" s="86">
        <v>353538410</v>
      </c>
      <c r="AH42" s="86">
        <v>353538410</v>
      </c>
      <c r="AI42" s="126">
        <v>20904344</v>
      </c>
      <c r="AJ42" s="127">
        <f t="shared" si="13"/>
        <v>0.05912891897658305</v>
      </c>
      <c r="AK42" s="128">
        <f t="shared" si="14"/>
        <v>3.1541406896097772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101014853</v>
      </c>
      <c r="E43" s="86">
        <v>428100</v>
      </c>
      <c r="F43" s="87">
        <f t="shared" si="0"/>
        <v>101442953</v>
      </c>
      <c r="G43" s="85">
        <v>101860553</v>
      </c>
      <c r="H43" s="86">
        <v>1104100</v>
      </c>
      <c r="I43" s="87">
        <f t="shared" si="1"/>
        <v>102964653</v>
      </c>
      <c r="J43" s="85">
        <v>30059570</v>
      </c>
      <c r="K43" s="86">
        <v>0</v>
      </c>
      <c r="L43" s="88">
        <f t="shared" si="2"/>
        <v>30059570</v>
      </c>
      <c r="M43" s="105">
        <f t="shared" si="3"/>
        <v>0.2963199425000966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30059570</v>
      </c>
      <c r="AA43" s="88">
        <v>0</v>
      </c>
      <c r="AB43" s="88">
        <f t="shared" si="10"/>
        <v>30059570</v>
      </c>
      <c r="AC43" s="105">
        <f t="shared" si="11"/>
        <v>0.2963199425000966</v>
      </c>
      <c r="AD43" s="85">
        <v>4057894</v>
      </c>
      <c r="AE43" s="86">
        <v>2360</v>
      </c>
      <c r="AF43" s="88">
        <f t="shared" si="12"/>
        <v>4060254</v>
      </c>
      <c r="AG43" s="86">
        <v>97980464</v>
      </c>
      <c r="AH43" s="86">
        <v>97980464</v>
      </c>
      <c r="AI43" s="126">
        <v>4060254</v>
      </c>
      <c r="AJ43" s="127">
        <f t="shared" si="13"/>
        <v>0.04143942408764261</v>
      </c>
      <c r="AK43" s="128">
        <f t="shared" si="14"/>
        <v>6.403371808758762</v>
      </c>
    </row>
    <row r="44" spans="1:37" ht="16.5">
      <c r="A44" s="65"/>
      <c r="B44" s="66" t="s">
        <v>611</v>
      </c>
      <c r="C44" s="67"/>
      <c r="D44" s="89">
        <f>SUM(D40:D43)</f>
        <v>592093752</v>
      </c>
      <c r="E44" s="90">
        <f>SUM(E40:E43)</f>
        <v>62364606</v>
      </c>
      <c r="F44" s="91">
        <f t="shared" si="0"/>
        <v>654458358</v>
      </c>
      <c r="G44" s="89">
        <f>SUM(G40:G43)</f>
        <v>595801448</v>
      </c>
      <c r="H44" s="90">
        <f>SUM(H40:H43)</f>
        <v>57883560</v>
      </c>
      <c r="I44" s="91">
        <f t="shared" si="1"/>
        <v>653685008</v>
      </c>
      <c r="J44" s="89">
        <f>SUM(J40:J43)</f>
        <v>165892308</v>
      </c>
      <c r="K44" s="90">
        <f>SUM(K40:K43)</f>
        <v>39339881</v>
      </c>
      <c r="L44" s="90">
        <f t="shared" si="2"/>
        <v>205232189</v>
      </c>
      <c r="M44" s="106">
        <f t="shared" si="3"/>
        <v>0.31359090535138373</v>
      </c>
      <c r="N44" s="89">
        <f>SUM(N40:N43)</f>
        <v>0</v>
      </c>
      <c r="O44" s="90">
        <f>SUM(O40:O43)</f>
        <v>0</v>
      </c>
      <c r="P44" s="90">
        <f t="shared" si="4"/>
        <v>0</v>
      </c>
      <c r="Q44" s="106">
        <f t="shared" si="5"/>
        <v>0</v>
      </c>
      <c r="R44" s="89">
        <f>SUM(R40:R43)</f>
        <v>0</v>
      </c>
      <c r="S44" s="90">
        <f>SUM(S40:S43)</f>
        <v>0</v>
      </c>
      <c r="T44" s="90">
        <f t="shared" si="6"/>
        <v>0</v>
      </c>
      <c r="U44" s="106">
        <f t="shared" si="7"/>
        <v>0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v>165892308</v>
      </c>
      <c r="AA44" s="90">
        <v>39339881</v>
      </c>
      <c r="AB44" s="90">
        <f t="shared" si="10"/>
        <v>205232189</v>
      </c>
      <c r="AC44" s="106">
        <f t="shared" si="11"/>
        <v>0.31359090535138373</v>
      </c>
      <c r="AD44" s="89">
        <f>SUM(AD40:AD43)</f>
        <v>63502859</v>
      </c>
      <c r="AE44" s="90">
        <f>SUM(AE40:AE43)</f>
        <v>758735</v>
      </c>
      <c r="AF44" s="90">
        <f t="shared" si="12"/>
        <v>64261594</v>
      </c>
      <c r="AG44" s="90">
        <f>SUM(AG40:AG43)</f>
        <v>618320154</v>
      </c>
      <c r="AH44" s="90">
        <f>SUM(AH40:AH43)</f>
        <v>618320154</v>
      </c>
      <c r="AI44" s="91">
        <f>SUM(AI40:AI43)</f>
        <v>64261594</v>
      </c>
      <c r="AJ44" s="129">
        <f t="shared" si="13"/>
        <v>0.10392932137871087</v>
      </c>
      <c r="AK44" s="130">
        <f t="shared" si="14"/>
        <v>2.193699007839737</v>
      </c>
    </row>
    <row r="45" spans="1:37" ht="16.5">
      <c r="A45" s="68"/>
      <c r="B45" s="69" t="s">
        <v>612</v>
      </c>
      <c r="C45" s="70"/>
      <c r="D45" s="92">
        <f>SUM(D9,D11:D16,D18:D23,D25:D29,D31:D38,D40:D43)</f>
        <v>63514684168</v>
      </c>
      <c r="E45" s="93">
        <f>SUM(E9,E11:E16,E18:E23,E25:E29,E31:E38,E40:E43)</f>
        <v>12920421178</v>
      </c>
      <c r="F45" s="94">
        <f t="shared" si="0"/>
        <v>76435105346</v>
      </c>
      <c r="G45" s="92">
        <f>SUM(G9,G11:G16,G18:G23,G25:G29,G31:G38,G40:G43)</f>
        <v>64205200059</v>
      </c>
      <c r="H45" s="93">
        <f>SUM(H9,H11:H16,H18:H23,H25:H29,H31:H38,H40:H43)</f>
        <v>12368186933</v>
      </c>
      <c r="I45" s="94">
        <f t="shared" si="1"/>
        <v>76573386992</v>
      </c>
      <c r="J45" s="92">
        <f>SUM(J9,J11:J16,J18:J23,J25:J29,J31:J38,J40:J43)</f>
        <v>17027042836</v>
      </c>
      <c r="K45" s="93">
        <f>SUM(K9,K11:K16,K18:K23,K25:K29,K31:K38,K40:K43)</f>
        <v>1503259744</v>
      </c>
      <c r="L45" s="93">
        <f t="shared" si="2"/>
        <v>18530302580</v>
      </c>
      <c r="M45" s="107">
        <f t="shared" si="3"/>
        <v>0.24243183150096526</v>
      </c>
      <c r="N45" s="92">
        <f>SUM(N9,N11:N16,N18:N23,N25:N29,N31:N38,N40:N43)</f>
        <v>0</v>
      </c>
      <c r="O45" s="93">
        <f>SUM(O9,O11:O16,O18:O23,O25:O29,O31:O38,O40:O43)</f>
        <v>0</v>
      </c>
      <c r="P45" s="93">
        <f t="shared" si="4"/>
        <v>0</v>
      </c>
      <c r="Q45" s="107">
        <f t="shared" si="5"/>
        <v>0</v>
      </c>
      <c r="R45" s="92">
        <f>SUM(R9,R11:R16,R18:R23,R25:R29,R31:R38,R40:R43)</f>
        <v>0</v>
      </c>
      <c r="S45" s="93">
        <f>SUM(S9,S11:S16,S18:S23,S25:S29,S31:S38,S40:S43)</f>
        <v>0</v>
      </c>
      <c r="T45" s="93">
        <f t="shared" si="6"/>
        <v>0</v>
      </c>
      <c r="U45" s="107">
        <f t="shared" si="7"/>
        <v>0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v>17027042836</v>
      </c>
      <c r="AA45" s="93">
        <v>1503259744</v>
      </c>
      <c r="AB45" s="93">
        <f t="shared" si="10"/>
        <v>18530302580</v>
      </c>
      <c r="AC45" s="107">
        <f t="shared" si="11"/>
        <v>0.24243183150096526</v>
      </c>
      <c r="AD45" s="92">
        <f>SUM(AD9,AD11:AD16,AD18:AD23,AD25:AD29,AD31:AD38,AD40:AD43)</f>
        <v>16711405136</v>
      </c>
      <c r="AE45" s="93">
        <f>SUM(AE9,AE11:AE16,AE18:AE23,AE25:AE29,AE31:AE38,AE40:AE43)</f>
        <v>395306550</v>
      </c>
      <c r="AF45" s="93">
        <f t="shared" si="12"/>
        <v>17106711686</v>
      </c>
      <c r="AG45" s="93">
        <f>SUM(AG9,AG11:AG16,AG18:AG23,AG25:AG29,AG31:AG38,AG40:AG43)</f>
        <v>72473603781</v>
      </c>
      <c r="AH45" s="93">
        <f>SUM(AH9,AH11:AH16,AH18:AH23,AH25:AH29,AH31:AH38,AH40:AH43)</f>
        <v>72473603781</v>
      </c>
      <c r="AI45" s="94">
        <f>SUM(AI9,AI11:AI16,AI18:AI23,AI25:AI29,AI31:AI38,AI40:AI43)</f>
        <v>17106711686</v>
      </c>
      <c r="AJ45" s="131">
        <f t="shared" si="13"/>
        <v>0.23604058296442507</v>
      </c>
      <c r="AK45" s="132">
        <f t="shared" si="14"/>
        <v>0.08321826661549792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37" ht="16.5" customHeight="1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7507551640</v>
      </c>
      <c r="E9" s="73">
        <v>1660088597</v>
      </c>
      <c r="F9" s="74">
        <f>$D9+$E9</f>
        <v>9167640237</v>
      </c>
      <c r="G9" s="72">
        <v>7724523137</v>
      </c>
      <c r="H9" s="73">
        <v>1825013599</v>
      </c>
      <c r="I9" s="75">
        <f>$G9+$H9</f>
        <v>9549536736</v>
      </c>
      <c r="J9" s="72">
        <v>2044858147</v>
      </c>
      <c r="K9" s="73">
        <v>104113758</v>
      </c>
      <c r="L9" s="73">
        <f>$J9+$K9</f>
        <v>2148971905</v>
      </c>
      <c r="M9" s="100">
        <f>IF($F9=0,0,$L9/$F9)</f>
        <v>0.23440840275634825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2044858147</v>
      </c>
      <c r="AA9" s="73">
        <v>104113758</v>
      </c>
      <c r="AB9" s="73">
        <f>$Z9+$AA9</f>
        <v>2148971905</v>
      </c>
      <c r="AC9" s="100">
        <f>IF($F9=0,0,$AB9/$F9)</f>
        <v>0.23440840275634825</v>
      </c>
      <c r="AD9" s="72">
        <v>1909479607</v>
      </c>
      <c r="AE9" s="73">
        <v>135350551</v>
      </c>
      <c r="AF9" s="73">
        <f>$AD9+$AE9</f>
        <v>2044830158</v>
      </c>
      <c r="AG9" s="73">
        <v>8880421330</v>
      </c>
      <c r="AH9" s="73">
        <v>8880421330</v>
      </c>
      <c r="AI9" s="73">
        <v>2044830158</v>
      </c>
      <c r="AJ9" s="100">
        <f>IF($AG9=0,0,$AI9/$AG9)</f>
        <v>0.23026274114856665</v>
      </c>
      <c r="AK9" s="100">
        <f>IF($AF9=0,0,(($L9/$AF9)-1))</f>
        <v>0.05092928945348629</v>
      </c>
    </row>
    <row r="10" spans="1:37" s="13" customFormat="1" ht="12.75">
      <c r="A10" s="29"/>
      <c r="B10" s="38" t="s">
        <v>43</v>
      </c>
      <c r="C10" s="39" t="s">
        <v>44</v>
      </c>
      <c r="D10" s="72">
        <v>42443102629</v>
      </c>
      <c r="E10" s="73">
        <v>9666369186</v>
      </c>
      <c r="F10" s="75">
        <f aca="true" t="shared" si="0" ref="F10:F17">$D10+$E10</f>
        <v>52109471815</v>
      </c>
      <c r="G10" s="72">
        <v>43028399594</v>
      </c>
      <c r="H10" s="73">
        <v>8750629516</v>
      </c>
      <c r="I10" s="75">
        <f aca="true" t="shared" si="1" ref="I10:I17">$G10+$H10</f>
        <v>51779029110</v>
      </c>
      <c r="J10" s="72">
        <v>11339579231</v>
      </c>
      <c r="K10" s="73">
        <v>1109941559</v>
      </c>
      <c r="L10" s="73">
        <f aca="true" t="shared" si="2" ref="L10:L17">$J10+$K10</f>
        <v>12449520790</v>
      </c>
      <c r="M10" s="100">
        <f aca="true" t="shared" si="3" ref="M10:M17">IF($F10=0,0,$L10/$F10)</f>
        <v>0.2389108996191425</v>
      </c>
      <c r="N10" s="111">
        <v>0</v>
      </c>
      <c r="O10" s="112">
        <v>0</v>
      </c>
      <c r="P10" s="113">
        <f aca="true" t="shared" si="4" ref="P10:P17">$N10+$O10</f>
        <v>0</v>
      </c>
      <c r="Q10" s="100">
        <f aca="true" t="shared" si="5" ref="Q10:Q17">IF($F10=0,0,$P10/$F10)</f>
        <v>0</v>
      </c>
      <c r="R10" s="111">
        <v>0</v>
      </c>
      <c r="S10" s="113">
        <v>0</v>
      </c>
      <c r="T10" s="113">
        <f aca="true" t="shared" si="6" ref="T10:T17">$R10+$S10</f>
        <v>0</v>
      </c>
      <c r="U10" s="100">
        <f aca="true" t="shared" si="7" ref="U10:U17">IF($I10=0,0,$T10/$I10)</f>
        <v>0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v>11339579231</v>
      </c>
      <c r="AA10" s="73">
        <v>1109941559</v>
      </c>
      <c r="AB10" s="73">
        <f aca="true" t="shared" si="10" ref="AB10:AB17">$Z10+$AA10</f>
        <v>12449520790</v>
      </c>
      <c r="AC10" s="100">
        <f aca="true" t="shared" si="11" ref="AC10:AC17">IF($F10=0,0,$AB10/$F10)</f>
        <v>0.2389108996191425</v>
      </c>
      <c r="AD10" s="72">
        <v>11272618896</v>
      </c>
      <c r="AE10" s="73">
        <v>33122142</v>
      </c>
      <c r="AF10" s="73">
        <f aca="true" t="shared" si="12" ref="AF10:AF17">$AD10+$AE10</f>
        <v>11305741038</v>
      </c>
      <c r="AG10" s="73">
        <v>48319602068</v>
      </c>
      <c r="AH10" s="73">
        <v>48319602068</v>
      </c>
      <c r="AI10" s="73">
        <v>11305741038</v>
      </c>
      <c r="AJ10" s="100">
        <f aca="true" t="shared" si="13" ref="AJ10:AJ17">IF($AG10=0,0,$AI10/$AG10)</f>
        <v>0.23397835565966524</v>
      </c>
      <c r="AK10" s="100">
        <f aca="true" t="shared" si="14" ref="AK10:AK17">IF($AF10=0,0,(($L10/$AF10)-1))</f>
        <v>0.10116804799929646</v>
      </c>
    </row>
    <row r="11" spans="1:37" s="13" customFormat="1" ht="12.75">
      <c r="A11" s="29"/>
      <c r="B11" s="38" t="s">
        <v>45</v>
      </c>
      <c r="C11" s="39" t="s">
        <v>46</v>
      </c>
      <c r="D11" s="72">
        <v>41629459134</v>
      </c>
      <c r="E11" s="73">
        <v>4929977645</v>
      </c>
      <c r="F11" s="75">
        <f t="shared" si="0"/>
        <v>46559436779</v>
      </c>
      <c r="G11" s="72">
        <v>42518939729</v>
      </c>
      <c r="H11" s="73">
        <v>4624918645</v>
      </c>
      <c r="I11" s="75">
        <f t="shared" si="1"/>
        <v>47143858374</v>
      </c>
      <c r="J11" s="72">
        <v>11111194468</v>
      </c>
      <c r="K11" s="73">
        <v>572454862</v>
      </c>
      <c r="L11" s="73">
        <f t="shared" si="2"/>
        <v>11683649330</v>
      </c>
      <c r="M11" s="100">
        <f t="shared" si="3"/>
        <v>0.25094052115488114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11111194468</v>
      </c>
      <c r="AA11" s="73">
        <v>572454862</v>
      </c>
      <c r="AB11" s="73">
        <f t="shared" si="10"/>
        <v>11683649330</v>
      </c>
      <c r="AC11" s="100">
        <f t="shared" si="11"/>
        <v>0.25094052115488114</v>
      </c>
      <c r="AD11" s="72">
        <v>10651716261</v>
      </c>
      <c r="AE11" s="73">
        <v>306093040</v>
      </c>
      <c r="AF11" s="73">
        <f t="shared" si="12"/>
        <v>10957809301</v>
      </c>
      <c r="AG11" s="73">
        <v>46082268275</v>
      </c>
      <c r="AH11" s="73">
        <v>46082268275</v>
      </c>
      <c r="AI11" s="73">
        <v>10957809301</v>
      </c>
      <c r="AJ11" s="100">
        <f t="shared" si="13"/>
        <v>0.2377879759652521</v>
      </c>
      <c r="AK11" s="100">
        <f t="shared" si="14"/>
        <v>0.06623952005933886</v>
      </c>
    </row>
    <row r="12" spans="1:37" s="13" customFormat="1" ht="12.75">
      <c r="A12" s="29"/>
      <c r="B12" s="38" t="s">
        <v>47</v>
      </c>
      <c r="C12" s="39" t="s">
        <v>48</v>
      </c>
      <c r="D12" s="72">
        <v>40534245620</v>
      </c>
      <c r="E12" s="73">
        <v>4792769000</v>
      </c>
      <c r="F12" s="75">
        <f t="shared" si="0"/>
        <v>45327014620</v>
      </c>
      <c r="G12" s="72">
        <v>40534245620</v>
      </c>
      <c r="H12" s="73">
        <v>4792769000</v>
      </c>
      <c r="I12" s="75">
        <f t="shared" si="1"/>
        <v>45327014620</v>
      </c>
      <c r="J12" s="72">
        <v>10775050300</v>
      </c>
      <c r="K12" s="73">
        <v>530597490</v>
      </c>
      <c r="L12" s="73">
        <f t="shared" si="2"/>
        <v>11305647790</v>
      </c>
      <c r="M12" s="100">
        <f t="shared" si="3"/>
        <v>0.2494240550537277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10775050300</v>
      </c>
      <c r="AA12" s="73">
        <v>530597490</v>
      </c>
      <c r="AB12" s="73">
        <f t="shared" si="10"/>
        <v>11305647790</v>
      </c>
      <c r="AC12" s="100">
        <f t="shared" si="11"/>
        <v>0.2494240550537277</v>
      </c>
      <c r="AD12" s="72">
        <v>10917443351</v>
      </c>
      <c r="AE12" s="73">
        <v>170866915</v>
      </c>
      <c r="AF12" s="73">
        <f t="shared" si="12"/>
        <v>11088310266</v>
      </c>
      <c r="AG12" s="73">
        <v>44397812482</v>
      </c>
      <c r="AH12" s="73">
        <v>44397812482</v>
      </c>
      <c r="AI12" s="73">
        <v>11088310266</v>
      </c>
      <c r="AJ12" s="100">
        <f t="shared" si="13"/>
        <v>0.24974902244329003</v>
      </c>
      <c r="AK12" s="100">
        <f t="shared" si="14"/>
        <v>0.019600599080134007</v>
      </c>
    </row>
    <row r="13" spans="1:37" s="13" customFormat="1" ht="12.75">
      <c r="A13" s="29"/>
      <c r="B13" s="38" t="s">
        <v>49</v>
      </c>
      <c r="C13" s="39" t="s">
        <v>50</v>
      </c>
      <c r="D13" s="72">
        <v>69142819075</v>
      </c>
      <c r="E13" s="73">
        <v>5328954005</v>
      </c>
      <c r="F13" s="75">
        <f t="shared" si="0"/>
        <v>74471773080</v>
      </c>
      <c r="G13" s="72">
        <v>68769836625</v>
      </c>
      <c r="H13" s="73">
        <v>12331716814</v>
      </c>
      <c r="I13" s="75">
        <f t="shared" si="1"/>
        <v>81101553439</v>
      </c>
      <c r="J13" s="72">
        <v>17423417960</v>
      </c>
      <c r="K13" s="73">
        <v>476375436</v>
      </c>
      <c r="L13" s="73">
        <f t="shared" si="2"/>
        <v>17899793396</v>
      </c>
      <c r="M13" s="100">
        <f t="shared" si="3"/>
        <v>0.24035675069494397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17423417960</v>
      </c>
      <c r="AA13" s="73">
        <v>476375436</v>
      </c>
      <c r="AB13" s="73">
        <f t="shared" si="10"/>
        <v>17899793396</v>
      </c>
      <c r="AC13" s="100">
        <f t="shared" si="11"/>
        <v>0.24035675069494397</v>
      </c>
      <c r="AD13" s="72">
        <v>16776531073</v>
      </c>
      <c r="AE13" s="73">
        <v>1283908211</v>
      </c>
      <c r="AF13" s="73">
        <f t="shared" si="12"/>
        <v>18060439284</v>
      </c>
      <c r="AG13" s="73">
        <v>65239846447</v>
      </c>
      <c r="AH13" s="73">
        <v>65239846447</v>
      </c>
      <c r="AI13" s="73">
        <v>18060439284</v>
      </c>
      <c r="AJ13" s="100">
        <f t="shared" si="13"/>
        <v>0.2768314192565132</v>
      </c>
      <c r="AK13" s="100">
        <f t="shared" si="14"/>
        <v>-0.00889490479571664</v>
      </c>
    </row>
    <row r="14" spans="1:37" s="13" customFormat="1" ht="12.75">
      <c r="A14" s="29"/>
      <c r="B14" s="38" t="s">
        <v>51</v>
      </c>
      <c r="C14" s="39" t="s">
        <v>52</v>
      </c>
      <c r="D14" s="72">
        <v>7412427346</v>
      </c>
      <c r="E14" s="73">
        <v>1136562239</v>
      </c>
      <c r="F14" s="75">
        <f t="shared" si="0"/>
        <v>8548989585</v>
      </c>
      <c r="G14" s="72">
        <v>7611215031</v>
      </c>
      <c r="H14" s="73">
        <v>1285523458</v>
      </c>
      <c r="I14" s="75">
        <f t="shared" si="1"/>
        <v>8896738489</v>
      </c>
      <c r="J14" s="72">
        <v>2070734217</v>
      </c>
      <c r="K14" s="73">
        <v>75564018</v>
      </c>
      <c r="L14" s="73">
        <f t="shared" si="2"/>
        <v>2146298235</v>
      </c>
      <c r="M14" s="100">
        <f t="shared" si="3"/>
        <v>0.2510587027460977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2070734217</v>
      </c>
      <c r="AA14" s="73">
        <v>75564018</v>
      </c>
      <c r="AB14" s="73">
        <f t="shared" si="10"/>
        <v>2146298235</v>
      </c>
      <c r="AC14" s="100">
        <f t="shared" si="11"/>
        <v>0.2510587027460977</v>
      </c>
      <c r="AD14" s="72">
        <v>2025412320</v>
      </c>
      <c r="AE14" s="73">
        <v>48283747</v>
      </c>
      <c r="AF14" s="73">
        <f t="shared" si="12"/>
        <v>2073696067</v>
      </c>
      <c r="AG14" s="73">
        <v>8215898404</v>
      </c>
      <c r="AH14" s="73">
        <v>8215898404</v>
      </c>
      <c r="AI14" s="73">
        <v>2073696067</v>
      </c>
      <c r="AJ14" s="100">
        <f t="shared" si="13"/>
        <v>0.25240040285678295</v>
      </c>
      <c r="AK14" s="100">
        <f t="shared" si="14"/>
        <v>0.03501099758800863</v>
      </c>
    </row>
    <row r="15" spans="1:37" s="13" customFormat="1" ht="12.75">
      <c r="A15" s="29"/>
      <c r="B15" s="38" t="s">
        <v>53</v>
      </c>
      <c r="C15" s="39" t="s">
        <v>54</v>
      </c>
      <c r="D15" s="72">
        <v>0</v>
      </c>
      <c r="E15" s="73">
        <v>0</v>
      </c>
      <c r="F15" s="75">
        <f t="shared" si="0"/>
        <v>0</v>
      </c>
      <c r="G15" s="72">
        <v>0</v>
      </c>
      <c r="H15" s="73">
        <v>0</v>
      </c>
      <c r="I15" s="75">
        <f t="shared" si="1"/>
        <v>0</v>
      </c>
      <c r="J15" s="72">
        <v>0</v>
      </c>
      <c r="K15" s="73">
        <v>0</v>
      </c>
      <c r="L15" s="73">
        <f t="shared" si="2"/>
        <v>0</v>
      </c>
      <c r="M15" s="100">
        <f t="shared" si="3"/>
        <v>0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0</v>
      </c>
      <c r="AA15" s="73">
        <v>0</v>
      </c>
      <c r="AB15" s="73">
        <f t="shared" si="10"/>
        <v>0</v>
      </c>
      <c r="AC15" s="100">
        <f t="shared" si="11"/>
        <v>0</v>
      </c>
      <c r="AD15" s="72">
        <v>3434253124</v>
      </c>
      <c r="AE15" s="73">
        <v>2383734275</v>
      </c>
      <c r="AF15" s="73">
        <f t="shared" si="12"/>
        <v>5817987399</v>
      </c>
      <c r="AG15" s="73">
        <v>22494883556</v>
      </c>
      <c r="AH15" s="73">
        <v>22494883556</v>
      </c>
      <c r="AI15" s="73">
        <v>5817987399</v>
      </c>
      <c r="AJ15" s="100">
        <f t="shared" si="13"/>
        <v>0.2586360309230489</v>
      </c>
      <c r="AK15" s="100">
        <f t="shared" si="14"/>
        <v>-1</v>
      </c>
    </row>
    <row r="16" spans="1:37" s="13" customFormat="1" ht="12.75">
      <c r="A16" s="29"/>
      <c r="B16" s="38" t="s">
        <v>55</v>
      </c>
      <c r="C16" s="39" t="s">
        <v>56</v>
      </c>
      <c r="D16" s="72">
        <v>37560714394</v>
      </c>
      <c r="E16" s="73">
        <v>4037545347</v>
      </c>
      <c r="F16" s="75">
        <f t="shared" si="0"/>
        <v>41598259741</v>
      </c>
      <c r="G16" s="72">
        <v>37530528360</v>
      </c>
      <c r="H16" s="73">
        <v>3812231737</v>
      </c>
      <c r="I16" s="75">
        <f t="shared" si="1"/>
        <v>41342760097</v>
      </c>
      <c r="J16" s="72">
        <v>9106386036</v>
      </c>
      <c r="K16" s="73">
        <v>296637830</v>
      </c>
      <c r="L16" s="73">
        <f t="shared" si="2"/>
        <v>9403023866</v>
      </c>
      <c r="M16" s="100">
        <f t="shared" si="3"/>
        <v>0.22604368366718497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9106386036</v>
      </c>
      <c r="AA16" s="73">
        <v>296637830</v>
      </c>
      <c r="AB16" s="73">
        <f t="shared" si="10"/>
        <v>9403023866</v>
      </c>
      <c r="AC16" s="100">
        <f t="shared" si="11"/>
        <v>0.22604368366718497</v>
      </c>
      <c r="AD16" s="72">
        <v>7720446550</v>
      </c>
      <c r="AE16" s="73">
        <v>0</v>
      </c>
      <c r="AF16" s="73">
        <f t="shared" si="12"/>
        <v>7720446550</v>
      </c>
      <c r="AG16" s="73">
        <v>44625671732</v>
      </c>
      <c r="AH16" s="73">
        <v>44625671732</v>
      </c>
      <c r="AI16" s="73">
        <v>7720446550</v>
      </c>
      <c r="AJ16" s="100">
        <f t="shared" si="13"/>
        <v>0.17300460139547552</v>
      </c>
      <c r="AK16" s="100">
        <f t="shared" si="14"/>
        <v>0.2179378232985758</v>
      </c>
    </row>
    <row r="17" spans="1:37" s="13" customFormat="1" ht="12.75">
      <c r="A17" s="29"/>
      <c r="B17" s="47" t="s">
        <v>97</v>
      </c>
      <c r="C17" s="39"/>
      <c r="D17" s="76">
        <f>SUM(D9:D16)</f>
        <v>246230319838</v>
      </c>
      <c r="E17" s="77">
        <f>SUM(E9:E16)</f>
        <v>31552266019</v>
      </c>
      <c r="F17" s="78">
        <f t="shared" si="0"/>
        <v>277782585857</v>
      </c>
      <c r="G17" s="76">
        <f>SUM(G9:G16)</f>
        <v>247717688096</v>
      </c>
      <c r="H17" s="77">
        <f>SUM(H9:H16)</f>
        <v>37422802769</v>
      </c>
      <c r="I17" s="78">
        <f t="shared" si="1"/>
        <v>285140490865</v>
      </c>
      <c r="J17" s="76">
        <f>SUM(J9:J16)</f>
        <v>63871220359</v>
      </c>
      <c r="K17" s="77">
        <f>SUM(K9:K16)</f>
        <v>3165684953</v>
      </c>
      <c r="L17" s="77">
        <f t="shared" si="2"/>
        <v>67036905312</v>
      </c>
      <c r="M17" s="101">
        <f t="shared" si="3"/>
        <v>0.241328681944483</v>
      </c>
      <c r="N17" s="117">
        <f>SUM(N9:N16)</f>
        <v>0</v>
      </c>
      <c r="O17" s="118">
        <f>SUM(O9:O16)</f>
        <v>0</v>
      </c>
      <c r="P17" s="119">
        <f t="shared" si="4"/>
        <v>0</v>
      </c>
      <c r="Q17" s="101">
        <f t="shared" si="5"/>
        <v>0</v>
      </c>
      <c r="R17" s="117">
        <f>SUM(R9:R16)</f>
        <v>0</v>
      </c>
      <c r="S17" s="119">
        <f>SUM(S9:S16)</f>
        <v>0</v>
      </c>
      <c r="T17" s="119">
        <f t="shared" si="6"/>
        <v>0</v>
      </c>
      <c r="U17" s="101">
        <f t="shared" si="7"/>
        <v>0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v>63871220359</v>
      </c>
      <c r="AA17" s="77">
        <v>3165684953</v>
      </c>
      <c r="AB17" s="77">
        <f t="shared" si="10"/>
        <v>67036905312</v>
      </c>
      <c r="AC17" s="101">
        <f t="shared" si="11"/>
        <v>0.241328681944483</v>
      </c>
      <c r="AD17" s="76">
        <f>SUM(AD9:AD16)</f>
        <v>64707901182</v>
      </c>
      <c r="AE17" s="77">
        <f>SUM(AE9:AE16)</f>
        <v>4361358881</v>
      </c>
      <c r="AF17" s="77">
        <f t="shared" si="12"/>
        <v>69069260063</v>
      </c>
      <c r="AG17" s="77">
        <f>SUM(AG9:AG16)</f>
        <v>288256404294</v>
      </c>
      <c r="AH17" s="77">
        <f>SUM(AH9:AH16)</f>
        <v>288256404294</v>
      </c>
      <c r="AI17" s="77">
        <f>SUM(AI9:AI16)</f>
        <v>69069260063</v>
      </c>
      <c r="AJ17" s="101">
        <f t="shared" si="13"/>
        <v>0.23961049619058772</v>
      </c>
      <c r="AK17" s="101">
        <f t="shared" si="14"/>
        <v>-0.029424880897033434</v>
      </c>
    </row>
    <row r="18" spans="1:37" s="13" customFormat="1" ht="12.7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2.7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41" s="7" customFormat="1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2958462093</v>
      </c>
      <c r="E9" s="73">
        <v>153247000</v>
      </c>
      <c r="F9" s="74">
        <f>$D9+$E9</f>
        <v>3111709093</v>
      </c>
      <c r="G9" s="72">
        <v>3045189093</v>
      </c>
      <c r="H9" s="73">
        <v>159767272</v>
      </c>
      <c r="I9" s="75">
        <f>$G9+$H9</f>
        <v>3204956365</v>
      </c>
      <c r="J9" s="72">
        <v>799779262</v>
      </c>
      <c r="K9" s="73">
        <v>26100238</v>
      </c>
      <c r="L9" s="73">
        <f>$J9+$K9</f>
        <v>825879500</v>
      </c>
      <c r="M9" s="100">
        <f>IF($F9=0,0,$L9/$F9)</f>
        <v>0.265410253759862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799779262</v>
      </c>
      <c r="AA9" s="73">
        <v>26100238</v>
      </c>
      <c r="AB9" s="73">
        <f>$Z9+$AA9</f>
        <v>825879500</v>
      </c>
      <c r="AC9" s="100">
        <f>IF($F9=0,0,$AB9/$F9)</f>
        <v>0.265410253759862</v>
      </c>
      <c r="AD9" s="72">
        <v>723618500</v>
      </c>
      <c r="AE9" s="73">
        <v>20350697</v>
      </c>
      <c r="AF9" s="73">
        <f>$AD9+$AE9</f>
        <v>743969197</v>
      </c>
      <c r="AG9" s="73">
        <v>2892418386</v>
      </c>
      <c r="AH9" s="73">
        <v>2892418386</v>
      </c>
      <c r="AI9" s="73">
        <v>743969197</v>
      </c>
      <c r="AJ9" s="100">
        <f>IF($AG9=0,0,$AI9/$AG9)</f>
        <v>0.25721354856579176</v>
      </c>
      <c r="AK9" s="100">
        <f>IF($AF9=0,0,(($L9/$AF9)-1))</f>
        <v>0.11009905158748134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6196143243</v>
      </c>
      <c r="E10" s="73">
        <v>333959593</v>
      </c>
      <c r="F10" s="75">
        <f aca="true" t="shared" si="0" ref="F10:F28">$D10+$E10</f>
        <v>6530102836</v>
      </c>
      <c r="G10" s="72">
        <v>6386756743</v>
      </c>
      <c r="H10" s="73">
        <v>329322968</v>
      </c>
      <c r="I10" s="75">
        <f aca="true" t="shared" si="1" ref="I10:I28">$G10+$H10</f>
        <v>6716079711</v>
      </c>
      <c r="J10" s="72">
        <v>1826566339</v>
      </c>
      <c r="K10" s="73">
        <v>5577448</v>
      </c>
      <c r="L10" s="73">
        <f aca="true" t="shared" si="2" ref="L10:L28">$J10+$K10</f>
        <v>1832143787</v>
      </c>
      <c r="M10" s="100">
        <f aca="true" t="shared" si="3" ref="M10:M28">IF($F10=0,0,$L10/$F10)</f>
        <v>0.28056890266712486</v>
      </c>
      <c r="N10" s="111">
        <v>0</v>
      </c>
      <c r="O10" s="112">
        <v>0</v>
      </c>
      <c r="P10" s="113">
        <f aca="true" t="shared" si="4" ref="P10:P28">$N10+$O10</f>
        <v>0</v>
      </c>
      <c r="Q10" s="100">
        <f aca="true" t="shared" si="5" ref="Q10:Q28">IF($F10=0,0,$P10/$F10)</f>
        <v>0</v>
      </c>
      <c r="R10" s="111">
        <v>0</v>
      </c>
      <c r="S10" s="113">
        <v>0</v>
      </c>
      <c r="T10" s="113">
        <f aca="true" t="shared" si="6" ref="T10:T28">$R10+$S10</f>
        <v>0</v>
      </c>
      <c r="U10" s="100">
        <f aca="true" t="shared" si="7" ref="U10:U28">IF($I10=0,0,$T10/$I10)</f>
        <v>0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v>1826566339</v>
      </c>
      <c r="AA10" s="73">
        <v>5577448</v>
      </c>
      <c r="AB10" s="73">
        <f aca="true" t="shared" si="10" ref="AB10:AB28">$Z10+$AA10</f>
        <v>1832143787</v>
      </c>
      <c r="AC10" s="100">
        <f aca="true" t="shared" si="11" ref="AC10:AC28">IF($F10=0,0,$AB10/$F10)</f>
        <v>0.28056890266712486</v>
      </c>
      <c r="AD10" s="72">
        <v>1764881052</v>
      </c>
      <c r="AE10" s="73">
        <v>-19702</v>
      </c>
      <c r="AF10" s="73">
        <f aca="true" t="shared" si="12" ref="AF10:AF28">$AD10+$AE10</f>
        <v>1764861350</v>
      </c>
      <c r="AG10" s="73">
        <v>6245163662</v>
      </c>
      <c r="AH10" s="73">
        <v>6245163662</v>
      </c>
      <c r="AI10" s="73">
        <v>1764861350</v>
      </c>
      <c r="AJ10" s="100">
        <f aca="true" t="shared" si="13" ref="AJ10:AJ28">IF($AG10=0,0,$AI10/$AG10)</f>
        <v>0.2825964931453545</v>
      </c>
      <c r="AK10" s="100">
        <f aca="true" t="shared" si="14" ref="AK10:AK28">IF($AF10=0,0,(($L10/$AF10)-1))</f>
        <v>0.038123355695902195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3333071459</v>
      </c>
      <c r="E11" s="73">
        <v>199325784</v>
      </c>
      <c r="F11" s="75">
        <f t="shared" si="0"/>
        <v>3532397243</v>
      </c>
      <c r="G11" s="72">
        <v>3333071459</v>
      </c>
      <c r="H11" s="73">
        <v>199325784</v>
      </c>
      <c r="I11" s="75">
        <f t="shared" si="1"/>
        <v>3532397243</v>
      </c>
      <c r="J11" s="72">
        <v>782768587</v>
      </c>
      <c r="K11" s="73">
        <v>27479218</v>
      </c>
      <c r="L11" s="73">
        <f t="shared" si="2"/>
        <v>810247805</v>
      </c>
      <c r="M11" s="100">
        <f t="shared" si="3"/>
        <v>0.22937618542354865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782768587</v>
      </c>
      <c r="AA11" s="73">
        <v>27479218</v>
      </c>
      <c r="AB11" s="73">
        <f t="shared" si="10"/>
        <v>810247805</v>
      </c>
      <c r="AC11" s="100">
        <f t="shared" si="11"/>
        <v>0.22937618542354865</v>
      </c>
      <c r="AD11" s="72">
        <v>208118054</v>
      </c>
      <c r="AE11" s="73">
        <v>-58665348</v>
      </c>
      <c r="AF11" s="73">
        <f t="shared" si="12"/>
        <v>149452706</v>
      </c>
      <c r="AG11" s="73">
        <v>3248409977</v>
      </c>
      <c r="AH11" s="73">
        <v>3248409977</v>
      </c>
      <c r="AI11" s="73">
        <v>149452706</v>
      </c>
      <c r="AJ11" s="100">
        <f t="shared" si="13"/>
        <v>0.04600795683370726</v>
      </c>
      <c r="AK11" s="100">
        <f t="shared" si="14"/>
        <v>4.421432817683475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5917810258</v>
      </c>
      <c r="E12" s="73">
        <v>580891572</v>
      </c>
      <c r="F12" s="75">
        <f t="shared" si="0"/>
        <v>6498701830</v>
      </c>
      <c r="G12" s="72">
        <v>6006808258</v>
      </c>
      <c r="H12" s="73">
        <v>596611572</v>
      </c>
      <c r="I12" s="75">
        <f t="shared" si="1"/>
        <v>6603419830</v>
      </c>
      <c r="J12" s="72">
        <v>6556710212</v>
      </c>
      <c r="K12" s="73">
        <v>1160570490</v>
      </c>
      <c r="L12" s="73">
        <f t="shared" si="2"/>
        <v>7717280702</v>
      </c>
      <c r="M12" s="100">
        <f t="shared" si="3"/>
        <v>1.1875111220482015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6556710212</v>
      </c>
      <c r="AA12" s="73">
        <v>1160570490</v>
      </c>
      <c r="AB12" s="73">
        <f t="shared" si="10"/>
        <v>7717280702</v>
      </c>
      <c r="AC12" s="100">
        <f t="shared" si="11"/>
        <v>1.1875111220482015</v>
      </c>
      <c r="AD12" s="72">
        <v>1314701634</v>
      </c>
      <c r="AE12" s="73">
        <v>550501466</v>
      </c>
      <c r="AF12" s="73">
        <f t="shared" si="12"/>
        <v>1865203100</v>
      </c>
      <c r="AG12" s="73">
        <v>6039604789</v>
      </c>
      <c r="AH12" s="73">
        <v>6039604789</v>
      </c>
      <c r="AI12" s="73">
        <v>1865203100</v>
      </c>
      <c r="AJ12" s="100">
        <f t="shared" si="13"/>
        <v>0.30882866763022565</v>
      </c>
      <c r="AK12" s="100">
        <f t="shared" si="14"/>
        <v>3.1375015417892023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2093603377</v>
      </c>
      <c r="E13" s="73">
        <v>173155</v>
      </c>
      <c r="F13" s="75">
        <f t="shared" si="0"/>
        <v>2093776532</v>
      </c>
      <c r="G13" s="72">
        <v>2188748377</v>
      </c>
      <c r="H13" s="73">
        <v>139479160</v>
      </c>
      <c r="I13" s="75">
        <f t="shared" si="1"/>
        <v>2328227537</v>
      </c>
      <c r="J13" s="72">
        <v>567410194</v>
      </c>
      <c r="K13" s="73">
        <v>11722719</v>
      </c>
      <c r="L13" s="73">
        <f t="shared" si="2"/>
        <v>579132913</v>
      </c>
      <c r="M13" s="100">
        <f t="shared" si="3"/>
        <v>0.27659728922780763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567410194</v>
      </c>
      <c r="AA13" s="73">
        <v>11722719</v>
      </c>
      <c r="AB13" s="73">
        <f t="shared" si="10"/>
        <v>579132913</v>
      </c>
      <c r="AC13" s="100">
        <f t="shared" si="11"/>
        <v>0.27659728922780763</v>
      </c>
      <c r="AD13" s="72">
        <v>540133009</v>
      </c>
      <c r="AE13" s="73">
        <v>22652032</v>
      </c>
      <c r="AF13" s="73">
        <f t="shared" si="12"/>
        <v>562785041</v>
      </c>
      <c r="AG13" s="73">
        <v>1989058125</v>
      </c>
      <c r="AH13" s="73">
        <v>1989058125</v>
      </c>
      <c r="AI13" s="73">
        <v>562785041</v>
      </c>
      <c r="AJ13" s="100">
        <f t="shared" si="13"/>
        <v>0.2829404701282925</v>
      </c>
      <c r="AK13" s="100">
        <f t="shared" si="14"/>
        <v>0.02904816370199148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3416973500</v>
      </c>
      <c r="E14" s="73">
        <v>671834100</v>
      </c>
      <c r="F14" s="75">
        <f t="shared" si="0"/>
        <v>4088807600</v>
      </c>
      <c r="G14" s="72">
        <v>3482591500</v>
      </c>
      <c r="H14" s="73">
        <v>911512100</v>
      </c>
      <c r="I14" s="75">
        <f t="shared" si="1"/>
        <v>4394103600</v>
      </c>
      <c r="J14" s="72">
        <v>1056857306</v>
      </c>
      <c r="K14" s="73">
        <v>21084802</v>
      </c>
      <c r="L14" s="73">
        <f t="shared" si="2"/>
        <v>1077942108</v>
      </c>
      <c r="M14" s="100">
        <f t="shared" si="3"/>
        <v>0.2636323871047393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1056857306</v>
      </c>
      <c r="AA14" s="73">
        <v>21084802</v>
      </c>
      <c r="AB14" s="73">
        <f t="shared" si="10"/>
        <v>1077942108</v>
      </c>
      <c r="AC14" s="100">
        <f t="shared" si="11"/>
        <v>0.2636323871047393</v>
      </c>
      <c r="AD14" s="72">
        <v>972772943</v>
      </c>
      <c r="AE14" s="73">
        <v>57574296</v>
      </c>
      <c r="AF14" s="73">
        <f t="shared" si="12"/>
        <v>1030347239</v>
      </c>
      <c r="AG14" s="73">
        <v>3793126600</v>
      </c>
      <c r="AH14" s="73">
        <v>3793126600</v>
      </c>
      <c r="AI14" s="73">
        <v>1030347239</v>
      </c>
      <c r="AJ14" s="100">
        <f t="shared" si="13"/>
        <v>0.2716353414093798</v>
      </c>
      <c r="AK14" s="100">
        <f t="shared" si="14"/>
        <v>0.04619303784051776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3807023077</v>
      </c>
      <c r="E15" s="73">
        <v>1201498682</v>
      </c>
      <c r="F15" s="75">
        <f t="shared" si="0"/>
        <v>5008521759</v>
      </c>
      <c r="G15" s="72">
        <v>3962023077</v>
      </c>
      <c r="H15" s="73">
        <v>1231141682</v>
      </c>
      <c r="I15" s="75">
        <f t="shared" si="1"/>
        <v>5193164759</v>
      </c>
      <c r="J15" s="72">
        <v>987239899</v>
      </c>
      <c r="K15" s="73">
        <v>132203126</v>
      </c>
      <c r="L15" s="73">
        <f t="shared" si="2"/>
        <v>1119443025</v>
      </c>
      <c r="M15" s="100">
        <f t="shared" si="3"/>
        <v>0.22350766930151217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987239899</v>
      </c>
      <c r="AA15" s="73">
        <v>132203126</v>
      </c>
      <c r="AB15" s="73">
        <f t="shared" si="10"/>
        <v>1119443025</v>
      </c>
      <c r="AC15" s="100">
        <f t="shared" si="11"/>
        <v>0.22350766930151217</v>
      </c>
      <c r="AD15" s="72">
        <v>962825262</v>
      </c>
      <c r="AE15" s="73">
        <v>170032755</v>
      </c>
      <c r="AF15" s="73">
        <f t="shared" si="12"/>
        <v>1132858017</v>
      </c>
      <c r="AG15" s="73">
        <v>5683987732</v>
      </c>
      <c r="AH15" s="73">
        <v>5683987732</v>
      </c>
      <c r="AI15" s="73">
        <v>1132858017</v>
      </c>
      <c r="AJ15" s="100">
        <f t="shared" si="13"/>
        <v>0.19930690747662577</v>
      </c>
      <c r="AK15" s="100">
        <f t="shared" si="14"/>
        <v>-0.01184172402780459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2432912080</v>
      </c>
      <c r="E16" s="73">
        <v>169585904</v>
      </c>
      <c r="F16" s="75">
        <f t="shared" si="0"/>
        <v>2602497984</v>
      </c>
      <c r="G16" s="72">
        <v>2432912080</v>
      </c>
      <c r="H16" s="73">
        <v>185111828</v>
      </c>
      <c r="I16" s="75">
        <f t="shared" si="1"/>
        <v>2618023908</v>
      </c>
      <c r="J16" s="72">
        <v>548290491</v>
      </c>
      <c r="K16" s="73">
        <v>16274473</v>
      </c>
      <c r="L16" s="73">
        <f t="shared" si="2"/>
        <v>564564964</v>
      </c>
      <c r="M16" s="100">
        <f t="shared" si="3"/>
        <v>0.21693195056092693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548290491</v>
      </c>
      <c r="AA16" s="73">
        <v>16274473</v>
      </c>
      <c r="AB16" s="73">
        <f t="shared" si="10"/>
        <v>564564964</v>
      </c>
      <c r="AC16" s="100">
        <f t="shared" si="11"/>
        <v>0.21693195056092693</v>
      </c>
      <c r="AD16" s="72">
        <v>540867730</v>
      </c>
      <c r="AE16" s="73">
        <v>6265674</v>
      </c>
      <c r="AF16" s="73">
        <f t="shared" si="12"/>
        <v>547133404</v>
      </c>
      <c r="AG16" s="73">
        <v>2101288594</v>
      </c>
      <c r="AH16" s="73">
        <v>2101288594</v>
      </c>
      <c r="AI16" s="73">
        <v>547133404</v>
      </c>
      <c r="AJ16" s="100">
        <f t="shared" si="13"/>
        <v>0.26037994284187316</v>
      </c>
      <c r="AK16" s="100">
        <f t="shared" si="14"/>
        <v>0.03185979849258125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3428838014</v>
      </c>
      <c r="E17" s="73">
        <v>245770682</v>
      </c>
      <c r="F17" s="75">
        <f t="shared" si="0"/>
        <v>3674608696</v>
      </c>
      <c r="G17" s="72">
        <v>3485012714</v>
      </c>
      <c r="H17" s="73">
        <v>342029031</v>
      </c>
      <c r="I17" s="75">
        <f t="shared" si="1"/>
        <v>3827041745</v>
      </c>
      <c r="J17" s="72">
        <v>890941203</v>
      </c>
      <c r="K17" s="73">
        <v>40915604</v>
      </c>
      <c r="L17" s="73">
        <f t="shared" si="2"/>
        <v>931856807</v>
      </c>
      <c r="M17" s="100">
        <f t="shared" si="3"/>
        <v>0.25359348003894233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890941203</v>
      </c>
      <c r="AA17" s="73">
        <v>40915604</v>
      </c>
      <c r="AB17" s="73">
        <f t="shared" si="10"/>
        <v>931856807</v>
      </c>
      <c r="AC17" s="100">
        <f t="shared" si="11"/>
        <v>0.25359348003894233</v>
      </c>
      <c r="AD17" s="72">
        <v>812044960</v>
      </c>
      <c r="AE17" s="73">
        <v>21585345</v>
      </c>
      <c r="AF17" s="73">
        <f t="shared" si="12"/>
        <v>833630305</v>
      </c>
      <c r="AG17" s="73">
        <v>3360211408</v>
      </c>
      <c r="AH17" s="73">
        <v>3360211408</v>
      </c>
      <c r="AI17" s="73">
        <v>833630305</v>
      </c>
      <c r="AJ17" s="100">
        <f t="shared" si="13"/>
        <v>0.24808864793902277</v>
      </c>
      <c r="AK17" s="100">
        <f t="shared" si="14"/>
        <v>0.11782981186126618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1776708365</v>
      </c>
      <c r="E18" s="73">
        <v>682404230</v>
      </c>
      <c r="F18" s="75">
        <f t="shared" si="0"/>
        <v>2459112595</v>
      </c>
      <c r="G18" s="72">
        <v>1808134365</v>
      </c>
      <c r="H18" s="73">
        <v>719013347</v>
      </c>
      <c r="I18" s="75">
        <f t="shared" si="1"/>
        <v>2527147712</v>
      </c>
      <c r="J18" s="72">
        <v>489275240</v>
      </c>
      <c r="K18" s="73">
        <v>110975428</v>
      </c>
      <c r="L18" s="73">
        <f t="shared" si="2"/>
        <v>600250668</v>
      </c>
      <c r="M18" s="100">
        <f t="shared" si="3"/>
        <v>0.24409238894569607</v>
      </c>
      <c r="N18" s="111">
        <v>0</v>
      </c>
      <c r="O18" s="112">
        <v>0</v>
      </c>
      <c r="P18" s="113">
        <f t="shared" si="4"/>
        <v>0</v>
      </c>
      <c r="Q18" s="100">
        <f t="shared" si="5"/>
        <v>0</v>
      </c>
      <c r="R18" s="111">
        <v>0</v>
      </c>
      <c r="S18" s="113">
        <v>0</v>
      </c>
      <c r="T18" s="113">
        <f t="shared" si="6"/>
        <v>0</v>
      </c>
      <c r="U18" s="100">
        <f t="shared" si="7"/>
        <v>0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v>489275240</v>
      </c>
      <c r="AA18" s="73">
        <v>110975428</v>
      </c>
      <c r="AB18" s="73">
        <f t="shared" si="10"/>
        <v>600250668</v>
      </c>
      <c r="AC18" s="100">
        <f t="shared" si="11"/>
        <v>0.24409238894569607</v>
      </c>
      <c r="AD18" s="72">
        <v>445661419</v>
      </c>
      <c r="AE18" s="73">
        <v>27455983</v>
      </c>
      <c r="AF18" s="73">
        <f t="shared" si="12"/>
        <v>473117402</v>
      </c>
      <c r="AG18" s="73">
        <v>1754573408</v>
      </c>
      <c r="AH18" s="73">
        <v>1754573408</v>
      </c>
      <c r="AI18" s="73">
        <v>473117402</v>
      </c>
      <c r="AJ18" s="100">
        <f t="shared" si="13"/>
        <v>0.26964810924570903</v>
      </c>
      <c r="AK18" s="100">
        <f t="shared" si="14"/>
        <v>0.26871399247326777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3213492371</v>
      </c>
      <c r="E19" s="73">
        <v>410187000</v>
      </c>
      <c r="F19" s="75">
        <f t="shared" si="0"/>
        <v>3623679371</v>
      </c>
      <c r="G19" s="72">
        <v>3213492371</v>
      </c>
      <c r="H19" s="73">
        <v>410187000</v>
      </c>
      <c r="I19" s="75">
        <f t="shared" si="1"/>
        <v>3623679371</v>
      </c>
      <c r="J19" s="72">
        <v>931811409</v>
      </c>
      <c r="K19" s="73">
        <v>45242946</v>
      </c>
      <c r="L19" s="73">
        <f t="shared" si="2"/>
        <v>977054355</v>
      </c>
      <c r="M19" s="100">
        <f t="shared" si="3"/>
        <v>0.26963046532739166</v>
      </c>
      <c r="N19" s="111">
        <v>0</v>
      </c>
      <c r="O19" s="112">
        <v>0</v>
      </c>
      <c r="P19" s="113">
        <f t="shared" si="4"/>
        <v>0</v>
      </c>
      <c r="Q19" s="100">
        <f t="shared" si="5"/>
        <v>0</v>
      </c>
      <c r="R19" s="111">
        <v>0</v>
      </c>
      <c r="S19" s="113">
        <v>0</v>
      </c>
      <c r="T19" s="113">
        <f t="shared" si="6"/>
        <v>0</v>
      </c>
      <c r="U19" s="100">
        <f t="shared" si="7"/>
        <v>0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v>931811409</v>
      </c>
      <c r="AA19" s="73">
        <v>45242946</v>
      </c>
      <c r="AB19" s="73">
        <f t="shared" si="10"/>
        <v>977054355</v>
      </c>
      <c r="AC19" s="100">
        <f t="shared" si="11"/>
        <v>0.26963046532739166</v>
      </c>
      <c r="AD19" s="72">
        <v>855379963</v>
      </c>
      <c r="AE19" s="73">
        <v>99905941</v>
      </c>
      <c r="AF19" s="73">
        <f t="shared" si="12"/>
        <v>955285904</v>
      </c>
      <c r="AG19" s="73">
        <v>3546928875</v>
      </c>
      <c r="AH19" s="73">
        <v>3546928875</v>
      </c>
      <c r="AI19" s="73">
        <v>955285904</v>
      </c>
      <c r="AJ19" s="100">
        <f t="shared" si="13"/>
        <v>0.26932761768446795</v>
      </c>
      <c r="AK19" s="100">
        <f t="shared" si="14"/>
        <v>0.022787367539760073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2212561218</v>
      </c>
      <c r="E20" s="73">
        <v>154456000</v>
      </c>
      <c r="F20" s="75">
        <f t="shared" si="0"/>
        <v>2367017218</v>
      </c>
      <c r="G20" s="72">
        <v>2244956218</v>
      </c>
      <c r="H20" s="73">
        <v>158798000</v>
      </c>
      <c r="I20" s="75">
        <f t="shared" si="1"/>
        <v>2403754218</v>
      </c>
      <c r="J20" s="72">
        <v>1505815086</v>
      </c>
      <c r="K20" s="73">
        <v>15222926</v>
      </c>
      <c r="L20" s="73">
        <f t="shared" si="2"/>
        <v>1521038012</v>
      </c>
      <c r="M20" s="100">
        <f t="shared" si="3"/>
        <v>0.6425969361072894</v>
      </c>
      <c r="N20" s="111">
        <v>0</v>
      </c>
      <c r="O20" s="112">
        <v>0</v>
      </c>
      <c r="P20" s="113">
        <f t="shared" si="4"/>
        <v>0</v>
      </c>
      <c r="Q20" s="100">
        <f t="shared" si="5"/>
        <v>0</v>
      </c>
      <c r="R20" s="111">
        <v>0</v>
      </c>
      <c r="S20" s="113">
        <v>0</v>
      </c>
      <c r="T20" s="113">
        <f t="shared" si="6"/>
        <v>0</v>
      </c>
      <c r="U20" s="100">
        <f t="shared" si="7"/>
        <v>0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v>1505815086</v>
      </c>
      <c r="AA20" s="73">
        <v>15222926</v>
      </c>
      <c r="AB20" s="73">
        <f t="shared" si="10"/>
        <v>1521038012</v>
      </c>
      <c r="AC20" s="100">
        <f t="shared" si="11"/>
        <v>0.6425969361072894</v>
      </c>
      <c r="AD20" s="72">
        <v>681678092</v>
      </c>
      <c r="AE20" s="73">
        <v>25967281</v>
      </c>
      <c r="AF20" s="73">
        <f t="shared" si="12"/>
        <v>707645373</v>
      </c>
      <c r="AG20" s="73">
        <v>2387896732</v>
      </c>
      <c r="AH20" s="73">
        <v>2387896732</v>
      </c>
      <c r="AI20" s="73">
        <v>707645373</v>
      </c>
      <c r="AJ20" s="100">
        <f t="shared" si="13"/>
        <v>0.29634672367397835</v>
      </c>
      <c r="AK20" s="100">
        <f t="shared" si="14"/>
        <v>1.1494353952343301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2061211685</v>
      </c>
      <c r="E21" s="73">
        <v>281482417</v>
      </c>
      <c r="F21" s="75">
        <f t="shared" si="0"/>
        <v>2342694102</v>
      </c>
      <c r="G21" s="72">
        <v>2192732685</v>
      </c>
      <c r="H21" s="73">
        <v>421012735</v>
      </c>
      <c r="I21" s="75">
        <f t="shared" si="1"/>
        <v>2613745420</v>
      </c>
      <c r="J21" s="72">
        <v>657772394</v>
      </c>
      <c r="K21" s="73">
        <v>35361075</v>
      </c>
      <c r="L21" s="73">
        <f t="shared" si="2"/>
        <v>693133469</v>
      </c>
      <c r="M21" s="100">
        <f t="shared" si="3"/>
        <v>0.2958702411929323</v>
      </c>
      <c r="N21" s="111">
        <v>0</v>
      </c>
      <c r="O21" s="112">
        <v>0</v>
      </c>
      <c r="P21" s="113">
        <f t="shared" si="4"/>
        <v>0</v>
      </c>
      <c r="Q21" s="100">
        <f t="shared" si="5"/>
        <v>0</v>
      </c>
      <c r="R21" s="111">
        <v>0</v>
      </c>
      <c r="S21" s="113">
        <v>0</v>
      </c>
      <c r="T21" s="113">
        <f t="shared" si="6"/>
        <v>0</v>
      </c>
      <c r="U21" s="100">
        <f t="shared" si="7"/>
        <v>0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v>657772394</v>
      </c>
      <c r="AA21" s="73">
        <v>35361075</v>
      </c>
      <c r="AB21" s="73">
        <f t="shared" si="10"/>
        <v>693133469</v>
      </c>
      <c r="AC21" s="100">
        <f t="shared" si="11"/>
        <v>0.2958702411929323</v>
      </c>
      <c r="AD21" s="72">
        <v>572422283</v>
      </c>
      <c r="AE21" s="73">
        <v>4843934</v>
      </c>
      <c r="AF21" s="73">
        <f t="shared" si="12"/>
        <v>577266217</v>
      </c>
      <c r="AG21" s="73">
        <v>2110852390</v>
      </c>
      <c r="AH21" s="73">
        <v>2110852390</v>
      </c>
      <c r="AI21" s="73">
        <v>577266217</v>
      </c>
      <c r="AJ21" s="100">
        <f t="shared" si="13"/>
        <v>0.2734754072500541</v>
      </c>
      <c r="AK21" s="100">
        <f t="shared" si="14"/>
        <v>0.20071718834015884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5190748914</v>
      </c>
      <c r="E22" s="73">
        <v>611404497</v>
      </c>
      <c r="F22" s="75">
        <f t="shared" si="0"/>
        <v>5802153411</v>
      </c>
      <c r="G22" s="72">
        <v>5290414914</v>
      </c>
      <c r="H22" s="73">
        <v>571404496</v>
      </c>
      <c r="I22" s="75">
        <f t="shared" si="1"/>
        <v>5861819410</v>
      </c>
      <c r="J22" s="72">
        <v>857205451</v>
      </c>
      <c r="K22" s="73">
        <v>50883793</v>
      </c>
      <c r="L22" s="73">
        <f t="shared" si="2"/>
        <v>908089244</v>
      </c>
      <c r="M22" s="100">
        <f t="shared" si="3"/>
        <v>0.1565090027227479</v>
      </c>
      <c r="N22" s="111">
        <v>0</v>
      </c>
      <c r="O22" s="112">
        <v>0</v>
      </c>
      <c r="P22" s="113">
        <f t="shared" si="4"/>
        <v>0</v>
      </c>
      <c r="Q22" s="100">
        <f t="shared" si="5"/>
        <v>0</v>
      </c>
      <c r="R22" s="111">
        <v>0</v>
      </c>
      <c r="S22" s="113">
        <v>0</v>
      </c>
      <c r="T22" s="113">
        <f t="shared" si="6"/>
        <v>0</v>
      </c>
      <c r="U22" s="100">
        <f t="shared" si="7"/>
        <v>0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v>857205451</v>
      </c>
      <c r="AA22" s="73">
        <v>50883793</v>
      </c>
      <c r="AB22" s="73">
        <f t="shared" si="10"/>
        <v>908089244</v>
      </c>
      <c r="AC22" s="100">
        <f t="shared" si="11"/>
        <v>0.1565090027227479</v>
      </c>
      <c r="AD22" s="72">
        <v>886836921</v>
      </c>
      <c r="AE22" s="73">
        <v>98328674</v>
      </c>
      <c r="AF22" s="73">
        <f t="shared" si="12"/>
        <v>985165595</v>
      </c>
      <c r="AG22" s="73">
        <v>5986825134</v>
      </c>
      <c r="AH22" s="73">
        <v>5986825134</v>
      </c>
      <c r="AI22" s="73">
        <v>985165595</v>
      </c>
      <c r="AJ22" s="100">
        <f t="shared" si="13"/>
        <v>0.16455559882735002</v>
      </c>
      <c r="AK22" s="100">
        <f t="shared" si="14"/>
        <v>-0.0782369495962757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3399141678</v>
      </c>
      <c r="E23" s="73">
        <v>162800300</v>
      </c>
      <c r="F23" s="75">
        <f t="shared" si="0"/>
        <v>3561941978</v>
      </c>
      <c r="G23" s="72">
        <v>3472362678</v>
      </c>
      <c r="H23" s="73">
        <v>202881917</v>
      </c>
      <c r="I23" s="75">
        <f t="shared" si="1"/>
        <v>3675244595</v>
      </c>
      <c r="J23" s="72">
        <v>871995106</v>
      </c>
      <c r="K23" s="73">
        <v>18259415</v>
      </c>
      <c r="L23" s="73">
        <f t="shared" si="2"/>
        <v>890254521</v>
      </c>
      <c r="M23" s="100">
        <f t="shared" si="3"/>
        <v>0.24993515517618575</v>
      </c>
      <c r="N23" s="111">
        <v>0</v>
      </c>
      <c r="O23" s="112">
        <v>0</v>
      </c>
      <c r="P23" s="113">
        <f t="shared" si="4"/>
        <v>0</v>
      </c>
      <c r="Q23" s="100">
        <f t="shared" si="5"/>
        <v>0</v>
      </c>
      <c r="R23" s="111">
        <v>0</v>
      </c>
      <c r="S23" s="113">
        <v>0</v>
      </c>
      <c r="T23" s="113">
        <f t="shared" si="6"/>
        <v>0</v>
      </c>
      <c r="U23" s="100">
        <f t="shared" si="7"/>
        <v>0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v>871995106</v>
      </c>
      <c r="AA23" s="73">
        <v>18259415</v>
      </c>
      <c r="AB23" s="73">
        <f t="shared" si="10"/>
        <v>890254521</v>
      </c>
      <c r="AC23" s="100">
        <f t="shared" si="11"/>
        <v>0.24993515517618575</v>
      </c>
      <c r="AD23" s="72">
        <v>707411859</v>
      </c>
      <c r="AE23" s="73">
        <v>12689246</v>
      </c>
      <c r="AF23" s="73">
        <f t="shared" si="12"/>
        <v>720101105</v>
      </c>
      <c r="AG23" s="73">
        <v>2886295937</v>
      </c>
      <c r="AH23" s="73">
        <v>2886295937</v>
      </c>
      <c r="AI23" s="73">
        <v>720101105</v>
      </c>
      <c r="AJ23" s="100">
        <f t="shared" si="13"/>
        <v>0.2494896991569302</v>
      </c>
      <c r="AK23" s="100">
        <f t="shared" si="14"/>
        <v>0.2362910080522651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1715095246</v>
      </c>
      <c r="E24" s="73">
        <v>149299694</v>
      </c>
      <c r="F24" s="75">
        <f t="shared" si="0"/>
        <v>1864394940</v>
      </c>
      <c r="G24" s="72">
        <v>1754128246</v>
      </c>
      <c r="H24" s="73">
        <v>182995347</v>
      </c>
      <c r="I24" s="75">
        <f t="shared" si="1"/>
        <v>1937123593</v>
      </c>
      <c r="J24" s="72">
        <v>480938977</v>
      </c>
      <c r="K24" s="73">
        <v>37768556</v>
      </c>
      <c r="L24" s="73">
        <f t="shared" si="2"/>
        <v>518707533</v>
      </c>
      <c r="M24" s="100">
        <f t="shared" si="3"/>
        <v>0.2782176253921822</v>
      </c>
      <c r="N24" s="111">
        <v>0</v>
      </c>
      <c r="O24" s="112">
        <v>0</v>
      </c>
      <c r="P24" s="113">
        <f t="shared" si="4"/>
        <v>0</v>
      </c>
      <c r="Q24" s="100">
        <f t="shared" si="5"/>
        <v>0</v>
      </c>
      <c r="R24" s="111">
        <v>0</v>
      </c>
      <c r="S24" s="113">
        <v>0</v>
      </c>
      <c r="T24" s="113">
        <f t="shared" si="6"/>
        <v>0</v>
      </c>
      <c r="U24" s="100">
        <f t="shared" si="7"/>
        <v>0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v>480938977</v>
      </c>
      <c r="AA24" s="73">
        <v>37768556</v>
      </c>
      <c r="AB24" s="73">
        <f t="shared" si="10"/>
        <v>518707533</v>
      </c>
      <c r="AC24" s="100">
        <f t="shared" si="11"/>
        <v>0.2782176253921822</v>
      </c>
      <c r="AD24" s="72">
        <v>471080913</v>
      </c>
      <c r="AE24" s="73">
        <v>35268689</v>
      </c>
      <c r="AF24" s="73">
        <f t="shared" si="12"/>
        <v>506349602</v>
      </c>
      <c r="AG24" s="73">
        <v>1737045112</v>
      </c>
      <c r="AH24" s="73">
        <v>1737045112</v>
      </c>
      <c r="AI24" s="73">
        <v>506349602</v>
      </c>
      <c r="AJ24" s="100">
        <f t="shared" si="13"/>
        <v>0.2915005479719516</v>
      </c>
      <c r="AK24" s="100">
        <f t="shared" si="14"/>
        <v>0.024405926164823954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2431220198</v>
      </c>
      <c r="E25" s="73">
        <v>216972433</v>
      </c>
      <c r="F25" s="75">
        <f t="shared" si="0"/>
        <v>2648192631</v>
      </c>
      <c r="G25" s="72">
        <v>2387218198</v>
      </c>
      <c r="H25" s="73">
        <v>217275140</v>
      </c>
      <c r="I25" s="75">
        <f t="shared" si="1"/>
        <v>2604493338</v>
      </c>
      <c r="J25" s="72">
        <v>581863005</v>
      </c>
      <c r="K25" s="73">
        <v>34359098</v>
      </c>
      <c r="L25" s="73">
        <f t="shared" si="2"/>
        <v>616222103</v>
      </c>
      <c r="M25" s="100">
        <f t="shared" si="3"/>
        <v>0.2326953469269736</v>
      </c>
      <c r="N25" s="111">
        <v>0</v>
      </c>
      <c r="O25" s="112">
        <v>0</v>
      </c>
      <c r="P25" s="113">
        <f t="shared" si="4"/>
        <v>0</v>
      </c>
      <c r="Q25" s="100">
        <f t="shared" si="5"/>
        <v>0</v>
      </c>
      <c r="R25" s="111">
        <v>0</v>
      </c>
      <c r="S25" s="113">
        <v>0</v>
      </c>
      <c r="T25" s="113">
        <f t="shared" si="6"/>
        <v>0</v>
      </c>
      <c r="U25" s="100">
        <f t="shared" si="7"/>
        <v>0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v>581863005</v>
      </c>
      <c r="AA25" s="73">
        <v>34359098</v>
      </c>
      <c r="AB25" s="73">
        <f t="shared" si="10"/>
        <v>616222103</v>
      </c>
      <c r="AC25" s="100">
        <f t="shared" si="11"/>
        <v>0.2326953469269736</v>
      </c>
      <c r="AD25" s="72">
        <v>584609283</v>
      </c>
      <c r="AE25" s="73">
        <v>26943431</v>
      </c>
      <c r="AF25" s="73">
        <f t="shared" si="12"/>
        <v>611552714</v>
      </c>
      <c r="AG25" s="73">
        <v>2709806718</v>
      </c>
      <c r="AH25" s="73">
        <v>2709806718</v>
      </c>
      <c r="AI25" s="73">
        <v>611552714</v>
      </c>
      <c r="AJ25" s="100">
        <f t="shared" si="13"/>
        <v>0.2256813041084209</v>
      </c>
      <c r="AK25" s="100">
        <f t="shared" si="14"/>
        <v>0.007635300920273647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1899730875</v>
      </c>
      <c r="E26" s="73">
        <v>375750311</v>
      </c>
      <c r="F26" s="75">
        <f t="shared" si="0"/>
        <v>2275481186</v>
      </c>
      <c r="G26" s="72">
        <v>1920558875</v>
      </c>
      <c r="H26" s="73">
        <v>371550311</v>
      </c>
      <c r="I26" s="75">
        <f t="shared" si="1"/>
        <v>2292109186</v>
      </c>
      <c r="J26" s="72">
        <v>493321712</v>
      </c>
      <c r="K26" s="73">
        <v>63649061</v>
      </c>
      <c r="L26" s="73">
        <f t="shared" si="2"/>
        <v>556970773</v>
      </c>
      <c r="M26" s="100">
        <f t="shared" si="3"/>
        <v>0.24477054630325562</v>
      </c>
      <c r="N26" s="111">
        <v>0</v>
      </c>
      <c r="O26" s="112">
        <v>0</v>
      </c>
      <c r="P26" s="113">
        <f t="shared" si="4"/>
        <v>0</v>
      </c>
      <c r="Q26" s="100">
        <f t="shared" si="5"/>
        <v>0</v>
      </c>
      <c r="R26" s="111">
        <v>0</v>
      </c>
      <c r="S26" s="113">
        <v>0</v>
      </c>
      <c r="T26" s="113">
        <f t="shared" si="6"/>
        <v>0</v>
      </c>
      <c r="U26" s="100">
        <f t="shared" si="7"/>
        <v>0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v>493321712</v>
      </c>
      <c r="AA26" s="73">
        <v>63649061</v>
      </c>
      <c r="AB26" s="73">
        <f t="shared" si="10"/>
        <v>556970773</v>
      </c>
      <c r="AC26" s="100">
        <f t="shared" si="11"/>
        <v>0.24477054630325562</v>
      </c>
      <c r="AD26" s="72">
        <v>481268843</v>
      </c>
      <c r="AE26" s="73">
        <v>94074431</v>
      </c>
      <c r="AF26" s="73">
        <f t="shared" si="12"/>
        <v>575343274</v>
      </c>
      <c r="AG26" s="73">
        <v>2336923787</v>
      </c>
      <c r="AH26" s="73">
        <v>2336923787</v>
      </c>
      <c r="AI26" s="73">
        <v>575343274</v>
      </c>
      <c r="AJ26" s="100">
        <f t="shared" si="13"/>
        <v>0.24619684955091778</v>
      </c>
      <c r="AK26" s="100">
        <f t="shared" si="14"/>
        <v>-0.03193311164006063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2334588811</v>
      </c>
      <c r="E27" s="73">
        <v>387975213</v>
      </c>
      <c r="F27" s="75">
        <f t="shared" si="0"/>
        <v>2722564024</v>
      </c>
      <c r="G27" s="72">
        <v>2315210149</v>
      </c>
      <c r="H27" s="73">
        <v>456371534</v>
      </c>
      <c r="I27" s="75">
        <f t="shared" si="1"/>
        <v>2771581683</v>
      </c>
      <c r="J27" s="72">
        <v>438246288</v>
      </c>
      <c r="K27" s="73">
        <v>19126858</v>
      </c>
      <c r="L27" s="73">
        <f t="shared" si="2"/>
        <v>457373146</v>
      </c>
      <c r="M27" s="100">
        <f t="shared" si="3"/>
        <v>0.1679935318207966</v>
      </c>
      <c r="N27" s="111">
        <v>0</v>
      </c>
      <c r="O27" s="112">
        <v>0</v>
      </c>
      <c r="P27" s="113">
        <f t="shared" si="4"/>
        <v>0</v>
      </c>
      <c r="Q27" s="100">
        <f t="shared" si="5"/>
        <v>0</v>
      </c>
      <c r="R27" s="111">
        <v>0</v>
      </c>
      <c r="S27" s="113">
        <v>0</v>
      </c>
      <c r="T27" s="113">
        <f t="shared" si="6"/>
        <v>0</v>
      </c>
      <c r="U27" s="100">
        <f t="shared" si="7"/>
        <v>0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v>438246288</v>
      </c>
      <c r="AA27" s="73">
        <v>19126858</v>
      </c>
      <c r="AB27" s="73">
        <f t="shared" si="10"/>
        <v>457373146</v>
      </c>
      <c r="AC27" s="100">
        <f t="shared" si="11"/>
        <v>0.1679935318207966</v>
      </c>
      <c r="AD27" s="72">
        <v>422787257</v>
      </c>
      <c r="AE27" s="73">
        <v>34550334</v>
      </c>
      <c r="AF27" s="73">
        <f t="shared" si="12"/>
        <v>457337591</v>
      </c>
      <c r="AG27" s="73">
        <v>2547805911</v>
      </c>
      <c r="AH27" s="73">
        <v>2547805911</v>
      </c>
      <c r="AI27" s="73">
        <v>457337591</v>
      </c>
      <c r="AJ27" s="100">
        <f t="shared" si="13"/>
        <v>0.17950252373050563</v>
      </c>
      <c r="AK27" s="100">
        <f t="shared" si="14"/>
        <v>7.774344532296418E-05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59819336462</v>
      </c>
      <c r="E28" s="77">
        <f>SUM(E9:E27)</f>
        <v>6989018567</v>
      </c>
      <c r="F28" s="78">
        <f t="shared" si="0"/>
        <v>66808355029</v>
      </c>
      <c r="G28" s="76">
        <f>SUM(G9:G27)</f>
        <v>60922322000</v>
      </c>
      <c r="H28" s="77">
        <f>SUM(H9:H27)</f>
        <v>7805791224</v>
      </c>
      <c r="I28" s="78">
        <f t="shared" si="1"/>
        <v>68728113224</v>
      </c>
      <c r="J28" s="76">
        <f>SUM(J9:J27)</f>
        <v>21324808161</v>
      </c>
      <c r="K28" s="77">
        <f>SUM(K9:K27)</f>
        <v>1872777274</v>
      </c>
      <c r="L28" s="77">
        <f t="shared" si="2"/>
        <v>23197585435</v>
      </c>
      <c r="M28" s="101">
        <f t="shared" si="3"/>
        <v>0.34722581367151534</v>
      </c>
      <c r="N28" s="114">
        <f>SUM(N9:N27)</f>
        <v>0</v>
      </c>
      <c r="O28" s="115">
        <f>SUM(O9:O27)</f>
        <v>0</v>
      </c>
      <c r="P28" s="116">
        <f t="shared" si="4"/>
        <v>0</v>
      </c>
      <c r="Q28" s="101">
        <f t="shared" si="5"/>
        <v>0</v>
      </c>
      <c r="R28" s="114">
        <f>SUM(R9:R27)</f>
        <v>0</v>
      </c>
      <c r="S28" s="116">
        <f>SUM(S9:S27)</f>
        <v>0</v>
      </c>
      <c r="T28" s="116">
        <f t="shared" si="6"/>
        <v>0</v>
      </c>
      <c r="U28" s="101">
        <f t="shared" si="7"/>
        <v>0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v>21324808161</v>
      </c>
      <c r="AA28" s="77">
        <v>1872777274</v>
      </c>
      <c r="AB28" s="77">
        <f t="shared" si="10"/>
        <v>23197585435</v>
      </c>
      <c r="AC28" s="101">
        <f t="shared" si="11"/>
        <v>0.34722581367151534</v>
      </c>
      <c r="AD28" s="76">
        <f>SUM(AD9:AD27)</f>
        <v>13949099977</v>
      </c>
      <c r="AE28" s="77">
        <f>SUM(AE9:AE27)</f>
        <v>1250305159</v>
      </c>
      <c r="AF28" s="77">
        <f t="shared" si="12"/>
        <v>15199405136</v>
      </c>
      <c r="AG28" s="77">
        <f>SUM(AG9:AG27)</f>
        <v>63358223277</v>
      </c>
      <c r="AH28" s="77">
        <f>SUM(AH9:AH27)</f>
        <v>63358223277</v>
      </c>
      <c r="AI28" s="77">
        <f>SUM(AI9:AI27)</f>
        <v>15199405136</v>
      </c>
      <c r="AJ28" s="101">
        <f t="shared" si="13"/>
        <v>0.23989632836685962</v>
      </c>
      <c r="AK28" s="101">
        <f t="shared" si="14"/>
        <v>0.5262166662072978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7507551640</v>
      </c>
      <c r="E9" s="86">
        <v>1660088597</v>
      </c>
      <c r="F9" s="87">
        <f>$D9+$E9</f>
        <v>9167640237</v>
      </c>
      <c r="G9" s="85">
        <v>7724523137</v>
      </c>
      <c r="H9" s="86">
        <v>1825013599</v>
      </c>
      <c r="I9" s="87">
        <f>$G9+$H9</f>
        <v>9549536736</v>
      </c>
      <c r="J9" s="85">
        <v>2044858147</v>
      </c>
      <c r="K9" s="86">
        <v>104113758</v>
      </c>
      <c r="L9" s="88">
        <f>$J9+$K9</f>
        <v>2148971905</v>
      </c>
      <c r="M9" s="105">
        <f>IF($F9=0,0,$L9/$F9)</f>
        <v>0.23440840275634825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2044858147</v>
      </c>
      <c r="AA9" s="88">
        <v>104113758</v>
      </c>
      <c r="AB9" s="88">
        <f>$Z9+$AA9</f>
        <v>2148971905</v>
      </c>
      <c r="AC9" s="105">
        <f>IF($F9=0,0,$AB9/$F9)</f>
        <v>0.23440840275634825</v>
      </c>
      <c r="AD9" s="85">
        <v>1909479607</v>
      </c>
      <c r="AE9" s="86">
        <v>135350551</v>
      </c>
      <c r="AF9" s="88">
        <f>$AD9+$AE9</f>
        <v>2044830158</v>
      </c>
      <c r="AG9" s="86">
        <v>8880421330</v>
      </c>
      <c r="AH9" s="86">
        <v>8880421330</v>
      </c>
      <c r="AI9" s="126">
        <v>2044830158</v>
      </c>
      <c r="AJ9" s="127">
        <f>IF($AG9=0,0,$AI9/$AG9)</f>
        <v>0.23026274114856665</v>
      </c>
      <c r="AK9" s="128">
        <f>IF($AF9=0,0,(($L9/$AF9)-1))</f>
        <v>0.05092928945348629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0</v>
      </c>
      <c r="E10" s="86">
        <v>0</v>
      </c>
      <c r="F10" s="87">
        <f aca="true" t="shared" si="0" ref="F10:F55">$D10+$E10</f>
        <v>0</v>
      </c>
      <c r="G10" s="85">
        <v>0</v>
      </c>
      <c r="H10" s="86">
        <v>0</v>
      </c>
      <c r="I10" s="87">
        <f aca="true" t="shared" si="1" ref="I10:I55">$G10+$H10</f>
        <v>0</v>
      </c>
      <c r="J10" s="85">
        <v>0</v>
      </c>
      <c r="K10" s="86">
        <v>0</v>
      </c>
      <c r="L10" s="88">
        <f aca="true" t="shared" si="2" ref="L10:L55">$J10+$K10</f>
        <v>0</v>
      </c>
      <c r="M10" s="105">
        <f aca="true" t="shared" si="3" ref="M10:M55">IF($F10=0,0,$L10/$F10)</f>
        <v>0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0</v>
      </c>
      <c r="S10" s="86">
        <v>0</v>
      </c>
      <c r="T10" s="88">
        <f aca="true" t="shared" si="6" ref="T10:T55">$R10+$S10</f>
        <v>0</v>
      </c>
      <c r="U10" s="105">
        <f aca="true" t="shared" si="7" ref="U10:U55">IF($I10=0,0,$T10/$I10)</f>
        <v>0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v>0</v>
      </c>
      <c r="AA10" s="88">
        <v>0</v>
      </c>
      <c r="AB10" s="88">
        <f aca="true" t="shared" si="10" ref="AB10:AB55">$Z10+$AA10</f>
        <v>0</v>
      </c>
      <c r="AC10" s="105">
        <f aca="true" t="shared" si="11" ref="AC10:AC55">IF($F10=0,0,$AB10/$F10)</f>
        <v>0</v>
      </c>
      <c r="AD10" s="85">
        <v>3434253124</v>
      </c>
      <c r="AE10" s="86">
        <v>2383734275</v>
      </c>
      <c r="AF10" s="88">
        <f aca="true" t="shared" si="12" ref="AF10:AF55">$AD10+$AE10</f>
        <v>5817987399</v>
      </c>
      <c r="AG10" s="86">
        <v>22494883556</v>
      </c>
      <c r="AH10" s="86">
        <v>22494883556</v>
      </c>
      <c r="AI10" s="126">
        <v>5817987399</v>
      </c>
      <c r="AJ10" s="127">
        <f aca="true" t="shared" si="13" ref="AJ10:AJ55">IF($AG10=0,0,$AI10/$AG10)</f>
        <v>0.2586360309230489</v>
      </c>
      <c r="AK10" s="128">
        <f aca="true" t="shared" si="14" ref="AK10:AK55">IF($AF10=0,0,(($L10/$AF10)-1))</f>
        <v>-1</v>
      </c>
    </row>
    <row r="11" spans="1:37" ht="16.5">
      <c r="A11" s="65"/>
      <c r="B11" s="66" t="s">
        <v>97</v>
      </c>
      <c r="C11" s="67"/>
      <c r="D11" s="89">
        <f>SUM(D9:D10)</f>
        <v>7507551640</v>
      </c>
      <c r="E11" s="90">
        <f>SUM(E9:E10)</f>
        <v>1660088597</v>
      </c>
      <c r="F11" s="91">
        <f t="shared" si="0"/>
        <v>9167640237</v>
      </c>
      <c r="G11" s="89">
        <f>SUM(G9:G10)</f>
        <v>7724523137</v>
      </c>
      <c r="H11" s="90">
        <f>SUM(H9:H10)</f>
        <v>1825013599</v>
      </c>
      <c r="I11" s="91">
        <f t="shared" si="1"/>
        <v>9549536736</v>
      </c>
      <c r="J11" s="89">
        <f>SUM(J9:J10)</f>
        <v>2044858147</v>
      </c>
      <c r="K11" s="90">
        <f>SUM(K9:K10)</f>
        <v>104113758</v>
      </c>
      <c r="L11" s="90">
        <f t="shared" si="2"/>
        <v>2148971905</v>
      </c>
      <c r="M11" s="106">
        <f t="shared" si="3"/>
        <v>0.23440840275634825</v>
      </c>
      <c r="N11" s="89">
        <f>SUM(N9:N10)</f>
        <v>0</v>
      </c>
      <c r="O11" s="90">
        <f>SUM(O9:O10)</f>
        <v>0</v>
      </c>
      <c r="P11" s="90">
        <f t="shared" si="4"/>
        <v>0</v>
      </c>
      <c r="Q11" s="106">
        <f t="shared" si="5"/>
        <v>0</v>
      </c>
      <c r="R11" s="89">
        <f>SUM(R9:R10)</f>
        <v>0</v>
      </c>
      <c r="S11" s="90">
        <f>SUM(S9:S10)</f>
        <v>0</v>
      </c>
      <c r="T11" s="90">
        <f t="shared" si="6"/>
        <v>0</v>
      </c>
      <c r="U11" s="106">
        <f t="shared" si="7"/>
        <v>0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v>2044858147</v>
      </c>
      <c r="AA11" s="90">
        <v>104113758</v>
      </c>
      <c r="AB11" s="90">
        <f t="shared" si="10"/>
        <v>2148971905</v>
      </c>
      <c r="AC11" s="106">
        <f t="shared" si="11"/>
        <v>0.23440840275634825</v>
      </c>
      <c r="AD11" s="89">
        <f>SUM(AD9:AD10)</f>
        <v>5343732731</v>
      </c>
      <c r="AE11" s="90">
        <f>SUM(AE9:AE10)</f>
        <v>2519084826</v>
      </c>
      <c r="AF11" s="90">
        <f t="shared" si="12"/>
        <v>7862817557</v>
      </c>
      <c r="AG11" s="90">
        <f>SUM(AG9:AG10)</f>
        <v>31375304886</v>
      </c>
      <c r="AH11" s="90">
        <f>SUM(AH9:AH10)</f>
        <v>31375304886</v>
      </c>
      <c r="AI11" s="91">
        <f>SUM(AI9:AI10)</f>
        <v>7862817557</v>
      </c>
      <c r="AJ11" s="129">
        <f t="shared" si="13"/>
        <v>0.2506052956479309</v>
      </c>
      <c r="AK11" s="130">
        <f t="shared" si="14"/>
        <v>-0.7266918773809214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453572495</v>
      </c>
      <c r="E12" s="86">
        <v>59820250</v>
      </c>
      <c r="F12" s="87">
        <f t="shared" si="0"/>
        <v>513392745</v>
      </c>
      <c r="G12" s="85">
        <v>467921495</v>
      </c>
      <c r="H12" s="86">
        <v>59820250</v>
      </c>
      <c r="I12" s="87">
        <f t="shared" si="1"/>
        <v>527741745</v>
      </c>
      <c r="J12" s="85">
        <v>145642914</v>
      </c>
      <c r="K12" s="86">
        <v>4881670</v>
      </c>
      <c r="L12" s="88">
        <f t="shared" si="2"/>
        <v>150524584</v>
      </c>
      <c r="M12" s="105">
        <f t="shared" si="3"/>
        <v>0.29319577548763376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145642914</v>
      </c>
      <c r="AA12" s="88">
        <v>4881670</v>
      </c>
      <c r="AB12" s="88">
        <f t="shared" si="10"/>
        <v>150524584</v>
      </c>
      <c r="AC12" s="105">
        <f t="shared" si="11"/>
        <v>0.29319577548763376</v>
      </c>
      <c r="AD12" s="85">
        <v>143242702</v>
      </c>
      <c r="AE12" s="86">
        <v>5172350</v>
      </c>
      <c r="AF12" s="88">
        <f t="shared" si="12"/>
        <v>148415052</v>
      </c>
      <c r="AG12" s="86">
        <v>391840767</v>
      </c>
      <c r="AH12" s="86">
        <v>391840767</v>
      </c>
      <c r="AI12" s="126">
        <v>148415052</v>
      </c>
      <c r="AJ12" s="127">
        <f t="shared" si="13"/>
        <v>0.3787636828507943</v>
      </c>
      <c r="AK12" s="128">
        <f t="shared" si="14"/>
        <v>0.01421373352347044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260677240</v>
      </c>
      <c r="E13" s="86">
        <v>37580350</v>
      </c>
      <c r="F13" s="87">
        <f t="shared" si="0"/>
        <v>298257590</v>
      </c>
      <c r="G13" s="85">
        <v>269615219</v>
      </c>
      <c r="H13" s="86">
        <v>37518476</v>
      </c>
      <c r="I13" s="87">
        <f t="shared" si="1"/>
        <v>307133695</v>
      </c>
      <c r="J13" s="85">
        <v>86748596</v>
      </c>
      <c r="K13" s="86">
        <v>6754889</v>
      </c>
      <c r="L13" s="88">
        <f t="shared" si="2"/>
        <v>93503485</v>
      </c>
      <c r="M13" s="105">
        <f t="shared" si="3"/>
        <v>0.31349909653598423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86748596</v>
      </c>
      <c r="AA13" s="88">
        <v>6754889</v>
      </c>
      <c r="AB13" s="88">
        <f t="shared" si="10"/>
        <v>93503485</v>
      </c>
      <c r="AC13" s="105">
        <f t="shared" si="11"/>
        <v>0.31349909653598423</v>
      </c>
      <c r="AD13" s="85">
        <v>79940428</v>
      </c>
      <c r="AE13" s="86">
        <v>4282339</v>
      </c>
      <c r="AF13" s="88">
        <f t="shared" si="12"/>
        <v>84222767</v>
      </c>
      <c r="AG13" s="86">
        <v>263543252</v>
      </c>
      <c r="AH13" s="86">
        <v>263543252</v>
      </c>
      <c r="AI13" s="126">
        <v>84222767</v>
      </c>
      <c r="AJ13" s="127">
        <f t="shared" si="13"/>
        <v>0.3195785373400492</v>
      </c>
      <c r="AK13" s="128">
        <f t="shared" si="14"/>
        <v>0.11019250887352117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569153848</v>
      </c>
      <c r="E14" s="86">
        <v>41260672</v>
      </c>
      <c r="F14" s="87">
        <f t="shared" si="0"/>
        <v>610414520</v>
      </c>
      <c r="G14" s="85">
        <v>584165824</v>
      </c>
      <c r="H14" s="86">
        <v>45110672</v>
      </c>
      <c r="I14" s="87">
        <f t="shared" si="1"/>
        <v>629276496</v>
      </c>
      <c r="J14" s="85">
        <v>191001404</v>
      </c>
      <c r="K14" s="86">
        <v>12102578</v>
      </c>
      <c r="L14" s="88">
        <f t="shared" si="2"/>
        <v>203103982</v>
      </c>
      <c r="M14" s="105">
        <f t="shared" si="3"/>
        <v>0.3327312430248219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191001404</v>
      </c>
      <c r="AA14" s="88">
        <v>12102578</v>
      </c>
      <c r="AB14" s="88">
        <f t="shared" si="10"/>
        <v>203103982</v>
      </c>
      <c r="AC14" s="105">
        <f t="shared" si="11"/>
        <v>0.3327312430248219</v>
      </c>
      <c r="AD14" s="85">
        <v>165203717</v>
      </c>
      <c r="AE14" s="86">
        <v>5524279</v>
      </c>
      <c r="AF14" s="88">
        <f t="shared" si="12"/>
        <v>170727996</v>
      </c>
      <c r="AG14" s="86">
        <v>523488279</v>
      </c>
      <c r="AH14" s="86">
        <v>523488279</v>
      </c>
      <c r="AI14" s="126">
        <v>170727996</v>
      </c>
      <c r="AJ14" s="127">
        <f t="shared" si="13"/>
        <v>0.32613527914347057</v>
      </c>
      <c r="AK14" s="128">
        <f t="shared" si="14"/>
        <v>0.18963489737207473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429146836</v>
      </c>
      <c r="E15" s="86">
        <v>44318047</v>
      </c>
      <c r="F15" s="87">
        <f t="shared" si="0"/>
        <v>473464883</v>
      </c>
      <c r="G15" s="85">
        <v>447076836</v>
      </c>
      <c r="H15" s="86">
        <v>67088047</v>
      </c>
      <c r="I15" s="87">
        <f t="shared" si="1"/>
        <v>514164883</v>
      </c>
      <c r="J15" s="85">
        <v>132448641</v>
      </c>
      <c r="K15" s="86">
        <v>10939245</v>
      </c>
      <c r="L15" s="88">
        <f t="shared" si="2"/>
        <v>143387886</v>
      </c>
      <c r="M15" s="105">
        <f t="shared" si="3"/>
        <v>0.30284798545449887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132448641</v>
      </c>
      <c r="AA15" s="88">
        <v>10939245</v>
      </c>
      <c r="AB15" s="88">
        <f t="shared" si="10"/>
        <v>143387886</v>
      </c>
      <c r="AC15" s="105">
        <f t="shared" si="11"/>
        <v>0.30284798545449887</v>
      </c>
      <c r="AD15" s="85">
        <v>119452757</v>
      </c>
      <c r="AE15" s="86">
        <v>6738101</v>
      </c>
      <c r="AF15" s="88">
        <f t="shared" si="12"/>
        <v>126190858</v>
      </c>
      <c r="AG15" s="86">
        <v>458140793</v>
      </c>
      <c r="AH15" s="86">
        <v>458140793</v>
      </c>
      <c r="AI15" s="126">
        <v>126190858</v>
      </c>
      <c r="AJ15" s="127">
        <f t="shared" si="13"/>
        <v>0.2754412179139874</v>
      </c>
      <c r="AK15" s="128">
        <f t="shared" si="14"/>
        <v>0.13627792276362838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220223723</v>
      </c>
      <c r="E16" s="86">
        <v>45940000</v>
      </c>
      <c r="F16" s="87">
        <f t="shared" si="0"/>
        <v>266163723</v>
      </c>
      <c r="G16" s="85">
        <v>233677723</v>
      </c>
      <c r="H16" s="86">
        <v>50890000</v>
      </c>
      <c r="I16" s="87">
        <f t="shared" si="1"/>
        <v>284567723</v>
      </c>
      <c r="J16" s="85">
        <v>64132081</v>
      </c>
      <c r="K16" s="86">
        <v>4443585</v>
      </c>
      <c r="L16" s="88">
        <f t="shared" si="2"/>
        <v>68575666</v>
      </c>
      <c r="M16" s="105">
        <f t="shared" si="3"/>
        <v>0.2576446753414251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64132081</v>
      </c>
      <c r="AA16" s="88">
        <v>4443585</v>
      </c>
      <c r="AB16" s="88">
        <f t="shared" si="10"/>
        <v>68575666</v>
      </c>
      <c r="AC16" s="105">
        <f t="shared" si="11"/>
        <v>0.2576446753414251</v>
      </c>
      <c r="AD16" s="85">
        <v>27107392</v>
      </c>
      <c r="AE16" s="86">
        <v>19537526</v>
      </c>
      <c r="AF16" s="88">
        <f t="shared" si="12"/>
        <v>46644918</v>
      </c>
      <c r="AG16" s="86">
        <v>287041253</v>
      </c>
      <c r="AH16" s="86">
        <v>287041253</v>
      </c>
      <c r="AI16" s="126">
        <v>46644918</v>
      </c>
      <c r="AJ16" s="127">
        <f t="shared" si="13"/>
        <v>0.16250248879731582</v>
      </c>
      <c r="AK16" s="128">
        <f t="shared" si="14"/>
        <v>0.4701637164417354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906005337</v>
      </c>
      <c r="E17" s="86">
        <v>56912490</v>
      </c>
      <c r="F17" s="87">
        <f t="shared" si="0"/>
        <v>962917827</v>
      </c>
      <c r="G17" s="85">
        <v>926393335</v>
      </c>
      <c r="H17" s="86">
        <v>77800376</v>
      </c>
      <c r="I17" s="87">
        <f t="shared" si="1"/>
        <v>1004193711</v>
      </c>
      <c r="J17" s="85">
        <v>299289820</v>
      </c>
      <c r="K17" s="86">
        <v>3222774</v>
      </c>
      <c r="L17" s="88">
        <f t="shared" si="2"/>
        <v>302512594</v>
      </c>
      <c r="M17" s="105">
        <f t="shared" si="3"/>
        <v>0.3141624191780593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299289820</v>
      </c>
      <c r="AA17" s="88">
        <v>3222774</v>
      </c>
      <c r="AB17" s="88">
        <f t="shared" si="10"/>
        <v>302512594</v>
      </c>
      <c r="AC17" s="105">
        <f t="shared" si="11"/>
        <v>0.3141624191780593</v>
      </c>
      <c r="AD17" s="85">
        <v>258103337</v>
      </c>
      <c r="AE17" s="86">
        <v>8916313</v>
      </c>
      <c r="AF17" s="88">
        <f t="shared" si="12"/>
        <v>267019650</v>
      </c>
      <c r="AG17" s="86">
        <v>929802900</v>
      </c>
      <c r="AH17" s="86">
        <v>929802900</v>
      </c>
      <c r="AI17" s="126">
        <v>267019650</v>
      </c>
      <c r="AJ17" s="127">
        <f t="shared" si="13"/>
        <v>0.2871787665966626</v>
      </c>
      <c r="AK17" s="128">
        <f t="shared" si="14"/>
        <v>0.13292259202646695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166604036</v>
      </c>
      <c r="E18" s="86">
        <v>25611500</v>
      </c>
      <c r="F18" s="87">
        <f t="shared" si="0"/>
        <v>192215536</v>
      </c>
      <c r="G18" s="85">
        <v>170777074</v>
      </c>
      <c r="H18" s="86">
        <v>23875360</v>
      </c>
      <c r="I18" s="87">
        <f t="shared" si="1"/>
        <v>194652434</v>
      </c>
      <c r="J18" s="85">
        <v>54405126</v>
      </c>
      <c r="K18" s="86">
        <v>958768</v>
      </c>
      <c r="L18" s="88">
        <f t="shared" si="2"/>
        <v>55363894</v>
      </c>
      <c r="M18" s="105">
        <f t="shared" si="3"/>
        <v>0.28803027659533204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54405126</v>
      </c>
      <c r="AA18" s="88">
        <v>958768</v>
      </c>
      <c r="AB18" s="88">
        <f t="shared" si="10"/>
        <v>55363894</v>
      </c>
      <c r="AC18" s="105">
        <f t="shared" si="11"/>
        <v>0.28803027659533204</v>
      </c>
      <c r="AD18" s="85">
        <v>52004549</v>
      </c>
      <c r="AE18" s="86">
        <v>1038124</v>
      </c>
      <c r="AF18" s="88">
        <f t="shared" si="12"/>
        <v>53042673</v>
      </c>
      <c r="AG18" s="86">
        <v>181803575</v>
      </c>
      <c r="AH18" s="86">
        <v>181803575</v>
      </c>
      <c r="AI18" s="126">
        <v>53042673</v>
      </c>
      <c r="AJ18" s="127">
        <f t="shared" si="13"/>
        <v>0.291758140619622</v>
      </c>
      <c r="AK18" s="128">
        <f t="shared" si="14"/>
        <v>0.043761388118581435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164212281</v>
      </c>
      <c r="E19" s="86">
        <v>5093700</v>
      </c>
      <c r="F19" s="87">
        <f t="shared" si="0"/>
        <v>169305981</v>
      </c>
      <c r="G19" s="85">
        <v>170219821</v>
      </c>
      <c r="H19" s="86">
        <v>5358200</v>
      </c>
      <c r="I19" s="87">
        <f t="shared" si="1"/>
        <v>175578021</v>
      </c>
      <c r="J19" s="85">
        <v>48026828</v>
      </c>
      <c r="K19" s="86">
        <v>318181</v>
      </c>
      <c r="L19" s="88">
        <f t="shared" si="2"/>
        <v>48345009</v>
      </c>
      <c r="M19" s="105">
        <f t="shared" si="3"/>
        <v>0.2855481461106799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48026828</v>
      </c>
      <c r="AA19" s="88">
        <v>318181</v>
      </c>
      <c r="AB19" s="88">
        <f t="shared" si="10"/>
        <v>48345009</v>
      </c>
      <c r="AC19" s="105">
        <f t="shared" si="11"/>
        <v>0.2855481461106799</v>
      </c>
      <c r="AD19" s="85">
        <v>85459161</v>
      </c>
      <c r="AE19" s="86">
        <v>0</v>
      </c>
      <c r="AF19" s="88">
        <f t="shared" si="12"/>
        <v>85459161</v>
      </c>
      <c r="AG19" s="86">
        <v>150393000</v>
      </c>
      <c r="AH19" s="86">
        <v>150393000</v>
      </c>
      <c r="AI19" s="126">
        <v>85459161</v>
      </c>
      <c r="AJ19" s="127">
        <f t="shared" si="13"/>
        <v>0.5682389539406755</v>
      </c>
      <c r="AK19" s="128">
        <f t="shared" si="14"/>
        <v>-0.43429108787997583</v>
      </c>
    </row>
    <row r="20" spans="1:37" ht="16.5">
      <c r="A20" s="65"/>
      <c r="B20" s="66" t="s">
        <v>116</v>
      </c>
      <c r="C20" s="67"/>
      <c r="D20" s="89">
        <f>SUM(D12:D19)</f>
        <v>3169595796</v>
      </c>
      <c r="E20" s="90">
        <f>SUM(E12:E19)</f>
        <v>316537009</v>
      </c>
      <c r="F20" s="91">
        <f t="shared" si="0"/>
        <v>3486132805</v>
      </c>
      <c r="G20" s="89">
        <f>SUM(G12:G19)</f>
        <v>3269847327</v>
      </c>
      <c r="H20" s="90">
        <f>SUM(H12:H19)</f>
        <v>367461381</v>
      </c>
      <c r="I20" s="91">
        <f t="shared" si="1"/>
        <v>3637308708</v>
      </c>
      <c r="J20" s="89">
        <f>SUM(J12:J19)</f>
        <v>1021695410</v>
      </c>
      <c r="K20" s="90">
        <f>SUM(K12:K19)</f>
        <v>43621690</v>
      </c>
      <c r="L20" s="90">
        <f t="shared" si="2"/>
        <v>1065317100</v>
      </c>
      <c r="M20" s="106">
        <f t="shared" si="3"/>
        <v>0.3055870672718104</v>
      </c>
      <c r="N20" s="89">
        <f>SUM(N12:N19)</f>
        <v>0</v>
      </c>
      <c r="O20" s="90">
        <f>SUM(O12:O19)</f>
        <v>0</v>
      </c>
      <c r="P20" s="90">
        <f t="shared" si="4"/>
        <v>0</v>
      </c>
      <c r="Q20" s="106">
        <f t="shared" si="5"/>
        <v>0</v>
      </c>
      <c r="R20" s="89">
        <f>SUM(R12:R19)</f>
        <v>0</v>
      </c>
      <c r="S20" s="90">
        <f>SUM(S12:S19)</f>
        <v>0</v>
      </c>
      <c r="T20" s="90">
        <f t="shared" si="6"/>
        <v>0</v>
      </c>
      <c r="U20" s="106">
        <f t="shared" si="7"/>
        <v>0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v>1021695410</v>
      </c>
      <c r="AA20" s="90">
        <v>43621690</v>
      </c>
      <c r="AB20" s="90">
        <f t="shared" si="10"/>
        <v>1065317100</v>
      </c>
      <c r="AC20" s="106">
        <f t="shared" si="11"/>
        <v>0.3055870672718104</v>
      </c>
      <c r="AD20" s="89">
        <f>SUM(AD12:AD19)</f>
        <v>930514043</v>
      </c>
      <c r="AE20" s="90">
        <f>SUM(AE12:AE19)</f>
        <v>51209032</v>
      </c>
      <c r="AF20" s="90">
        <f t="shared" si="12"/>
        <v>981723075</v>
      </c>
      <c r="AG20" s="90">
        <f>SUM(AG12:AG19)</f>
        <v>3186053819</v>
      </c>
      <c r="AH20" s="90">
        <f>SUM(AH12:AH19)</f>
        <v>3186053819</v>
      </c>
      <c r="AI20" s="91">
        <f>SUM(AI12:AI19)</f>
        <v>981723075</v>
      </c>
      <c r="AJ20" s="129">
        <f t="shared" si="13"/>
        <v>0.308131353320369</v>
      </c>
      <c r="AK20" s="130">
        <f t="shared" si="14"/>
        <v>0.08515031084504154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312357000</v>
      </c>
      <c r="E21" s="86">
        <v>83150688</v>
      </c>
      <c r="F21" s="87">
        <f t="shared" si="0"/>
        <v>395507688</v>
      </c>
      <c r="G21" s="85">
        <v>355110000</v>
      </c>
      <c r="H21" s="86">
        <v>107843738</v>
      </c>
      <c r="I21" s="87">
        <f t="shared" si="1"/>
        <v>462953738</v>
      </c>
      <c r="J21" s="85">
        <v>124180559</v>
      </c>
      <c r="K21" s="86">
        <v>12208446</v>
      </c>
      <c r="L21" s="88">
        <f t="shared" si="2"/>
        <v>136389005</v>
      </c>
      <c r="M21" s="105">
        <f t="shared" si="3"/>
        <v>0.344845395268271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124180559</v>
      </c>
      <c r="AA21" s="88">
        <v>12208446</v>
      </c>
      <c r="AB21" s="88">
        <f t="shared" si="10"/>
        <v>136389005</v>
      </c>
      <c r="AC21" s="105">
        <f t="shared" si="11"/>
        <v>0.344845395268271</v>
      </c>
      <c r="AD21" s="85">
        <v>110945021</v>
      </c>
      <c r="AE21" s="86">
        <v>19172348</v>
      </c>
      <c r="AF21" s="88">
        <f t="shared" si="12"/>
        <v>130117369</v>
      </c>
      <c r="AG21" s="86">
        <v>387649824</v>
      </c>
      <c r="AH21" s="86">
        <v>387649824</v>
      </c>
      <c r="AI21" s="126">
        <v>130117369</v>
      </c>
      <c r="AJ21" s="127">
        <f t="shared" si="13"/>
        <v>0.33565697942893946</v>
      </c>
      <c r="AK21" s="128">
        <f t="shared" si="14"/>
        <v>0.048199837179308425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377051628</v>
      </c>
      <c r="E22" s="86">
        <v>94709299</v>
      </c>
      <c r="F22" s="87">
        <f t="shared" si="0"/>
        <v>471760927</v>
      </c>
      <c r="G22" s="85">
        <v>433471498</v>
      </c>
      <c r="H22" s="86">
        <v>123042534</v>
      </c>
      <c r="I22" s="87">
        <f t="shared" si="1"/>
        <v>556514032</v>
      </c>
      <c r="J22" s="85">
        <v>141283019</v>
      </c>
      <c r="K22" s="86">
        <v>1473210</v>
      </c>
      <c r="L22" s="88">
        <f t="shared" si="2"/>
        <v>142756229</v>
      </c>
      <c r="M22" s="105">
        <f t="shared" si="3"/>
        <v>0.30260290929095957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141283019</v>
      </c>
      <c r="AA22" s="88">
        <v>1473210</v>
      </c>
      <c r="AB22" s="88">
        <f t="shared" si="10"/>
        <v>142756229</v>
      </c>
      <c r="AC22" s="105">
        <f t="shared" si="11"/>
        <v>0.30260290929095957</v>
      </c>
      <c r="AD22" s="85">
        <v>130189247</v>
      </c>
      <c r="AE22" s="86">
        <v>724434</v>
      </c>
      <c r="AF22" s="88">
        <f t="shared" si="12"/>
        <v>130913681</v>
      </c>
      <c r="AG22" s="86">
        <v>421532843</v>
      </c>
      <c r="AH22" s="86">
        <v>421532843</v>
      </c>
      <c r="AI22" s="126">
        <v>130913681</v>
      </c>
      <c r="AJ22" s="127">
        <f t="shared" si="13"/>
        <v>0.31056579142992186</v>
      </c>
      <c r="AK22" s="128">
        <f t="shared" si="14"/>
        <v>0.09046073649094022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103151956</v>
      </c>
      <c r="E23" s="86">
        <v>9537044</v>
      </c>
      <c r="F23" s="87">
        <f t="shared" si="0"/>
        <v>112689000</v>
      </c>
      <c r="G23" s="85">
        <v>109880956</v>
      </c>
      <c r="H23" s="86">
        <v>9837044</v>
      </c>
      <c r="I23" s="87">
        <f t="shared" si="1"/>
        <v>119718000</v>
      </c>
      <c r="J23" s="85">
        <v>48802428</v>
      </c>
      <c r="K23" s="86">
        <v>278899</v>
      </c>
      <c r="L23" s="88">
        <f t="shared" si="2"/>
        <v>49081327</v>
      </c>
      <c r="M23" s="105">
        <f t="shared" si="3"/>
        <v>0.43554674369281826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48802428</v>
      </c>
      <c r="AA23" s="88">
        <v>278899</v>
      </c>
      <c r="AB23" s="88">
        <f t="shared" si="10"/>
        <v>49081327</v>
      </c>
      <c r="AC23" s="105">
        <f t="shared" si="11"/>
        <v>0.43554674369281826</v>
      </c>
      <c r="AD23" s="85">
        <v>0</v>
      </c>
      <c r="AE23" s="86">
        <v>0</v>
      </c>
      <c r="AF23" s="88">
        <f t="shared" si="12"/>
        <v>0</v>
      </c>
      <c r="AG23" s="86">
        <v>155495941</v>
      </c>
      <c r="AH23" s="86">
        <v>155495941</v>
      </c>
      <c r="AI23" s="126">
        <v>0</v>
      </c>
      <c r="AJ23" s="127">
        <f t="shared" si="13"/>
        <v>0</v>
      </c>
      <c r="AK23" s="128">
        <f t="shared" si="14"/>
        <v>0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201157962</v>
      </c>
      <c r="E24" s="86">
        <v>32016460</v>
      </c>
      <c r="F24" s="87">
        <f t="shared" si="0"/>
        <v>233174422</v>
      </c>
      <c r="G24" s="85">
        <v>220904962</v>
      </c>
      <c r="H24" s="86">
        <v>32016460</v>
      </c>
      <c r="I24" s="87">
        <f t="shared" si="1"/>
        <v>252921422</v>
      </c>
      <c r="J24" s="85">
        <v>74747748</v>
      </c>
      <c r="K24" s="86">
        <v>2704790</v>
      </c>
      <c r="L24" s="88">
        <f t="shared" si="2"/>
        <v>77452538</v>
      </c>
      <c r="M24" s="105">
        <f t="shared" si="3"/>
        <v>0.33216566952613696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74747748</v>
      </c>
      <c r="AA24" s="88">
        <v>2704790</v>
      </c>
      <c r="AB24" s="88">
        <f t="shared" si="10"/>
        <v>77452538</v>
      </c>
      <c r="AC24" s="105">
        <f t="shared" si="11"/>
        <v>0.33216566952613696</v>
      </c>
      <c r="AD24" s="85">
        <v>9590464</v>
      </c>
      <c r="AE24" s="86">
        <v>0</v>
      </c>
      <c r="AF24" s="88">
        <f t="shared" si="12"/>
        <v>9590464</v>
      </c>
      <c r="AG24" s="86">
        <v>241127178</v>
      </c>
      <c r="AH24" s="86">
        <v>241127178</v>
      </c>
      <c r="AI24" s="126">
        <v>9590464</v>
      </c>
      <c r="AJ24" s="127">
        <f t="shared" si="13"/>
        <v>0.03977346759310558</v>
      </c>
      <c r="AK24" s="128">
        <f t="shared" si="14"/>
        <v>7.075994863230809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158355034</v>
      </c>
      <c r="E25" s="86">
        <v>35372452</v>
      </c>
      <c r="F25" s="87">
        <f t="shared" si="0"/>
        <v>193727486</v>
      </c>
      <c r="G25" s="85">
        <v>173009034</v>
      </c>
      <c r="H25" s="86">
        <v>35371452</v>
      </c>
      <c r="I25" s="87">
        <f t="shared" si="1"/>
        <v>208380486</v>
      </c>
      <c r="J25" s="85">
        <v>79376822</v>
      </c>
      <c r="K25" s="86">
        <v>3949494</v>
      </c>
      <c r="L25" s="88">
        <f t="shared" si="2"/>
        <v>83326316</v>
      </c>
      <c r="M25" s="105">
        <f t="shared" si="3"/>
        <v>0.43012128903587793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79376822</v>
      </c>
      <c r="AA25" s="88">
        <v>3949494</v>
      </c>
      <c r="AB25" s="88">
        <f t="shared" si="10"/>
        <v>83326316</v>
      </c>
      <c r="AC25" s="105">
        <f t="shared" si="11"/>
        <v>0.43012128903587793</v>
      </c>
      <c r="AD25" s="85">
        <v>76302996</v>
      </c>
      <c r="AE25" s="86">
        <v>4152366</v>
      </c>
      <c r="AF25" s="88">
        <f t="shared" si="12"/>
        <v>80455362</v>
      </c>
      <c r="AG25" s="86">
        <v>181080813</v>
      </c>
      <c r="AH25" s="86">
        <v>181080813</v>
      </c>
      <c r="AI25" s="126">
        <v>80455362</v>
      </c>
      <c r="AJ25" s="127">
        <f t="shared" si="13"/>
        <v>0.44430638822015894</v>
      </c>
      <c r="AK25" s="128">
        <f t="shared" si="14"/>
        <v>0.03568381185084957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437344735</v>
      </c>
      <c r="E26" s="86">
        <v>85590700</v>
      </c>
      <c r="F26" s="87">
        <f t="shared" si="0"/>
        <v>522935435</v>
      </c>
      <c r="G26" s="85">
        <v>471730735</v>
      </c>
      <c r="H26" s="86">
        <v>85590700</v>
      </c>
      <c r="I26" s="87">
        <f t="shared" si="1"/>
        <v>557321435</v>
      </c>
      <c r="J26" s="85">
        <v>0</v>
      </c>
      <c r="K26" s="86">
        <v>0</v>
      </c>
      <c r="L26" s="88">
        <f t="shared" si="2"/>
        <v>0</v>
      </c>
      <c r="M26" s="105">
        <f t="shared" si="3"/>
        <v>0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0</v>
      </c>
      <c r="AA26" s="88">
        <v>0</v>
      </c>
      <c r="AB26" s="88">
        <f t="shared" si="10"/>
        <v>0</v>
      </c>
      <c r="AC26" s="105">
        <f t="shared" si="11"/>
        <v>0</v>
      </c>
      <c r="AD26" s="85">
        <v>183876034</v>
      </c>
      <c r="AE26" s="86">
        <v>14379811</v>
      </c>
      <c r="AF26" s="88">
        <f t="shared" si="12"/>
        <v>198255845</v>
      </c>
      <c r="AG26" s="86">
        <v>487502251</v>
      </c>
      <c r="AH26" s="86">
        <v>487502251</v>
      </c>
      <c r="AI26" s="126">
        <v>198255845</v>
      </c>
      <c r="AJ26" s="127">
        <f t="shared" si="13"/>
        <v>0.4066767786063002</v>
      </c>
      <c r="AK26" s="128">
        <f t="shared" si="14"/>
        <v>-1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1674406404</v>
      </c>
      <c r="E27" s="86">
        <v>491471280</v>
      </c>
      <c r="F27" s="87">
        <f t="shared" si="0"/>
        <v>2165877684</v>
      </c>
      <c r="G27" s="85">
        <v>1742841432</v>
      </c>
      <c r="H27" s="86">
        <v>491471280</v>
      </c>
      <c r="I27" s="87">
        <f t="shared" si="1"/>
        <v>2234312712</v>
      </c>
      <c r="J27" s="85">
        <v>531794815</v>
      </c>
      <c r="K27" s="86">
        <v>27709196</v>
      </c>
      <c r="L27" s="88">
        <f t="shared" si="2"/>
        <v>559504011</v>
      </c>
      <c r="M27" s="105">
        <f t="shared" si="3"/>
        <v>0.25832668905230755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531794815</v>
      </c>
      <c r="AA27" s="88">
        <v>27709196</v>
      </c>
      <c r="AB27" s="88">
        <f t="shared" si="10"/>
        <v>559504011</v>
      </c>
      <c r="AC27" s="105">
        <f t="shared" si="11"/>
        <v>0.25832668905230755</v>
      </c>
      <c r="AD27" s="85">
        <v>0</v>
      </c>
      <c r="AE27" s="86">
        <v>0</v>
      </c>
      <c r="AF27" s="88">
        <f t="shared" si="12"/>
        <v>0</v>
      </c>
      <c r="AG27" s="86">
        <v>1974865080</v>
      </c>
      <c r="AH27" s="86">
        <v>1974865080</v>
      </c>
      <c r="AI27" s="126">
        <v>0</v>
      </c>
      <c r="AJ27" s="127">
        <f t="shared" si="13"/>
        <v>0</v>
      </c>
      <c r="AK27" s="128">
        <f t="shared" si="14"/>
        <v>0</v>
      </c>
    </row>
    <row r="28" spans="1:37" ht="16.5">
      <c r="A28" s="65"/>
      <c r="B28" s="66" t="s">
        <v>131</v>
      </c>
      <c r="C28" s="67"/>
      <c r="D28" s="89">
        <f>SUM(D21:D27)</f>
        <v>3263824719</v>
      </c>
      <c r="E28" s="90">
        <f>SUM(E21:E27)</f>
        <v>831847923</v>
      </c>
      <c r="F28" s="91">
        <f t="shared" si="0"/>
        <v>4095672642</v>
      </c>
      <c r="G28" s="89">
        <f>SUM(G21:G27)</f>
        <v>3506948617</v>
      </c>
      <c r="H28" s="90">
        <f>SUM(H21:H27)</f>
        <v>885173208</v>
      </c>
      <c r="I28" s="91">
        <f t="shared" si="1"/>
        <v>4392121825</v>
      </c>
      <c r="J28" s="89">
        <f>SUM(J21:J27)</f>
        <v>1000185391</v>
      </c>
      <c r="K28" s="90">
        <f>SUM(K21:K27)</f>
        <v>48324035</v>
      </c>
      <c r="L28" s="90">
        <f t="shared" si="2"/>
        <v>1048509426</v>
      </c>
      <c r="M28" s="106">
        <f t="shared" si="3"/>
        <v>0.256004206793244</v>
      </c>
      <c r="N28" s="89">
        <f>SUM(N21:N27)</f>
        <v>0</v>
      </c>
      <c r="O28" s="90">
        <f>SUM(O21:O27)</f>
        <v>0</v>
      </c>
      <c r="P28" s="90">
        <f t="shared" si="4"/>
        <v>0</v>
      </c>
      <c r="Q28" s="106">
        <f t="shared" si="5"/>
        <v>0</v>
      </c>
      <c r="R28" s="89">
        <f>SUM(R21:R27)</f>
        <v>0</v>
      </c>
      <c r="S28" s="90">
        <f>SUM(S21:S27)</f>
        <v>0</v>
      </c>
      <c r="T28" s="90">
        <f t="shared" si="6"/>
        <v>0</v>
      </c>
      <c r="U28" s="106">
        <f t="shared" si="7"/>
        <v>0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v>1000185391</v>
      </c>
      <c r="AA28" s="90">
        <v>48324035</v>
      </c>
      <c r="AB28" s="90">
        <f t="shared" si="10"/>
        <v>1048509426</v>
      </c>
      <c r="AC28" s="106">
        <f t="shared" si="11"/>
        <v>0.256004206793244</v>
      </c>
      <c r="AD28" s="89">
        <f>SUM(AD21:AD27)</f>
        <v>510903762</v>
      </c>
      <c r="AE28" s="90">
        <f>SUM(AE21:AE27)</f>
        <v>38428959</v>
      </c>
      <c r="AF28" s="90">
        <f t="shared" si="12"/>
        <v>549332721</v>
      </c>
      <c r="AG28" s="90">
        <f>SUM(AG21:AG27)</f>
        <v>3849253930</v>
      </c>
      <c r="AH28" s="90">
        <f>SUM(AH21:AH27)</f>
        <v>3849253930</v>
      </c>
      <c r="AI28" s="91">
        <f>SUM(AI21:AI27)</f>
        <v>549332721</v>
      </c>
      <c r="AJ28" s="129">
        <f t="shared" si="13"/>
        <v>0.14271147889689886</v>
      </c>
      <c r="AK28" s="130">
        <f t="shared" si="14"/>
        <v>0.9086964710409084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334502794</v>
      </c>
      <c r="E29" s="86">
        <v>19723000</v>
      </c>
      <c r="F29" s="87">
        <f t="shared" si="0"/>
        <v>354225794</v>
      </c>
      <c r="G29" s="85">
        <v>341781794</v>
      </c>
      <c r="H29" s="86">
        <v>19723000</v>
      </c>
      <c r="I29" s="87">
        <f t="shared" si="1"/>
        <v>361504794</v>
      </c>
      <c r="J29" s="85">
        <v>109729404</v>
      </c>
      <c r="K29" s="86">
        <v>46004613</v>
      </c>
      <c r="L29" s="88">
        <f t="shared" si="2"/>
        <v>155734017</v>
      </c>
      <c r="M29" s="105">
        <f t="shared" si="3"/>
        <v>0.4396461794648416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109729404</v>
      </c>
      <c r="AA29" s="88">
        <v>46004613</v>
      </c>
      <c r="AB29" s="88">
        <f t="shared" si="10"/>
        <v>155734017</v>
      </c>
      <c r="AC29" s="105">
        <f t="shared" si="11"/>
        <v>0.4396461794648416</v>
      </c>
      <c r="AD29" s="85">
        <v>91755202</v>
      </c>
      <c r="AE29" s="86">
        <v>0</v>
      </c>
      <c r="AF29" s="88">
        <f t="shared" si="12"/>
        <v>91755202</v>
      </c>
      <c r="AG29" s="86">
        <v>333290204</v>
      </c>
      <c r="AH29" s="86">
        <v>333290204</v>
      </c>
      <c r="AI29" s="126">
        <v>91755202</v>
      </c>
      <c r="AJ29" s="127">
        <f t="shared" si="13"/>
        <v>0.27530122667511703</v>
      </c>
      <c r="AK29" s="128">
        <f t="shared" si="14"/>
        <v>0.6972772508309666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212906296</v>
      </c>
      <c r="E30" s="86">
        <v>58025700</v>
      </c>
      <c r="F30" s="87">
        <f t="shared" si="0"/>
        <v>270931996</v>
      </c>
      <c r="G30" s="85">
        <v>237117576</v>
      </c>
      <c r="H30" s="86">
        <v>66509700</v>
      </c>
      <c r="I30" s="87">
        <f t="shared" si="1"/>
        <v>303627276</v>
      </c>
      <c r="J30" s="85">
        <v>163678245</v>
      </c>
      <c r="K30" s="86">
        <v>12527098</v>
      </c>
      <c r="L30" s="88">
        <f t="shared" si="2"/>
        <v>176205343</v>
      </c>
      <c r="M30" s="105">
        <f t="shared" si="3"/>
        <v>0.6503674191364242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163678245</v>
      </c>
      <c r="AA30" s="88">
        <v>12527098</v>
      </c>
      <c r="AB30" s="88">
        <f t="shared" si="10"/>
        <v>176205343</v>
      </c>
      <c r="AC30" s="105">
        <f t="shared" si="11"/>
        <v>0.6503674191364242</v>
      </c>
      <c r="AD30" s="85">
        <v>75770181</v>
      </c>
      <c r="AE30" s="86">
        <v>9811152</v>
      </c>
      <c r="AF30" s="88">
        <f t="shared" si="12"/>
        <v>85581333</v>
      </c>
      <c r="AG30" s="86">
        <v>267204618</v>
      </c>
      <c r="AH30" s="86">
        <v>267204618</v>
      </c>
      <c r="AI30" s="126">
        <v>85581333</v>
      </c>
      <c r="AJ30" s="127">
        <f t="shared" si="13"/>
        <v>0.32028388446490097</v>
      </c>
      <c r="AK30" s="128">
        <f t="shared" si="14"/>
        <v>1.058922627437925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200713858</v>
      </c>
      <c r="E31" s="86">
        <v>33553050</v>
      </c>
      <c r="F31" s="87">
        <f t="shared" si="0"/>
        <v>234266908</v>
      </c>
      <c r="G31" s="85">
        <v>222930431</v>
      </c>
      <c r="H31" s="86">
        <v>37751166</v>
      </c>
      <c r="I31" s="87">
        <f t="shared" si="1"/>
        <v>260681597</v>
      </c>
      <c r="J31" s="85">
        <v>76454141</v>
      </c>
      <c r="K31" s="86">
        <v>10364356</v>
      </c>
      <c r="L31" s="88">
        <f t="shared" si="2"/>
        <v>86818497</v>
      </c>
      <c r="M31" s="105">
        <f t="shared" si="3"/>
        <v>0.3705965035403122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76454141</v>
      </c>
      <c r="AA31" s="88">
        <v>10364356</v>
      </c>
      <c r="AB31" s="88">
        <f t="shared" si="10"/>
        <v>86818497</v>
      </c>
      <c r="AC31" s="105">
        <f t="shared" si="11"/>
        <v>0.3705965035403122</v>
      </c>
      <c r="AD31" s="85">
        <v>117455484</v>
      </c>
      <c r="AE31" s="86">
        <v>1224776</v>
      </c>
      <c r="AF31" s="88">
        <f t="shared" si="12"/>
        <v>118680260</v>
      </c>
      <c r="AG31" s="86">
        <v>215449661</v>
      </c>
      <c r="AH31" s="86">
        <v>215449661</v>
      </c>
      <c r="AI31" s="126">
        <v>118680260</v>
      </c>
      <c r="AJ31" s="127">
        <f t="shared" si="13"/>
        <v>0.5508491377946517</v>
      </c>
      <c r="AK31" s="128">
        <f t="shared" si="14"/>
        <v>-0.26846724973470737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193244500</v>
      </c>
      <c r="E32" s="86">
        <v>63197550</v>
      </c>
      <c r="F32" s="87">
        <f t="shared" si="0"/>
        <v>256442050</v>
      </c>
      <c r="G32" s="85">
        <v>255596767</v>
      </c>
      <c r="H32" s="86">
        <v>111294772</v>
      </c>
      <c r="I32" s="87">
        <f t="shared" si="1"/>
        <v>366891539</v>
      </c>
      <c r="J32" s="85">
        <v>81081524</v>
      </c>
      <c r="K32" s="86">
        <v>151018723</v>
      </c>
      <c r="L32" s="88">
        <f t="shared" si="2"/>
        <v>232100247</v>
      </c>
      <c r="M32" s="105">
        <f t="shared" si="3"/>
        <v>0.905078738061874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81081524</v>
      </c>
      <c r="AA32" s="88">
        <v>151018723</v>
      </c>
      <c r="AB32" s="88">
        <f t="shared" si="10"/>
        <v>232100247</v>
      </c>
      <c r="AC32" s="105">
        <f t="shared" si="11"/>
        <v>0.905078738061874</v>
      </c>
      <c r="AD32" s="85">
        <v>73474055</v>
      </c>
      <c r="AE32" s="86">
        <v>6733237</v>
      </c>
      <c r="AF32" s="88">
        <f t="shared" si="12"/>
        <v>80207292</v>
      </c>
      <c r="AG32" s="86">
        <v>262898204</v>
      </c>
      <c r="AH32" s="86">
        <v>262898204</v>
      </c>
      <c r="AI32" s="126">
        <v>80207292</v>
      </c>
      <c r="AJ32" s="127">
        <f t="shared" si="13"/>
        <v>0.305088778773095</v>
      </c>
      <c r="AK32" s="128">
        <f t="shared" si="14"/>
        <v>1.8937549344017248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119659329</v>
      </c>
      <c r="E33" s="86">
        <v>27159901</v>
      </c>
      <c r="F33" s="87">
        <f t="shared" si="0"/>
        <v>146819230</v>
      </c>
      <c r="G33" s="85">
        <v>132263643</v>
      </c>
      <c r="H33" s="86">
        <v>39360801</v>
      </c>
      <c r="I33" s="87">
        <f t="shared" si="1"/>
        <v>171624444</v>
      </c>
      <c r="J33" s="85">
        <v>41583645</v>
      </c>
      <c r="K33" s="86">
        <v>8966978</v>
      </c>
      <c r="L33" s="88">
        <f t="shared" si="2"/>
        <v>50550623</v>
      </c>
      <c r="M33" s="105">
        <f t="shared" si="3"/>
        <v>0.34430519081185756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41583645</v>
      </c>
      <c r="AA33" s="88">
        <v>8966978</v>
      </c>
      <c r="AB33" s="88">
        <f t="shared" si="10"/>
        <v>50550623</v>
      </c>
      <c r="AC33" s="105">
        <f t="shared" si="11"/>
        <v>0.34430519081185756</v>
      </c>
      <c r="AD33" s="85">
        <v>40128512</v>
      </c>
      <c r="AE33" s="86">
        <v>2540635</v>
      </c>
      <c r="AF33" s="88">
        <f t="shared" si="12"/>
        <v>42669147</v>
      </c>
      <c r="AG33" s="86">
        <v>127109214</v>
      </c>
      <c r="AH33" s="86">
        <v>127109214</v>
      </c>
      <c r="AI33" s="126">
        <v>42669147</v>
      </c>
      <c r="AJ33" s="127">
        <f t="shared" si="13"/>
        <v>0.3356888588737556</v>
      </c>
      <c r="AK33" s="128">
        <f t="shared" si="14"/>
        <v>0.18471135595937738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775703849</v>
      </c>
      <c r="E34" s="86">
        <v>77270102</v>
      </c>
      <c r="F34" s="87">
        <f t="shared" si="0"/>
        <v>852973951</v>
      </c>
      <c r="G34" s="85">
        <v>812422849</v>
      </c>
      <c r="H34" s="86">
        <v>72270102</v>
      </c>
      <c r="I34" s="87">
        <f t="shared" si="1"/>
        <v>884692951</v>
      </c>
      <c r="J34" s="85">
        <v>302007325</v>
      </c>
      <c r="K34" s="86">
        <v>10975828</v>
      </c>
      <c r="L34" s="88">
        <f t="shared" si="2"/>
        <v>312983153</v>
      </c>
      <c r="M34" s="105">
        <f t="shared" si="3"/>
        <v>0.3669316661230608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302007325</v>
      </c>
      <c r="AA34" s="88">
        <v>10975828</v>
      </c>
      <c r="AB34" s="88">
        <f t="shared" si="10"/>
        <v>312983153</v>
      </c>
      <c r="AC34" s="105">
        <f t="shared" si="11"/>
        <v>0.3669316661230608</v>
      </c>
      <c r="AD34" s="85">
        <v>244809929</v>
      </c>
      <c r="AE34" s="86">
        <v>58045</v>
      </c>
      <c r="AF34" s="88">
        <f t="shared" si="12"/>
        <v>244867974</v>
      </c>
      <c r="AG34" s="86">
        <v>731807977</v>
      </c>
      <c r="AH34" s="86">
        <v>731807977</v>
      </c>
      <c r="AI34" s="126">
        <v>244867974</v>
      </c>
      <c r="AJ34" s="127">
        <f t="shared" si="13"/>
        <v>0.33460686641299076</v>
      </c>
      <c r="AK34" s="128">
        <f t="shared" si="14"/>
        <v>0.2781710400397237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1143070643</v>
      </c>
      <c r="E35" s="86">
        <v>620504000</v>
      </c>
      <c r="F35" s="87">
        <f t="shared" si="0"/>
        <v>1763574643</v>
      </c>
      <c r="G35" s="85">
        <v>1210739643</v>
      </c>
      <c r="H35" s="86">
        <v>660625528</v>
      </c>
      <c r="I35" s="87">
        <f t="shared" si="1"/>
        <v>1871365171</v>
      </c>
      <c r="J35" s="85">
        <v>375801224</v>
      </c>
      <c r="K35" s="86">
        <v>30205766</v>
      </c>
      <c r="L35" s="88">
        <f t="shared" si="2"/>
        <v>406006990</v>
      </c>
      <c r="M35" s="105">
        <f t="shared" si="3"/>
        <v>0.23021820573998805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375801224</v>
      </c>
      <c r="AA35" s="88">
        <v>30205766</v>
      </c>
      <c r="AB35" s="88">
        <f t="shared" si="10"/>
        <v>406006990</v>
      </c>
      <c r="AC35" s="105">
        <f t="shared" si="11"/>
        <v>0.23021820573998805</v>
      </c>
      <c r="AD35" s="85">
        <v>105411881</v>
      </c>
      <c r="AE35" s="86">
        <v>25458997</v>
      </c>
      <c r="AF35" s="88">
        <f t="shared" si="12"/>
        <v>130870878</v>
      </c>
      <c r="AG35" s="86">
        <v>1368632918</v>
      </c>
      <c r="AH35" s="86">
        <v>1368632918</v>
      </c>
      <c r="AI35" s="126">
        <v>130870878</v>
      </c>
      <c r="AJ35" s="127">
        <f t="shared" si="13"/>
        <v>0.09562160626038661</v>
      </c>
      <c r="AK35" s="128">
        <f t="shared" si="14"/>
        <v>2.1023478729927985</v>
      </c>
    </row>
    <row r="36" spans="1:37" ht="16.5">
      <c r="A36" s="65"/>
      <c r="B36" s="66" t="s">
        <v>146</v>
      </c>
      <c r="C36" s="67"/>
      <c r="D36" s="89">
        <f>SUM(D29:D35)</f>
        <v>2979801269</v>
      </c>
      <c r="E36" s="90">
        <f>SUM(E29:E35)</f>
        <v>899433303</v>
      </c>
      <c r="F36" s="91">
        <f t="shared" si="0"/>
        <v>3879234572</v>
      </c>
      <c r="G36" s="89">
        <f>SUM(G29:G35)</f>
        <v>3212852703</v>
      </c>
      <c r="H36" s="90">
        <f>SUM(H29:H35)</f>
        <v>1007535069</v>
      </c>
      <c r="I36" s="91">
        <f t="shared" si="1"/>
        <v>4220387772</v>
      </c>
      <c r="J36" s="89">
        <f>SUM(J29:J35)</f>
        <v>1150335508</v>
      </c>
      <c r="K36" s="90">
        <f>SUM(K29:K35)</f>
        <v>270063362</v>
      </c>
      <c r="L36" s="90">
        <f t="shared" si="2"/>
        <v>1420398870</v>
      </c>
      <c r="M36" s="106">
        <f t="shared" si="3"/>
        <v>0.36615441619651556</v>
      </c>
      <c r="N36" s="89">
        <f>SUM(N29:N35)</f>
        <v>0</v>
      </c>
      <c r="O36" s="90">
        <f>SUM(O29:O35)</f>
        <v>0</v>
      </c>
      <c r="P36" s="90">
        <f t="shared" si="4"/>
        <v>0</v>
      </c>
      <c r="Q36" s="106">
        <f t="shared" si="5"/>
        <v>0</v>
      </c>
      <c r="R36" s="89">
        <f>SUM(R29:R35)</f>
        <v>0</v>
      </c>
      <c r="S36" s="90">
        <f>SUM(S29:S35)</f>
        <v>0</v>
      </c>
      <c r="T36" s="90">
        <f t="shared" si="6"/>
        <v>0</v>
      </c>
      <c r="U36" s="106">
        <f t="shared" si="7"/>
        <v>0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v>1150335508</v>
      </c>
      <c r="AA36" s="90">
        <v>270063362</v>
      </c>
      <c r="AB36" s="90">
        <f t="shared" si="10"/>
        <v>1420398870</v>
      </c>
      <c r="AC36" s="106">
        <f t="shared" si="11"/>
        <v>0.36615441619651556</v>
      </c>
      <c r="AD36" s="89">
        <f>SUM(AD29:AD35)</f>
        <v>748805244</v>
      </c>
      <c r="AE36" s="90">
        <f>SUM(AE29:AE35)</f>
        <v>45826842</v>
      </c>
      <c r="AF36" s="90">
        <f t="shared" si="12"/>
        <v>794632086</v>
      </c>
      <c r="AG36" s="90">
        <f>SUM(AG29:AG35)</f>
        <v>3306392796</v>
      </c>
      <c r="AH36" s="90">
        <f>SUM(AH29:AH35)</f>
        <v>3306392796</v>
      </c>
      <c r="AI36" s="91">
        <f>SUM(AI29:AI35)</f>
        <v>794632086</v>
      </c>
      <c r="AJ36" s="129">
        <f t="shared" si="13"/>
        <v>0.24033202799175227</v>
      </c>
      <c r="AK36" s="130">
        <f t="shared" si="14"/>
        <v>0.7874924698170318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314741154</v>
      </c>
      <c r="E37" s="86">
        <v>88783885</v>
      </c>
      <c r="F37" s="87">
        <f t="shared" si="0"/>
        <v>403525039</v>
      </c>
      <c r="G37" s="85">
        <v>342701154</v>
      </c>
      <c r="H37" s="86">
        <v>92906308</v>
      </c>
      <c r="I37" s="87">
        <f t="shared" si="1"/>
        <v>435607462</v>
      </c>
      <c r="J37" s="85">
        <v>99853026</v>
      </c>
      <c r="K37" s="86">
        <v>10882690</v>
      </c>
      <c r="L37" s="88">
        <f t="shared" si="2"/>
        <v>110735716</v>
      </c>
      <c r="M37" s="105">
        <f t="shared" si="3"/>
        <v>0.2744209288088316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99853026</v>
      </c>
      <c r="AA37" s="88">
        <v>10882690</v>
      </c>
      <c r="AB37" s="88">
        <f t="shared" si="10"/>
        <v>110735716</v>
      </c>
      <c r="AC37" s="105">
        <f t="shared" si="11"/>
        <v>0.2744209288088316</v>
      </c>
      <c r="AD37" s="85">
        <v>89653042</v>
      </c>
      <c r="AE37" s="86">
        <v>23253811</v>
      </c>
      <c r="AF37" s="88">
        <f t="shared" si="12"/>
        <v>112906853</v>
      </c>
      <c r="AG37" s="86">
        <v>381037116</v>
      </c>
      <c r="AH37" s="86">
        <v>381037116</v>
      </c>
      <c r="AI37" s="126">
        <v>112906853</v>
      </c>
      <c r="AJ37" s="127">
        <f t="shared" si="13"/>
        <v>0.2963145800211232</v>
      </c>
      <c r="AK37" s="128">
        <f t="shared" si="14"/>
        <v>-0.019229452795039848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254818617</v>
      </c>
      <c r="E38" s="86">
        <v>76791755</v>
      </c>
      <c r="F38" s="87">
        <f t="shared" si="0"/>
        <v>331610372</v>
      </c>
      <c r="G38" s="85">
        <v>285322618</v>
      </c>
      <c r="H38" s="86">
        <v>92791755</v>
      </c>
      <c r="I38" s="87">
        <f t="shared" si="1"/>
        <v>378114373</v>
      </c>
      <c r="J38" s="85">
        <v>13383293</v>
      </c>
      <c r="K38" s="86">
        <v>2544637</v>
      </c>
      <c r="L38" s="88">
        <f t="shared" si="2"/>
        <v>15927930</v>
      </c>
      <c r="M38" s="105">
        <f t="shared" si="3"/>
        <v>0.04803206215757329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13383293</v>
      </c>
      <c r="AA38" s="88">
        <v>2544637</v>
      </c>
      <c r="AB38" s="88">
        <f t="shared" si="10"/>
        <v>15927930</v>
      </c>
      <c r="AC38" s="105">
        <f t="shared" si="11"/>
        <v>0.04803206215757329</v>
      </c>
      <c r="AD38" s="85">
        <v>109990067</v>
      </c>
      <c r="AE38" s="86">
        <v>18785417</v>
      </c>
      <c r="AF38" s="88">
        <f t="shared" si="12"/>
        <v>128775484</v>
      </c>
      <c r="AG38" s="86">
        <v>325517749</v>
      </c>
      <c r="AH38" s="86">
        <v>325517749</v>
      </c>
      <c r="AI38" s="126">
        <v>128775484</v>
      </c>
      <c r="AJ38" s="127">
        <f t="shared" si="13"/>
        <v>0.3956020352057669</v>
      </c>
      <c r="AK38" s="128">
        <f t="shared" si="14"/>
        <v>-0.8763124043082611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285223947</v>
      </c>
      <c r="E39" s="86">
        <v>8550000</v>
      </c>
      <c r="F39" s="87">
        <f t="shared" si="0"/>
        <v>293773947</v>
      </c>
      <c r="G39" s="85">
        <v>294731527</v>
      </c>
      <c r="H39" s="86">
        <v>15685895</v>
      </c>
      <c r="I39" s="87">
        <f t="shared" si="1"/>
        <v>310417422</v>
      </c>
      <c r="J39" s="85">
        <v>81662716</v>
      </c>
      <c r="K39" s="86">
        <v>1380437</v>
      </c>
      <c r="L39" s="88">
        <f t="shared" si="2"/>
        <v>83043153</v>
      </c>
      <c r="M39" s="105">
        <f t="shared" si="3"/>
        <v>0.2826770510047986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81662716</v>
      </c>
      <c r="AA39" s="88">
        <v>1380437</v>
      </c>
      <c r="AB39" s="88">
        <f t="shared" si="10"/>
        <v>83043153</v>
      </c>
      <c r="AC39" s="105">
        <f t="shared" si="11"/>
        <v>0.2826770510047986</v>
      </c>
      <c r="AD39" s="85">
        <v>34197809</v>
      </c>
      <c r="AE39" s="86">
        <v>0</v>
      </c>
      <c r="AF39" s="88">
        <f t="shared" si="12"/>
        <v>34197809</v>
      </c>
      <c r="AG39" s="86">
        <v>286040011</v>
      </c>
      <c r="AH39" s="86">
        <v>286040011</v>
      </c>
      <c r="AI39" s="126">
        <v>34197809</v>
      </c>
      <c r="AJ39" s="127">
        <f t="shared" si="13"/>
        <v>0.11955603301945056</v>
      </c>
      <c r="AK39" s="128">
        <f t="shared" si="14"/>
        <v>1.428317936976606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614344859</v>
      </c>
      <c r="E40" s="86">
        <v>302487553</v>
      </c>
      <c r="F40" s="87">
        <f t="shared" si="0"/>
        <v>916832412</v>
      </c>
      <c r="G40" s="85">
        <v>646942859</v>
      </c>
      <c r="H40" s="86">
        <v>311669553</v>
      </c>
      <c r="I40" s="87">
        <f t="shared" si="1"/>
        <v>958612412</v>
      </c>
      <c r="J40" s="85">
        <v>160324284</v>
      </c>
      <c r="K40" s="86">
        <v>40857575</v>
      </c>
      <c r="L40" s="88">
        <f t="shared" si="2"/>
        <v>201181859</v>
      </c>
      <c r="M40" s="105">
        <f t="shared" si="3"/>
        <v>0.21943144283166988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160324284</v>
      </c>
      <c r="AA40" s="88">
        <v>40857575</v>
      </c>
      <c r="AB40" s="88">
        <f t="shared" si="10"/>
        <v>201181859</v>
      </c>
      <c r="AC40" s="105">
        <f t="shared" si="11"/>
        <v>0.21943144283166988</v>
      </c>
      <c r="AD40" s="85">
        <v>159992623</v>
      </c>
      <c r="AE40" s="86">
        <v>17310142</v>
      </c>
      <c r="AF40" s="88">
        <f t="shared" si="12"/>
        <v>177302765</v>
      </c>
      <c r="AG40" s="86">
        <v>899807772</v>
      </c>
      <c r="AH40" s="86">
        <v>899807772</v>
      </c>
      <c r="AI40" s="126">
        <v>177302765</v>
      </c>
      <c r="AJ40" s="127">
        <f t="shared" si="13"/>
        <v>0.1970451584407964</v>
      </c>
      <c r="AK40" s="128">
        <f t="shared" si="14"/>
        <v>0.13467976091630618</v>
      </c>
    </row>
    <row r="41" spans="1:37" ht="16.5">
      <c r="A41" s="65"/>
      <c r="B41" s="66" t="s">
        <v>155</v>
      </c>
      <c r="C41" s="67"/>
      <c r="D41" s="89">
        <f>SUM(D37:D40)</f>
        <v>1469128577</v>
      </c>
      <c r="E41" s="90">
        <f>SUM(E37:E40)</f>
        <v>476613193</v>
      </c>
      <c r="F41" s="91">
        <f t="shared" si="0"/>
        <v>1945741770</v>
      </c>
      <c r="G41" s="89">
        <f>SUM(G37:G40)</f>
        <v>1569698158</v>
      </c>
      <c r="H41" s="90">
        <f>SUM(H37:H40)</f>
        <v>513053511</v>
      </c>
      <c r="I41" s="91">
        <f t="shared" si="1"/>
        <v>2082751669</v>
      </c>
      <c r="J41" s="89">
        <f>SUM(J37:J40)</f>
        <v>355223319</v>
      </c>
      <c r="K41" s="90">
        <f>SUM(K37:K40)</f>
        <v>55665339</v>
      </c>
      <c r="L41" s="90">
        <f t="shared" si="2"/>
        <v>410888658</v>
      </c>
      <c r="M41" s="106">
        <f t="shared" si="3"/>
        <v>0.21117327300837047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355223319</v>
      </c>
      <c r="AA41" s="90">
        <v>55665339</v>
      </c>
      <c r="AB41" s="90">
        <f t="shared" si="10"/>
        <v>410888658</v>
      </c>
      <c r="AC41" s="106">
        <f t="shared" si="11"/>
        <v>0.21117327300837047</v>
      </c>
      <c r="AD41" s="89">
        <f>SUM(AD37:AD40)</f>
        <v>393833541</v>
      </c>
      <c r="AE41" s="90">
        <f>SUM(AE37:AE40)</f>
        <v>59349370</v>
      </c>
      <c r="AF41" s="90">
        <f t="shared" si="12"/>
        <v>453182911</v>
      </c>
      <c r="AG41" s="90">
        <f>SUM(AG37:AG40)</f>
        <v>1892402648</v>
      </c>
      <c r="AH41" s="90">
        <f>SUM(AH37:AH40)</f>
        <v>1892402648</v>
      </c>
      <c r="AI41" s="91">
        <f>SUM(AI37:AI40)</f>
        <v>453182911</v>
      </c>
      <c r="AJ41" s="129">
        <f t="shared" si="13"/>
        <v>0.23947488737608236</v>
      </c>
      <c r="AK41" s="130">
        <f t="shared" si="14"/>
        <v>-0.09332711356364454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457898670</v>
      </c>
      <c r="E42" s="86">
        <v>173066000</v>
      </c>
      <c r="F42" s="87">
        <f t="shared" si="0"/>
        <v>630964670</v>
      </c>
      <c r="G42" s="85">
        <v>510880670</v>
      </c>
      <c r="H42" s="86">
        <v>179771081</v>
      </c>
      <c r="I42" s="87">
        <f t="shared" si="1"/>
        <v>690651751</v>
      </c>
      <c r="J42" s="85">
        <v>172797353</v>
      </c>
      <c r="K42" s="86">
        <v>11951371</v>
      </c>
      <c r="L42" s="88">
        <f t="shared" si="2"/>
        <v>184748724</v>
      </c>
      <c r="M42" s="105">
        <f t="shared" si="3"/>
        <v>0.2928035954849897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172797353</v>
      </c>
      <c r="AA42" s="88">
        <v>11951371</v>
      </c>
      <c r="AB42" s="88">
        <f t="shared" si="10"/>
        <v>184748724</v>
      </c>
      <c r="AC42" s="105">
        <f t="shared" si="11"/>
        <v>0.2928035954849897</v>
      </c>
      <c r="AD42" s="85">
        <v>149674684</v>
      </c>
      <c r="AE42" s="86">
        <v>5376824</v>
      </c>
      <c r="AF42" s="88">
        <f t="shared" si="12"/>
        <v>155051508</v>
      </c>
      <c r="AG42" s="86">
        <v>523866612</v>
      </c>
      <c r="AH42" s="86">
        <v>523866612</v>
      </c>
      <c r="AI42" s="126">
        <v>155051508</v>
      </c>
      <c r="AJ42" s="127">
        <f t="shared" si="13"/>
        <v>0.295975167052639</v>
      </c>
      <c r="AK42" s="128">
        <f t="shared" si="14"/>
        <v>0.19153129423288173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204703851</v>
      </c>
      <c r="E43" s="86">
        <v>98984349</v>
      </c>
      <c r="F43" s="87">
        <f t="shared" si="0"/>
        <v>303688200</v>
      </c>
      <c r="G43" s="85">
        <v>234988993</v>
      </c>
      <c r="H43" s="86">
        <v>122376034</v>
      </c>
      <c r="I43" s="87">
        <f t="shared" si="1"/>
        <v>357365027</v>
      </c>
      <c r="J43" s="85">
        <v>74332032</v>
      </c>
      <c r="K43" s="86">
        <v>38043125</v>
      </c>
      <c r="L43" s="88">
        <f t="shared" si="2"/>
        <v>112375157</v>
      </c>
      <c r="M43" s="105">
        <f t="shared" si="3"/>
        <v>0.3700346506713135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74332032</v>
      </c>
      <c r="AA43" s="88">
        <v>38043125</v>
      </c>
      <c r="AB43" s="88">
        <f t="shared" si="10"/>
        <v>112375157</v>
      </c>
      <c r="AC43" s="105">
        <f t="shared" si="11"/>
        <v>0.3700346506713135</v>
      </c>
      <c r="AD43" s="85">
        <v>76522973</v>
      </c>
      <c r="AE43" s="86">
        <v>21738777</v>
      </c>
      <c r="AF43" s="88">
        <f t="shared" si="12"/>
        <v>98261750</v>
      </c>
      <c r="AG43" s="86">
        <v>298636217</v>
      </c>
      <c r="AH43" s="86">
        <v>298636217</v>
      </c>
      <c r="AI43" s="126">
        <v>98261750</v>
      </c>
      <c r="AJ43" s="127">
        <f t="shared" si="13"/>
        <v>0.32903494086251434</v>
      </c>
      <c r="AK43" s="128">
        <f t="shared" si="14"/>
        <v>0.14363073118482017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417286862</v>
      </c>
      <c r="E44" s="86">
        <v>140131145</v>
      </c>
      <c r="F44" s="87">
        <f t="shared" si="0"/>
        <v>557418007</v>
      </c>
      <c r="G44" s="85">
        <v>471830322</v>
      </c>
      <c r="H44" s="86">
        <v>155019795</v>
      </c>
      <c r="I44" s="87">
        <f t="shared" si="1"/>
        <v>626850117</v>
      </c>
      <c r="J44" s="85">
        <v>172093906</v>
      </c>
      <c r="K44" s="86">
        <v>32550769</v>
      </c>
      <c r="L44" s="88">
        <f t="shared" si="2"/>
        <v>204644675</v>
      </c>
      <c r="M44" s="105">
        <f t="shared" si="3"/>
        <v>0.36712964495242795</v>
      </c>
      <c r="N44" s="85">
        <v>0</v>
      </c>
      <c r="O44" s="86">
        <v>0</v>
      </c>
      <c r="P44" s="88">
        <f t="shared" si="4"/>
        <v>0</v>
      </c>
      <c r="Q44" s="105">
        <f t="shared" si="5"/>
        <v>0</v>
      </c>
      <c r="R44" s="85">
        <v>0</v>
      </c>
      <c r="S44" s="86">
        <v>0</v>
      </c>
      <c r="T44" s="88">
        <f t="shared" si="6"/>
        <v>0</v>
      </c>
      <c r="U44" s="105">
        <f t="shared" si="7"/>
        <v>0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v>172093906</v>
      </c>
      <c r="AA44" s="88">
        <v>32550769</v>
      </c>
      <c r="AB44" s="88">
        <f t="shared" si="10"/>
        <v>204644675</v>
      </c>
      <c r="AC44" s="105">
        <f t="shared" si="11"/>
        <v>0.36712964495242795</v>
      </c>
      <c r="AD44" s="85">
        <v>174552825</v>
      </c>
      <c r="AE44" s="86">
        <v>14170638</v>
      </c>
      <c r="AF44" s="88">
        <f t="shared" si="12"/>
        <v>188723463</v>
      </c>
      <c r="AG44" s="86">
        <v>485064038</v>
      </c>
      <c r="AH44" s="86">
        <v>485064038</v>
      </c>
      <c r="AI44" s="126">
        <v>188723463</v>
      </c>
      <c r="AJ44" s="127">
        <f t="shared" si="13"/>
        <v>0.38906917069782854</v>
      </c>
      <c r="AK44" s="128">
        <f t="shared" si="14"/>
        <v>0.08436265288328237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230147304</v>
      </c>
      <c r="E45" s="86">
        <v>91889689</v>
      </c>
      <c r="F45" s="87">
        <f t="shared" si="0"/>
        <v>322036993</v>
      </c>
      <c r="G45" s="85">
        <v>267552302</v>
      </c>
      <c r="H45" s="86">
        <v>91499689</v>
      </c>
      <c r="I45" s="87">
        <f t="shared" si="1"/>
        <v>359051991</v>
      </c>
      <c r="J45" s="85">
        <v>115870275</v>
      </c>
      <c r="K45" s="86">
        <v>14533615</v>
      </c>
      <c r="L45" s="88">
        <f t="shared" si="2"/>
        <v>130403890</v>
      </c>
      <c r="M45" s="105">
        <f t="shared" si="3"/>
        <v>0.40493450390651237</v>
      </c>
      <c r="N45" s="85">
        <v>0</v>
      </c>
      <c r="O45" s="86">
        <v>0</v>
      </c>
      <c r="P45" s="88">
        <f t="shared" si="4"/>
        <v>0</v>
      </c>
      <c r="Q45" s="105">
        <f t="shared" si="5"/>
        <v>0</v>
      </c>
      <c r="R45" s="85">
        <v>0</v>
      </c>
      <c r="S45" s="86">
        <v>0</v>
      </c>
      <c r="T45" s="88">
        <f t="shared" si="6"/>
        <v>0</v>
      </c>
      <c r="U45" s="105">
        <f t="shared" si="7"/>
        <v>0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v>115870275</v>
      </c>
      <c r="AA45" s="88">
        <v>14533615</v>
      </c>
      <c r="AB45" s="88">
        <f t="shared" si="10"/>
        <v>130403890</v>
      </c>
      <c r="AC45" s="105">
        <f t="shared" si="11"/>
        <v>0.40493450390651237</v>
      </c>
      <c r="AD45" s="85">
        <v>102307064</v>
      </c>
      <c r="AE45" s="86">
        <v>11101691</v>
      </c>
      <c r="AF45" s="88">
        <f t="shared" si="12"/>
        <v>113408755</v>
      </c>
      <c r="AG45" s="86">
        <v>249677473</v>
      </c>
      <c r="AH45" s="86">
        <v>249677473</v>
      </c>
      <c r="AI45" s="126">
        <v>113408755</v>
      </c>
      <c r="AJ45" s="127">
        <f t="shared" si="13"/>
        <v>0.4542210141641413</v>
      </c>
      <c r="AK45" s="128">
        <f t="shared" si="14"/>
        <v>0.14985734566965303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1377178104</v>
      </c>
      <c r="E46" s="86">
        <v>117510350</v>
      </c>
      <c r="F46" s="87">
        <f t="shared" si="0"/>
        <v>1494688454</v>
      </c>
      <c r="G46" s="85">
        <v>1454690677</v>
      </c>
      <c r="H46" s="86">
        <v>201685829</v>
      </c>
      <c r="I46" s="87">
        <f t="shared" si="1"/>
        <v>1656376506</v>
      </c>
      <c r="J46" s="85">
        <v>593122240</v>
      </c>
      <c r="K46" s="86">
        <v>216080166</v>
      </c>
      <c r="L46" s="88">
        <f t="shared" si="2"/>
        <v>809202406</v>
      </c>
      <c r="M46" s="105">
        <f t="shared" si="3"/>
        <v>0.5413853327323555</v>
      </c>
      <c r="N46" s="85">
        <v>0</v>
      </c>
      <c r="O46" s="86">
        <v>0</v>
      </c>
      <c r="P46" s="88">
        <f t="shared" si="4"/>
        <v>0</v>
      </c>
      <c r="Q46" s="105">
        <f t="shared" si="5"/>
        <v>0</v>
      </c>
      <c r="R46" s="85">
        <v>0</v>
      </c>
      <c r="S46" s="86">
        <v>0</v>
      </c>
      <c r="T46" s="88">
        <f t="shared" si="6"/>
        <v>0</v>
      </c>
      <c r="U46" s="105">
        <f t="shared" si="7"/>
        <v>0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v>593122240</v>
      </c>
      <c r="AA46" s="88">
        <v>216080166</v>
      </c>
      <c r="AB46" s="88">
        <f t="shared" si="10"/>
        <v>809202406</v>
      </c>
      <c r="AC46" s="105">
        <f t="shared" si="11"/>
        <v>0.5413853327323555</v>
      </c>
      <c r="AD46" s="85">
        <v>607000066</v>
      </c>
      <c r="AE46" s="86">
        <v>31313373</v>
      </c>
      <c r="AF46" s="88">
        <f t="shared" si="12"/>
        <v>638313439</v>
      </c>
      <c r="AG46" s="86">
        <v>1520702358</v>
      </c>
      <c r="AH46" s="86">
        <v>1520702358</v>
      </c>
      <c r="AI46" s="126">
        <v>638313439</v>
      </c>
      <c r="AJ46" s="127">
        <f t="shared" si="13"/>
        <v>0.41974909530586785</v>
      </c>
      <c r="AK46" s="128">
        <f t="shared" si="14"/>
        <v>0.2677195192188331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1748807507</v>
      </c>
      <c r="E47" s="86">
        <v>1044807053</v>
      </c>
      <c r="F47" s="87">
        <f t="shared" si="0"/>
        <v>2793614560</v>
      </c>
      <c r="G47" s="85">
        <v>1862868954</v>
      </c>
      <c r="H47" s="86">
        <v>1071949953</v>
      </c>
      <c r="I47" s="87">
        <f t="shared" si="1"/>
        <v>2934818907</v>
      </c>
      <c r="J47" s="85">
        <v>501980551</v>
      </c>
      <c r="K47" s="86">
        <v>58111783</v>
      </c>
      <c r="L47" s="88">
        <f t="shared" si="2"/>
        <v>560092334</v>
      </c>
      <c r="M47" s="105">
        <f t="shared" si="3"/>
        <v>0.20049019718740296</v>
      </c>
      <c r="N47" s="85">
        <v>0</v>
      </c>
      <c r="O47" s="86">
        <v>0</v>
      </c>
      <c r="P47" s="88">
        <f t="shared" si="4"/>
        <v>0</v>
      </c>
      <c r="Q47" s="105">
        <f t="shared" si="5"/>
        <v>0</v>
      </c>
      <c r="R47" s="85">
        <v>0</v>
      </c>
      <c r="S47" s="86">
        <v>0</v>
      </c>
      <c r="T47" s="88">
        <f t="shared" si="6"/>
        <v>0</v>
      </c>
      <c r="U47" s="105">
        <f t="shared" si="7"/>
        <v>0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v>501980551</v>
      </c>
      <c r="AA47" s="88">
        <v>58111783</v>
      </c>
      <c r="AB47" s="88">
        <f t="shared" si="10"/>
        <v>560092334</v>
      </c>
      <c r="AC47" s="105">
        <f t="shared" si="11"/>
        <v>0.20049019718740296</v>
      </c>
      <c r="AD47" s="85">
        <v>439872070</v>
      </c>
      <c r="AE47" s="86">
        <v>141974203</v>
      </c>
      <c r="AF47" s="88">
        <f t="shared" si="12"/>
        <v>581846273</v>
      </c>
      <c r="AG47" s="86">
        <v>2623138968</v>
      </c>
      <c r="AH47" s="86">
        <v>2623138968</v>
      </c>
      <c r="AI47" s="126">
        <v>581846273</v>
      </c>
      <c r="AJ47" s="127">
        <f t="shared" si="13"/>
        <v>0.221812980592342</v>
      </c>
      <c r="AK47" s="128">
        <f t="shared" si="14"/>
        <v>-0.03738777751009159</v>
      </c>
    </row>
    <row r="48" spans="1:37" ht="16.5">
      <c r="A48" s="65"/>
      <c r="B48" s="66" t="s">
        <v>168</v>
      </c>
      <c r="C48" s="67"/>
      <c r="D48" s="89">
        <f>SUM(D42:D47)</f>
        <v>4436022298</v>
      </c>
      <c r="E48" s="90">
        <f>SUM(E42:E47)</f>
        <v>1666388586</v>
      </c>
      <c r="F48" s="91">
        <f t="shared" si="0"/>
        <v>6102410884</v>
      </c>
      <c r="G48" s="89">
        <f>SUM(G42:G47)</f>
        <v>4802811918</v>
      </c>
      <c r="H48" s="90">
        <f>SUM(H42:H47)</f>
        <v>1822302381</v>
      </c>
      <c r="I48" s="91">
        <f t="shared" si="1"/>
        <v>6625114299</v>
      </c>
      <c r="J48" s="89">
        <f>SUM(J42:J47)</f>
        <v>1630196357</v>
      </c>
      <c r="K48" s="90">
        <f>SUM(K42:K47)</f>
        <v>371270829</v>
      </c>
      <c r="L48" s="90">
        <f t="shared" si="2"/>
        <v>2001467186</v>
      </c>
      <c r="M48" s="106">
        <f t="shared" si="3"/>
        <v>0.3279797483397383</v>
      </c>
      <c r="N48" s="89">
        <f>SUM(N42:N47)</f>
        <v>0</v>
      </c>
      <c r="O48" s="90">
        <f>SUM(O42:O47)</f>
        <v>0</v>
      </c>
      <c r="P48" s="90">
        <f t="shared" si="4"/>
        <v>0</v>
      </c>
      <c r="Q48" s="106">
        <f t="shared" si="5"/>
        <v>0</v>
      </c>
      <c r="R48" s="89">
        <f>SUM(R42:R47)</f>
        <v>0</v>
      </c>
      <c r="S48" s="90">
        <f>SUM(S42:S47)</f>
        <v>0</v>
      </c>
      <c r="T48" s="90">
        <f t="shared" si="6"/>
        <v>0</v>
      </c>
      <c r="U48" s="106">
        <f t="shared" si="7"/>
        <v>0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v>1630196357</v>
      </c>
      <c r="AA48" s="90">
        <v>371270829</v>
      </c>
      <c r="AB48" s="90">
        <f t="shared" si="10"/>
        <v>2001467186</v>
      </c>
      <c r="AC48" s="106">
        <f t="shared" si="11"/>
        <v>0.3279797483397383</v>
      </c>
      <c r="AD48" s="89">
        <f>SUM(AD42:AD47)</f>
        <v>1549929682</v>
      </c>
      <c r="AE48" s="90">
        <f>SUM(AE42:AE47)</f>
        <v>225675506</v>
      </c>
      <c r="AF48" s="90">
        <f t="shared" si="12"/>
        <v>1775605188</v>
      </c>
      <c r="AG48" s="90">
        <f>SUM(AG42:AG47)</f>
        <v>5701085666</v>
      </c>
      <c r="AH48" s="90">
        <f>SUM(AH42:AH47)</f>
        <v>5701085666</v>
      </c>
      <c r="AI48" s="91">
        <f>SUM(AI42:AI47)</f>
        <v>1775605188</v>
      </c>
      <c r="AJ48" s="129">
        <f t="shared" si="13"/>
        <v>0.3114503608653545</v>
      </c>
      <c r="AK48" s="130">
        <f t="shared" si="14"/>
        <v>0.12720282612735856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408393768</v>
      </c>
      <c r="E49" s="86">
        <v>174313680</v>
      </c>
      <c r="F49" s="87">
        <f t="shared" si="0"/>
        <v>582707448</v>
      </c>
      <c r="G49" s="85">
        <v>458174768</v>
      </c>
      <c r="H49" s="86">
        <v>177313684</v>
      </c>
      <c r="I49" s="87">
        <f t="shared" si="1"/>
        <v>635488452</v>
      </c>
      <c r="J49" s="85">
        <v>169217665</v>
      </c>
      <c r="K49" s="86">
        <v>29926311</v>
      </c>
      <c r="L49" s="88">
        <f t="shared" si="2"/>
        <v>199143976</v>
      </c>
      <c r="M49" s="105">
        <f t="shared" si="3"/>
        <v>0.34175635935925086</v>
      </c>
      <c r="N49" s="85">
        <v>0</v>
      </c>
      <c r="O49" s="86">
        <v>0</v>
      </c>
      <c r="P49" s="88">
        <f t="shared" si="4"/>
        <v>0</v>
      </c>
      <c r="Q49" s="105">
        <f t="shared" si="5"/>
        <v>0</v>
      </c>
      <c r="R49" s="85">
        <v>0</v>
      </c>
      <c r="S49" s="86">
        <v>0</v>
      </c>
      <c r="T49" s="88">
        <f t="shared" si="6"/>
        <v>0</v>
      </c>
      <c r="U49" s="105">
        <f t="shared" si="7"/>
        <v>0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v>169217665</v>
      </c>
      <c r="AA49" s="88">
        <v>29926311</v>
      </c>
      <c r="AB49" s="88">
        <f t="shared" si="10"/>
        <v>199143976</v>
      </c>
      <c r="AC49" s="105">
        <f t="shared" si="11"/>
        <v>0.34175635935925086</v>
      </c>
      <c r="AD49" s="85">
        <v>154504170</v>
      </c>
      <c r="AE49" s="86">
        <v>37617917</v>
      </c>
      <c r="AF49" s="88">
        <f t="shared" si="12"/>
        <v>192122087</v>
      </c>
      <c r="AG49" s="86">
        <v>566676549</v>
      </c>
      <c r="AH49" s="86">
        <v>566676549</v>
      </c>
      <c r="AI49" s="126">
        <v>192122087</v>
      </c>
      <c r="AJ49" s="127">
        <f t="shared" si="13"/>
        <v>0.3390330645216095</v>
      </c>
      <c r="AK49" s="128">
        <f t="shared" si="14"/>
        <v>0.03654909807428863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302216131</v>
      </c>
      <c r="E50" s="86">
        <v>169700187</v>
      </c>
      <c r="F50" s="87">
        <f t="shared" si="0"/>
        <v>471916318</v>
      </c>
      <c r="G50" s="85">
        <v>346534131</v>
      </c>
      <c r="H50" s="86">
        <v>180407993</v>
      </c>
      <c r="I50" s="87">
        <f t="shared" si="1"/>
        <v>526942124</v>
      </c>
      <c r="J50" s="85">
        <v>123624403</v>
      </c>
      <c r="K50" s="86">
        <v>17330761</v>
      </c>
      <c r="L50" s="88">
        <f t="shared" si="2"/>
        <v>140955164</v>
      </c>
      <c r="M50" s="105">
        <f t="shared" si="3"/>
        <v>0.29868677692132695</v>
      </c>
      <c r="N50" s="85">
        <v>0</v>
      </c>
      <c r="O50" s="86">
        <v>0</v>
      </c>
      <c r="P50" s="88">
        <f t="shared" si="4"/>
        <v>0</v>
      </c>
      <c r="Q50" s="105">
        <f t="shared" si="5"/>
        <v>0</v>
      </c>
      <c r="R50" s="85">
        <v>0</v>
      </c>
      <c r="S50" s="86">
        <v>0</v>
      </c>
      <c r="T50" s="88">
        <f t="shared" si="6"/>
        <v>0</v>
      </c>
      <c r="U50" s="105">
        <f t="shared" si="7"/>
        <v>0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v>123624403</v>
      </c>
      <c r="AA50" s="88">
        <v>17330761</v>
      </c>
      <c r="AB50" s="88">
        <f t="shared" si="10"/>
        <v>140955164</v>
      </c>
      <c r="AC50" s="105">
        <f t="shared" si="11"/>
        <v>0.29868677692132695</v>
      </c>
      <c r="AD50" s="85">
        <v>110065197</v>
      </c>
      <c r="AE50" s="86">
        <v>17131973</v>
      </c>
      <c r="AF50" s="88">
        <f t="shared" si="12"/>
        <v>127197170</v>
      </c>
      <c r="AG50" s="86">
        <v>537628107</v>
      </c>
      <c r="AH50" s="86">
        <v>537628107</v>
      </c>
      <c r="AI50" s="126">
        <v>127197170</v>
      </c>
      <c r="AJ50" s="127">
        <f t="shared" si="13"/>
        <v>0.23658950926090624</v>
      </c>
      <c r="AK50" s="128">
        <f t="shared" si="14"/>
        <v>0.10816273663950238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368741640</v>
      </c>
      <c r="E51" s="86">
        <v>75808188</v>
      </c>
      <c r="F51" s="87">
        <f t="shared" si="0"/>
        <v>444549828</v>
      </c>
      <c r="G51" s="85">
        <v>423426545</v>
      </c>
      <c r="H51" s="86">
        <v>122182675</v>
      </c>
      <c r="I51" s="87">
        <f t="shared" si="1"/>
        <v>545609220</v>
      </c>
      <c r="J51" s="85">
        <v>158095320</v>
      </c>
      <c r="K51" s="86">
        <v>12510698</v>
      </c>
      <c r="L51" s="88">
        <f t="shared" si="2"/>
        <v>170606018</v>
      </c>
      <c r="M51" s="105">
        <f t="shared" si="3"/>
        <v>0.38377254304100195</v>
      </c>
      <c r="N51" s="85">
        <v>0</v>
      </c>
      <c r="O51" s="86">
        <v>0</v>
      </c>
      <c r="P51" s="88">
        <f t="shared" si="4"/>
        <v>0</v>
      </c>
      <c r="Q51" s="105">
        <f t="shared" si="5"/>
        <v>0</v>
      </c>
      <c r="R51" s="85">
        <v>0</v>
      </c>
      <c r="S51" s="86">
        <v>0</v>
      </c>
      <c r="T51" s="88">
        <f t="shared" si="6"/>
        <v>0</v>
      </c>
      <c r="U51" s="105">
        <f t="shared" si="7"/>
        <v>0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v>158095320</v>
      </c>
      <c r="AA51" s="88">
        <v>12510698</v>
      </c>
      <c r="AB51" s="88">
        <f t="shared" si="10"/>
        <v>170606018</v>
      </c>
      <c r="AC51" s="105">
        <f t="shared" si="11"/>
        <v>0.38377254304100195</v>
      </c>
      <c r="AD51" s="85">
        <v>137590144</v>
      </c>
      <c r="AE51" s="86">
        <v>5549356</v>
      </c>
      <c r="AF51" s="88">
        <f t="shared" si="12"/>
        <v>143139500</v>
      </c>
      <c r="AG51" s="86">
        <v>380448883</v>
      </c>
      <c r="AH51" s="86">
        <v>380448883</v>
      </c>
      <c r="AI51" s="126">
        <v>143139500</v>
      </c>
      <c r="AJ51" s="127">
        <f t="shared" si="13"/>
        <v>0.3762384551408973</v>
      </c>
      <c r="AK51" s="128">
        <f t="shared" si="14"/>
        <v>0.19188636260431258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218795970</v>
      </c>
      <c r="E52" s="86">
        <v>58170749</v>
      </c>
      <c r="F52" s="87">
        <f t="shared" si="0"/>
        <v>276966719</v>
      </c>
      <c r="G52" s="85">
        <v>241331970</v>
      </c>
      <c r="H52" s="86">
        <v>67762219</v>
      </c>
      <c r="I52" s="87">
        <f t="shared" si="1"/>
        <v>309094189</v>
      </c>
      <c r="J52" s="85">
        <v>4485042</v>
      </c>
      <c r="K52" s="86">
        <v>6546619</v>
      </c>
      <c r="L52" s="88">
        <f t="shared" si="2"/>
        <v>11031661</v>
      </c>
      <c r="M52" s="105">
        <f t="shared" si="3"/>
        <v>0.039830276503365736</v>
      </c>
      <c r="N52" s="85">
        <v>0</v>
      </c>
      <c r="O52" s="86">
        <v>0</v>
      </c>
      <c r="P52" s="88">
        <f t="shared" si="4"/>
        <v>0</v>
      </c>
      <c r="Q52" s="105">
        <f t="shared" si="5"/>
        <v>0</v>
      </c>
      <c r="R52" s="85">
        <v>0</v>
      </c>
      <c r="S52" s="86">
        <v>0</v>
      </c>
      <c r="T52" s="88">
        <f t="shared" si="6"/>
        <v>0</v>
      </c>
      <c r="U52" s="105">
        <f t="shared" si="7"/>
        <v>0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v>4485042</v>
      </c>
      <c r="AA52" s="88">
        <v>6546619</v>
      </c>
      <c r="AB52" s="88">
        <f t="shared" si="10"/>
        <v>11031661</v>
      </c>
      <c r="AC52" s="105">
        <f t="shared" si="11"/>
        <v>0.039830276503365736</v>
      </c>
      <c r="AD52" s="85">
        <v>52939080</v>
      </c>
      <c r="AE52" s="86">
        <v>12976597</v>
      </c>
      <c r="AF52" s="88">
        <f t="shared" si="12"/>
        <v>65915677</v>
      </c>
      <c r="AG52" s="86">
        <v>269542923</v>
      </c>
      <c r="AH52" s="86">
        <v>269542923</v>
      </c>
      <c r="AI52" s="126">
        <v>65915677</v>
      </c>
      <c r="AJ52" s="127">
        <f t="shared" si="13"/>
        <v>0.24454612373555065</v>
      </c>
      <c r="AK52" s="128">
        <f t="shared" si="14"/>
        <v>-0.8326397982683239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793782857</v>
      </c>
      <c r="E53" s="86">
        <v>613944301</v>
      </c>
      <c r="F53" s="87">
        <f t="shared" si="0"/>
        <v>1407727158</v>
      </c>
      <c r="G53" s="85">
        <v>865778316</v>
      </c>
      <c r="H53" s="86">
        <v>632194301</v>
      </c>
      <c r="I53" s="87">
        <f t="shared" si="1"/>
        <v>1497972617</v>
      </c>
      <c r="J53" s="85">
        <v>285312370</v>
      </c>
      <c r="K53" s="86">
        <v>44515592</v>
      </c>
      <c r="L53" s="88">
        <f t="shared" si="2"/>
        <v>329827962</v>
      </c>
      <c r="M53" s="105">
        <f t="shared" si="3"/>
        <v>0.2342982161888504</v>
      </c>
      <c r="N53" s="85">
        <v>0</v>
      </c>
      <c r="O53" s="86">
        <v>0</v>
      </c>
      <c r="P53" s="88">
        <f t="shared" si="4"/>
        <v>0</v>
      </c>
      <c r="Q53" s="105">
        <f t="shared" si="5"/>
        <v>0</v>
      </c>
      <c r="R53" s="85">
        <v>0</v>
      </c>
      <c r="S53" s="86">
        <v>0</v>
      </c>
      <c r="T53" s="88">
        <f t="shared" si="6"/>
        <v>0</v>
      </c>
      <c r="U53" s="105">
        <f t="shared" si="7"/>
        <v>0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v>285312370</v>
      </c>
      <c r="AA53" s="88">
        <v>44515592</v>
      </c>
      <c r="AB53" s="88">
        <f t="shared" si="10"/>
        <v>329827962</v>
      </c>
      <c r="AC53" s="105">
        <f t="shared" si="11"/>
        <v>0.2342982161888504</v>
      </c>
      <c r="AD53" s="85">
        <v>254615402</v>
      </c>
      <c r="AE53" s="86">
        <v>90229840</v>
      </c>
      <c r="AF53" s="88">
        <f t="shared" si="12"/>
        <v>344845242</v>
      </c>
      <c r="AG53" s="86">
        <v>1338247357</v>
      </c>
      <c r="AH53" s="86">
        <v>1338247357</v>
      </c>
      <c r="AI53" s="126">
        <v>344845242</v>
      </c>
      <c r="AJ53" s="127">
        <f t="shared" si="13"/>
        <v>0.2576842316902106</v>
      </c>
      <c r="AK53" s="128">
        <f t="shared" si="14"/>
        <v>-0.04354788227004158</v>
      </c>
    </row>
    <row r="54" spans="1:37" ht="16.5">
      <c r="A54" s="65"/>
      <c r="B54" s="66" t="s">
        <v>179</v>
      </c>
      <c r="C54" s="67"/>
      <c r="D54" s="89">
        <f>SUM(D49:D53)</f>
        <v>2091930366</v>
      </c>
      <c r="E54" s="90">
        <f>SUM(E49:E53)</f>
        <v>1091937105</v>
      </c>
      <c r="F54" s="91">
        <f t="shared" si="0"/>
        <v>3183867471</v>
      </c>
      <c r="G54" s="89">
        <f>SUM(G49:G53)</f>
        <v>2335245730</v>
      </c>
      <c r="H54" s="90">
        <f>SUM(H49:H53)</f>
        <v>1179860872</v>
      </c>
      <c r="I54" s="91">
        <f t="shared" si="1"/>
        <v>3515106602</v>
      </c>
      <c r="J54" s="89">
        <f>SUM(J49:J53)</f>
        <v>740734800</v>
      </c>
      <c r="K54" s="90">
        <f>SUM(K49:K53)</f>
        <v>110829981</v>
      </c>
      <c r="L54" s="90">
        <f t="shared" si="2"/>
        <v>851564781</v>
      </c>
      <c r="M54" s="106">
        <f t="shared" si="3"/>
        <v>0.26746238301575337</v>
      </c>
      <c r="N54" s="89">
        <f>SUM(N49:N53)</f>
        <v>0</v>
      </c>
      <c r="O54" s="90">
        <f>SUM(O49:O53)</f>
        <v>0</v>
      </c>
      <c r="P54" s="90">
        <f t="shared" si="4"/>
        <v>0</v>
      </c>
      <c r="Q54" s="106">
        <f t="shared" si="5"/>
        <v>0</v>
      </c>
      <c r="R54" s="89">
        <f>SUM(R49:R53)</f>
        <v>0</v>
      </c>
      <c r="S54" s="90">
        <f>SUM(S49:S53)</f>
        <v>0</v>
      </c>
      <c r="T54" s="90">
        <f t="shared" si="6"/>
        <v>0</v>
      </c>
      <c r="U54" s="106">
        <f t="shared" si="7"/>
        <v>0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v>740734800</v>
      </c>
      <c r="AA54" s="90">
        <v>110829981</v>
      </c>
      <c r="AB54" s="90">
        <f t="shared" si="10"/>
        <v>851564781</v>
      </c>
      <c r="AC54" s="106">
        <f t="shared" si="11"/>
        <v>0.26746238301575337</v>
      </c>
      <c r="AD54" s="89">
        <f>SUM(AD49:AD53)</f>
        <v>709713993</v>
      </c>
      <c r="AE54" s="90">
        <f>SUM(AE49:AE53)</f>
        <v>163505683</v>
      </c>
      <c r="AF54" s="90">
        <f t="shared" si="12"/>
        <v>873219676</v>
      </c>
      <c r="AG54" s="90">
        <f>SUM(AG49:AG53)</f>
        <v>3092543819</v>
      </c>
      <c r="AH54" s="90">
        <f>SUM(AH49:AH53)</f>
        <v>3092543819</v>
      </c>
      <c r="AI54" s="91">
        <f>SUM(AI49:AI53)</f>
        <v>873219676</v>
      </c>
      <c r="AJ54" s="129">
        <f t="shared" si="13"/>
        <v>0.2823629112820018</v>
      </c>
      <c r="AK54" s="130">
        <f t="shared" si="14"/>
        <v>-0.024798908676904374</v>
      </c>
    </row>
    <row r="55" spans="1:37" ht="16.5">
      <c r="A55" s="68"/>
      <c r="B55" s="69" t="s">
        <v>180</v>
      </c>
      <c r="C55" s="70"/>
      <c r="D55" s="92">
        <f>SUM(D9:D10,D12:D19,D21:D27,D29:D35,D37:D40,D42:D47,D49:D53)</f>
        <v>24917854665</v>
      </c>
      <c r="E55" s="93">
        <f>SUM(E9:E10,E12:E19,E21:E27,E29:E35,E37:E40,E42:E47,E49:E53)</f>
        <v>6942845716</v>
      </c>
      <c r="F55" s="94">
        <f t="shared" si="0"/>
        <v>31860700381</v>
      </c>
      <c r="G55" s="92">
        <f>SUM(G9:G10,G12:G19,G21:G27,G29:G35,G37:G40,G42:G47,G49:G53)</f>
        <v>26421927590</v>
      </c>
      <c r="H55" s="93">
        <f>SUM(H9:H10,H12:H19,H21:H27,H29:H35,H37:H40,H42:H47,H49:H53)</f>
        <v>7600400021</v>
      </c>
      <c r="I55" s="94">
        <f t="shared" si="1"/>
        <v>34022327611</v>
      </c>
      <c r="J55" s="92">
        <f>SUM(J9:J10,J12:J19,J21:J27,J29:J35,J37:J40,J42:J47,J49:J53)</f>
        <v>7943228932</v>
      </c>
      <c r="K55" s="93">
        <f>SUM(K9:K10,K12:K19,K21:K27,K29:K35,K37:K40,K42:K47,K49:K53)</f>
        <v>1003888994</v>
      </c>
      <c r="L55" s="93">
        <f t="shared" si="2"/>
        <v>8947117926</v>
      </c>
      <c r="M55" s="107">
        <f t="shared" si="3"/>
        <v>0.28081987586611806</v>
      </c>
      <c r="N55" s="92">
        <f>SUM(N9:N10,N12:N19,N21:N27,N29:N35,N37:N40,N42:N47,N49:N53)</f>
        <v>0</v>
      </c>
      <c r="O55" s="93">
        <f>SUM(O9:O10,O12:O19,O21:O27,O29:O35,O37:O40,O42:O47,O49:O53)</f>
        <v>0</v>
      </c>
      <c r="P55" s="93">
        <f t="shared" si="4"/>
        <v>0</v>
      </c>
      <c r="Q55" s="107">
        <f t="shared" si="5"/>
        <v>0</v>
      </c>
      <c r="R55" s="92">
        <f>SUM(R9:R10,R12:R19,R21:R27,R29:R35,R37:R40,R42:R47,R49:R53)</f>
        <v>0</v>
      </c>
      <c r="S55" s="93">
        <f>SUM(S9:S10,S12:S19,S21:S27,S29:S35,S37:S40,S42:S47,S49:S53)</f>
        <v>0</v>
      </c>
      <c r="T55" s="93">
        <f t="shared" si="6"/>
        <v>0</v>
      </c>
      <c r="U55" s="107">
        <f t="shared" si="7"/>
        <v>0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v>7943228932</v>
      </c>
      <c r="AA55" s="93">
        <v>1003888994</v>
      </c>
      <c r="AB55" s="93">
        <f t="shared" si="10"/>
        <v>8947117926</v>
      </c>
      <c r="AC55" s="107">
        <f t="shared" si="11"/>
        <v>0.28081987586611806</v>
      </c>
      <c r="AD55" s="92">
        <f>SUM(AD9:AD10,AD12:AD19,AD21:AD27,AD29:AD35,AD37:AD40,AD42:AD47,AD49:AD53)</f>
        <v>10187432996</v>
      </c>
      <c r="AE55" s="93">
        <f>SUM(AE9:AE10,AE12:AE19,AE21:AE27,AE29:AE35,AE37:AE40,AE42:AE47,AE49:AE53)</f>
        <v>3103080218</v>
      </c>
      <c r="AF55" s="93">
        <f t="shared" si="12"/>
        <v>13290513214</v>
      </c>
      <c r="AG55" s="93">
        <f>SUM(AG9:AG10,AG12:AG19,AG21:AG27,AG29:AG35,AG37:AG40,AG42:AG47,AG49:AG53)</f>
        <v>52403037564</v>
      </c>
      <c r="AH55" s="93">
        <f>SUM(AH9:AH10,AH12:AH19,AH21:AH27,AH29:AH35,AH37:AH40,AH42:AH47,AH49:AH53)</f>
        <v>52403037564</v>
      </c>
      <c r="AI55" s="94">
        <f>SUM(AI9:AI10,AI12:AI19,AI21:AI27,AI29:AI35,AI37:AI40,AI42:AI47,AI49:AI53)</f>
        <v>13290513214</v>
      </c>
      <c r="AJ55" s="131">
        <f t="shared" si="13"/>
        <v>0.2536210462564933</v>
      </c>
      <c r="AK55" s="132">
        <f t="shared" si="14"/>
        <v>-0.3268041811526692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7412427346</v>
      </c>
      <c r="E9" s="86">
        <v>1136562239</v>
      </c>
      <c r="F9" s="87">
        <f>$D9+$E9</f>
        <v>8548989585</v>
      </c>
      <c r="G9" s="85">
        <v>7611215031</v>
      </c>
      <c r="H9" s="86">
        <v>1285523458</v>
      </c>
      <c r="I9" s="87">
        <f>$G9+$H9</f>
        <v>8896738489</v>
      </c>
      <c r="J9" s="85">
        <v>2070734217</v>
      </c>
      <c r="K9" s="86">
        <v>75564018</v>
      </c>
      <c r="L9" s="88">
        <f>$J9+$K9</f>
        <v>2146298235</v>
      </c>
      <c r="M9" s="105">
        <f>IF($F9=0,0,$L9/$F9)</f>
        <v>0.2510587027460977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2070734217</v>
      </c>
      <c r="AA9" s="88">
        <v>75564018</v>
      </c>
      <c r="AB9" s="88">
        <f>$Z9+$AA9</f>
        <v>2146298235</v>
      </c>
      <c r="AC9" s="105">
        <f>IF($F9=0,0,$AB9/$F9)</f>
        <v>0.2510587027460977</v>
      </c>
      <c r="AD9" s="85">
        <v>2025412320</v>
      </c>
      <c r="AE9" s="86">
        <v>48283747</v>
      </c>
      <c r="AF9" s="88">
        <f>$AD9+$AE9</f>
        <v>2073696067</v>
      </c>
      <c r="AG9" s="86">
        <v>8215898404</v>
      </c>
      <c r="AH9" s="86">
        <v>8215898404</v>
      </c>
      <c r="AI9" s="126">
        <v>2073696067</v>
      </c>
      <c r="AJ9" s="127">
        <f>IF($AG9=0,0,$AI9/$AG9)</f>
        <v>0.25240040285678295</v>
      </c>
      <c r="AK9" s="128">
        <f>IF($AF9=0,0,(($L9/$AF9)-1))</f>
        <v>0.03501099758800863</v>
      </c>
    </row>
    <row r="10" spans="1:37" ht="16.5">
      <c r="A10" s="65"/>
      <c r="B10" s="66" t="s">
        <v>97</v>
      </c>
      <c r="C10" s="67"/>
      <c r="D10" s="89">
        <f>D9</f>
        <v>7412427346</v>
      </c>
      <c r="E10" s="90">
        <f>E9</f>
        <v>1136562239</v>
      </c>
      <c r="F10" s="91">
        <f aca="true" t="shared" si="0" ref="F10:F37">$D10+$E10</f>
        <v>8548989585</v>
      </c>
      <c r="G10" s="89">
        <f>G9</f>
        <v>7611215031</v>
      </c>
      <c r="H10" s="90">
        <f>H9</f>
        <v>1285523458</v>
      </c>
      <c r="I10" s="91">
        <f aca="true" t="shared" si="1" ref="I10:I37">$G10+$H10</f>
        <v>8896738489</v>
      </c>
      <c r="J10" s="89">
        <f>J9</f>
        <v>2070734217</v>
      </c>
      <c r="K10" s="90">
        <f>K9</f>
        <v>75564018</v>
      </c>
      <c r="L10" s="90">
        <f aca="true" t="shared" si="2" ref="L10:L37">$J10+$K10</f>
        <v>2146298235</v>
      </c>
      <c r="M10" s="106">
        <f aca="true" t="shared" si="3" ref="M10:M37">IF($F10=0,0,$L10/$F10)</f>
        <v>0.2510587027460977</v>
      </c>
      <c r="N10" s="89">
        <f>N9</f>
        <v>0</v>
      </c>
      <c r="O10" s="90">
        <f>O9</f>
        <v>0</v>
      </c>
      <c r="P10" s="90">
        <f aca="true" t="shared" si="4" ref="P10:P37">$N10+$O10</f>
        <v>0</v>
      </c>
      <c r="Q10" s="106">
        <f aca="true" t="shared" si="5" ref="Q10:Q37">IF($F10=0,0,$P10/$F10)</f>
        <v>0</v>
      </c>
      <c r="R10" s="89">
        <f>R9</f>
        <v>0</v>
      </c>
      <c r="S10" s="90">
        <f>S9</f>
        <v>0</v>
      </c>
      <c r="T10" s="90">
        <f aca="true" t="shared" si="6" ref="T10:T37">$R10+$S10</f>
        <v>0</v>
      </c>
      <c r="U10" s="106">
        <f aca="true" t="shared" si="7" ref="U10:U37">IF($I10=0,0,$T10/$I10)</f>
        <v>0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v>2070734217</v>
      </c>
      <c r="AA10" s="90">
        <v>75564018</v>
      </c>
      <c r="AB10" s="90">
        <f aca="true" t="shared" si="10" ref="AB10:AB37">$Z10+$AA10</f>
        <v>2146298235</v>
      </c>
      <c r="AC10" s="106">
        <f aca="true" t="shared" si="11" ref="AC10:AC37">IF($F10=0,0,$AB10/$F10)</f>
        <v>0.2510587027460977</v>
      </c>
      <c r="AD10" s="89">
        <f>AD9</f>
        <v>2025412320</v>
      </c>
      <c r="AE10" s="90">
        <f>AE9</f>
        <v>48283747</v>
      </c>
      <c r="AF10" s="90">
        <f aca="true" t="shared" si="12" ref="AF10:AF37">$AD10+$AE10</f>
        <v>2073696067</v>
      </c>
      <c r="AG10" s="90">
        <f>AG9</f>
        <v>8215898404</v>
      </c>
      <c r="AH10" s="90">
        <f>AH9</f>
        <v>8215898404</v>
      </c>
      <c r="AI10" s="91">
        <f>AI9</f>
        <v>2073696067</v>
      </c>
      <c r="AJ10" s="129">
        <f aca="true" t="shared" si="13" ref="AJ10:AJ37">IF($AG10=0,0,$AI10/$AG10)</f>
        <v>0.25240040285678295</v>
      </c>
      <c r="AK10" s="130">
        <f aca="true" t="shared" si="14" ref="AK10:AK37">IF($AF10=0,0,(($L10/$AF10)-1))</f>
        <v>0.03501099758800863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156276532</v>
      </c>
      <c r="E11" s="86">
        <v>324342009</v>
      </c>
      <c r="F11" s="87">
        <f t="shared" si="0"/>
        <v>480618541</v>
      </c>
      <c r="G11" s="85">
        <v>163262901</v>
      </c>
      <c r="H11" s="86">
        <v>140370470</v>
      </c>
      <c r="I11" s="87">
        <f t="shared" si="1"/>
        <v>303633371</v>
      </c>
      <c r="J11" s="85">
        <v>52967151</v>
      </c>
      <c r="K11" s="86">
        <v>8184630</v>
      </c>
      <c r="L11" s="88">
        <f t="shared" si="2"/>
        <v>61151781</v>
      </c>
      <c r="M11" s="105">
        <f t="shared" si="3"/>
        <v>0.12723558452981112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52967151</v>
      </c>
      <c r="AA11" s="88">
        <v>8184630</v>
      </c>
      <c r="AB11" s="88">
        <f t="shared" si="10"/>
        <v>61151781</v>
      </c>
      <c r="AC11" s="105">
        <f t="shared" si="11"/>
        <v>0.12723558452981112</v>
      </c>
      <c r="AD11" s="85">
        <v>40259486</v>
      </c>
      <c r="AE11" s="86">
        <v>6892961</v>
      </c>
      <c r="AF11" s="88">
        <f t="shared" si="12"/>
        <v>47152447</v>
      </c>
      <c r="AG11" s="86">
        <v>138464469</v>
      </c>
      <c r="AH11" s="86">
        <v>138464469</v>
      </c>
      <c r="AI11" s="126">
        <v>47152447</v>
      </c>
      <c r="AJ11" s="127">
        <f t="shared" si="13"/>
        <v>0.3405382430636411</v>
      </c>
      <c r="AK11" s="128">
        <f t="shared" si="14"/>
        <v>0.29689517492061435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287666125</v>
      </c>
      <c r="E12" s="86">
        <v>80162002</v>
      </c>
      <c r="F12" s="87">
        <f t="shared" si="0"/>
        <v>367828127</v>
      </c>
      <c r="G12" s="85">
        <v>308167525</v>
      </c>
      <c r="H12" s="86">
        <v>80162003</v>
      </c>
      <c r="I12" s="87">
        <f t="shared" si="1"/>
        <v>388329528</v>
      </c>
      <c r="J12" s="85">
        <v>49738961</v>
      </c>
      <c r="K12" s="86">
        <v>0</v>
      </c>
      <c r="L12" s="88">
        <f t="shared" si="2"/>
        <v>49738961</v>
      </c>
      <c r="M12" s="105">
        <f t="shared" si="3"/>
        <v>0.13522337567186643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49738961</v>
      </c>
      <c r="AA12" s="88">
        <v>0</v>
      </c>
      <c r="AB12" s="88">
        <f t="shared" si="10"/>
        <v>49738961</v>
      </c>
      <c r="AC12" s="105">
        <f t="shared" si="11"/>
        <v>0.13522337567186643</v>
      </c>
      <c r="AD12" s="85">
        <v>0</v>
      </c>
      <c r="AE12" s="86">
        <v>0</v>
      </c>
      <c r="AF12" s="88">
        <f t="shared" si="12"/>
        <v>0</v>
      </c>
      <c r="AG12" s="86">
        <v>497624437</v>
      </c>
      <c r="AH12" s="86">
        <v>497624437</v>
      </c>
      <c r="AI12" s="126">
        <v>0</v>
      </c>
      <c r="AJ12" s="127">
        <f t="shared" si="13"/>
        <v>0</v>
      </c>
      <c r="AK12" s="128">
        <f t="shared" si="14"/>
        <v>0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218655384</v>
      </c>
      <c r="E13" s="86">
        <v>91178088</v>
      </c>
      <c r="F13" s="87">
        <f t="shared" si="0"/>
        <v>309833472</v>
      </c>
      <c r="G13" s="85">
        <v>230522384</v>
      </c>
      <c r="H13" s="86">
        <v>91178088</v>
      </c>
      <c r="I13" s="87">
        <f t="shared" si="1"/>
        <v>321700472</v>
      </c>
      <c r="J13" s="85">
        <v>43516849</v>
      </c>
      <c r="K13" s="86">
        <v>25527457</v>
      </c>
      <c r="L13" s="88">
        <f t="shared" si="2"/>
        <v>69044306</v>
      </c>
      <c r="M13" s="105">
        <f t="shared" si="3"/>
        <v>0.22284327627455305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43516849</v>
      </c>
      <c r="AA13" s="88">
        <v>25527457</v>
      </c>
      <c r="AB13" s="88">
        <f t="shared" si="10"/>
        <v>69044306</v>
      </c>
      <c r="AC13" s="105">
        <f t="shared" si="11"/>
        <v>0.22284327627455305</v>
      </c>
      <c r="AD13" s="85">
        <v>26360021</v>
      </c>
      <c r="AE13" s="86">
        <v>2487356</v>
      </c>
      <c r="AF13" s="88">
        <f t="shared" si="12"/>
        <v>28847377</v>
      </c>
      <c r="AG13" s="86">
        <v>306521330</v>
      </c>
      <c r="AH13" s="86">
        <v>306521330</v>
      </c>
      <c r="AI13" s="126">
        <v>28847377</v>
      </c>
      <c r="AJ13" s="127">
        <f t="shared" si="13"/>
        <v>0.09411213568726196</v>
      </c>
      <c r="AK13" s="128">
        <f t="shared" si="14"/>
        <v>1.3934344533300203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67946987</v>
      </c>
      <c r="E14" s="86">
        <v>404771</v>
      </c>
      <c r="F14" s="87">
        <f t="shared" si="0"/>
        <v>68351758</v>
      </c>
      <c r="G14" s="85">
        <v>69745986</v>
      </c>
      <c r="H14" s="86">
        <v>404771</v>
      </c>
      <c r="I14" s="87">
        <f t="shared" si="1"/>
        <v>70150757</v>
      </c>
      <c r="J14" s="85">
        <v>21461450</v>
      </c>
      <c r="K14" s="86">
        <v>0</v>
      </c>
      <c r="L14" s="88">
        <f t="shared" si="2"/>
        <v>21461450</v>
      </c>
      <c r="M14" s="105">
        <f t="shared" si="3"/>
        <v>0.3139853403624234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21461450</v>
      </c>
      <c r="AA14" s="88">
        <v>0</v>
      </c>
      <c r="AB14" s="88">
        <f t="shared" si="10"/>
        <v>21461450</v>
      </c>
      <c r="AC14" s="105">
        <f t="shared" si="11"/>
        <v>0.3139853403624234</v>
      </c>
      <c r="AD14" s="85">
        <v>18989317</v>
      </c>
      <c r="AE14" s="86">
        <v>0</v>
      </c>
      <c r="AF14" s="88">
        <f t="shared" si="12"/>
        <v>18989317</v>
      </c>
      <c r="AG14" s="86">
        <v>67432184</v>
      </c>
      <c r="AH14" s="86">
        <v>67432184</v>
      </c>
      <c r="AI14" s="126">
        <v>18989317</v>
      </c>
      <c r="AJ14" s="127">
        <f t="shared" si="13"/>
        <v>0.28160613928802897</v>
      </c>
      <c r="AK14" s="128">
        <f t="shared" si="14"/>
        <v>0.13018546164667222</v>
      </c>
    </row>
    <row r="15" spans="1:37" ht="16.5">
      <c r="A15" s="65"/>
      <c r="B15" s="66" t="s">
        <v>189</v>
      </c>
      <c r="C15" s="67"/>
      <c r="D15" s="89">
        <f>SUM(D11:D14)</f>
        <v>730545028</v>
      </c>
      <c r="E15" s="90">
        <f>SUM(E11:E14)</f>
        <v>496086870</v>
      </c>
      <c r="F15" s="91">
        <f t="shared" si="0"/>
        <v>1226631898</v>
      </c>
      <c r="G15" s="89">
        <f>SUM(G11:G14)</f>
        <v>771698796</v>
      </c>
      <c r="H15" s="90">
        <f>SUM(H11:H14)</f>
        <v>312115332</v>
      </c>
      <c r="I15" s="91">
        <f t="shared" si="1"/>
        <v>1083814128</v>
      </c>
      <c r="J15" s="89">
        <f>SUM(J11:J14)</f>
        <v>167684411</v>
      </c>
      <c r="K15" s="90">
        <f>SUM(K11:K14)</f>
        <v>33712087</v>
      </c>
      <c r="L15" s="90">
        <f t="shared" si="2"/>
        <v>201396498</v>
      </c>
      <c r="M15" s="106">
        <f t="shared" si="3"/>
        <v>0.1641865814254245</v>
      </c>
      <c r="N15" s="89">
        <f>SUM(N11:N14)</f>
        <v>0</v>
      </c>
      <c r="O15" s="90">
        <f>SUM(O11:O14)</f>
        <v>0</v>
      </c>
      <c r="P15" s="90">
        <f t="shared" si="4"/>
        <v>0</v>
      </c>
      <c r="Q15" s="106">
        <f t="shared" si="5"/>
        <v>0</v>
      </c>
      <c r="R15" s="89">
        <f>SUM(R11:R14)</f>
        <v>0</v>
      </c>
      <c r="S15" s="90">
        <f>SUM(S11:S14)</f>
        <v>0</v>
      </c>
      <c r="T15" s="90">
        <f t="shared" si="6"/>
        <v>0</v>
      </c>
      <c r="U15" s="106">
        <f t="shared" si="7"/>
        <v>0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v>167684411</v>
      </c>
      <c r="AA15" s="90">
        <v>33712087</v>
      </c>
      <c r="AB15" s="90">
        <f t="shared" si="10"/>
        <v>201396498</v>
      </c>
      <c r="AC15" s="106">
        <f t="shared" si="11"/>
        <v>0.1641865814254245</v>
      </c>
      <c r="AD15" s="89">
        <f>SUM(AD11:AD14)</f>
        <v>85608824</v>
      </c>
      <c r="AE15" s="90">
        <f>SUM(AE11:AE14)</f>
        <v>9380317</v>
      </c>
      <c r="AF15" s="90">
        <f t="shared" si="12"/>
        <v>94989141</v>
      </c>
      <c r="AG15" s="90">
        <f>SUM(AG11:AG14)</f>
        <v>1010042420</v>
      </c>
      <c r="AH15" s="90">
        <f>SUM(AH11:AH14)</f>
        <v>1010042420</v>
      </c>
      <c r="AI15" s="91">
        <f>SUM(AI11:AI14)</f>
        <v>94989141</v>
      </c>
      <c r="AJ15" s="129">
        <f t="shared" si="13"/>
        <v>0.09404470457785327</v>
      </c>
      <c r="AK15" s="130">
        <f t="shared" si="14"/>
        <v>1.1202054874883016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351859588</v>
      </c>
      <c r="E16" s="86">
        <v>845237954</v>
      </c>
      <c r="F16" s="87">
        <f t="shared" si="0"/>
        <v>1197097542</v>
      </c>
      <c r="G16" s="85">
        <v>288229138</v>
      </c>
      <c r="H16" s="86">
        <v>41017354</v>
      </c>
      <c r="I16" s="87">
        <f t="shared" si="1"/>
        <v>329246492</v>
      </c>
      <c r="J16" s="85">
        <v>22989593</v>
      </c>
      <c r="K16" s="86">
        <v>0</v>
      </c>
      <c r="L16" s="88">
        <f t="shared" si="2"/>
        <v>22989593</v>
      </c>
      <c r="M16" s="105">
        <f t="shared" si="3"/>
        <v>0.019204444244026356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22989593</v>
      </c>
      <c r="AA16" s="88">
        <v>0</v>
      </c>
      <c r="AB16" s="88">
        <f t="shared" si="10"/>
        <v>22989593</v>
      </c>
      <c r="AC16" s="105">
        <f t="shared" si="11"/>
        <v>0.019204444244026356</v>
      </c>
      <c r="AD16" s="85">
        <v>45870244</v>
      </c>
      <c r="AE16" s="86">
        <v>2338120313</v>
      </c>
      <c r="AF16" s="88">
        <f t="shared" si="12"/>
        <v>2383990557</v>
      </c>
      <c r="AG16" s="86">
        <v>342721951</v>
      </c>
      <c r="AH16" s="86">
        <v>342721951</v>
      </c>
      <c r="AI16" s="126">
        <v>2383990557</v>
      </c>
      <c r="AJ16" s="127">
        <f t="shared" si="13"/>
        <v>6.9560486278861084</v>
      </c>
      <c r="AK16" s="128">
        <f t="shared" si="14"/>
        <v>-0.9903566761485288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145861350</v>
      </c>
      <c r="E17" s="86">
        <v>102646500</v>
      </c>
      <c r="F17" s="87">
        <f t="shared" si="0"/>
        <v>248507850</v>
      </c>
      <c r="G17" s="85">
        <v>153994100</v>
      </c>
      <c r="H17" s="86">
        <v>148161750</v>
      </c>
      <c r="I17" s="87">
        <f t="shared" si="1"/>
        <v>302155850</v>
      </c>
      <c r="J17" s="85">
        <v>15180804</v>
      </c>
      <c r="K17" s="86">
        <v>2362498</v>
      </c>
      <c r="L17" s="88">
        <f t="shared" si="2"/>
        <v>17543302</v>
      </c>
      <c r="M17" s="105">
        <f t="shared" si="3"/>
        <v>0.07059455868295508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15180804</v>
      </c>
      <c r="AA17" s="88">
        <v>2362498</v>
      </c>
      <c r="AB17" s="88">
        <f t="shared" si="10"/>
        <v>17543302</v>
      </c>
      <c r="AC17" s="105">
        <f t="shared" si="11"/>
        <v>0.07059455868295508</v>
      </c>
      <c r="AD17" s="85">
        <v>47237559</v>
      </c>
      <c r="AE17" s="86">
        <v>0</v>
      </c>
      <c r="AF17" s="88">
        <f t="shared" si="12"/>
        <v>47237559</v>
      </c>
      <c r="AG17" s="86">
        <v>-7190436</v>
      </c>
      <c r="AH17" s="86">
        <v>-7190436</v>
      </c>
      <c r="AI17" s="126">
        <v>47237559</v>
      </c>
      <c r="AJ17" s="127">
        <f t="shared" si="13"/>
        <v>-6.569498567263515</v>
      </c>
      <c r="AK17" s="128">
        <f t="shared" si="14"/>
        <v>-0.6286153990302505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167735200</v>
      </c>
      <c r="E18" s="86">
        <v>0</v>
      </c>
      <c r="F18" s="87">
        <f t="shared" si="0"/>
        <v>167735200</v>
      </c>
      <c r="G18" s="85">
        <v>179827200</v>
      </c>
      <c r="H18" s="86">
        <v>12523506</v>
      </c>
      <c r="I18" s="87">
        <f t="shared" si="1"/>
        <v>192350706</v>
      </c>
      <c r="J18" s="85">
        <v>70678247</v>
      </c>
      <c r="K18" s="86">
        <v>3040984</v>
      </c>
      <c r="L18" s="88">
        <f t="shared" si="2"/>
        <v>73719231</v>
      </c>
      <c r="M18" s="105">
        <f t="shared" si="3"/>
        <v>0.43949767848370525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70678247</v>
      </c>
      <c r="AA18" s="88">
        <v>3040984</v>
      </c>
      <c r="AB18" s="88">
        <f t="shared" si="10"/>
        <v>73719231</v>
      </c>
      <c r="AC18" s="105">
        <f t="shared" si="11"/>
        <v>0.43949767848370525</v>
      </c>
      <c r="AD18" s="85">
        <v>65771726</v>
      </c>
      <c r="AE18" s="86">
        <v>0</v>
      </c>
      <c r="AF18" s="88">
        <f t="shared" si="12"/>
        <v>65771726</v>
      </c>
      <c r="AG18" s="86">
        <v>125177622</v>
      </c>
      <c r="AH18" s="86">
        <v>125177622</v>
      </c>
      <c r="AI18" s="126">
        <v>65771726</v>
      </c>
      <c r="AJ18" s="127">
        <f t="shared" si="13"/>
        <v>0.525427188575287</v>
      </c>
      <c r="AK18" s="128">
        <f t="shared" si="14"/>
        <v>0.12083467294137917</v>
      </c>
    </row>
    <row r="19" spans="1:37" ht="12.75">
      <c r="A19" s="62" t="s">
        <v>98</v>
      </c>
      <c r="B19" s="63" t="s">
        <v>58</v>
      </c>
      <c r="C19" s="64" t="s">
        <v>59</v>
      </c>
      <c r="D19" s="85">
        <v>2958462093</v>
      </c>
      <c r="E19" s="86">
        <v>153247000</v>
      </c>
      <c r="F19" s="87">
        <f t="shared" si="0"/>
        <v>3111709093</v>
      </c>
      <c r="G19" s="85">
        <v>3045189093</v>
      </c>
      <c r="H19" s="86">
        <v>159767272</v>
      </c>
      <c r="I19" s="87">
        <f t="shared" si="1"/>
        <v>3204956365</v>
      </c>
      <c r="J19" s="85">
        <v>799779262</v>
      </c>
      <c r="K19" s="86">
        <v>26100238</v>
      </c>
      <c r="L19" s="88">
        <f t="shared" si="2"/>
        <v>825879500</v>
      </c>
      <c r="M19" s="105">
        <f t="shared" si="3"/>
        <v>0.265410253759862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799779262</v>
      </c>
      <c r="AA19" s="88">
        <v>26100238</v>
      </c>
      <c r="AB19" s="88">
        <f t="shared" si="10"/>
        <v>825879500</v>
      </c>
      <c r="AC19" s="105">
        <f t="shared" si="11"/>
        <v>0.265410253759862</v>
      </c>
      <c r="AD19" s="85">
        <v>723618500</v>
      </c>
      <c r="AE19" s="86">
        <v>20350697</v>
      </c>
      <c r="AF19" s="88">
        <f t="shared" si="12"/>
        <v>743969197</v>
      </c>
      <c r="AG19" s="86">
        <v>2892418386</v>
      </c>
      <c r="AH19" s="86">
        <v>2892418386</v>
      </c>
      <c r="AI19" s="126">
        <v>743969197</v>
      </c>
      <c r="AJ19" s="127">
        <f t="shared" si="13"/>
        <v>0.25721354856579176</v>
      </c>
      <c r="AK19" s="128">
        <f t="shared" si="14"/>
        <v>0.11009905158748134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511907987</v>
      </c>
      <c r="E20" s="86">
        <v>39174600</v>
      </c>
      <c r="F20" s="87">
        <f t="shared" si="0"/>
        <v>551082587</v>
      </c>
      <c r="G20" s="85">
        <v>514480455</v>
      </c>
      <c r="H20" s="86">
        <v>39174600</v>
      </c>
      <c r="I20" s="87">
        <f t="shared" si="1"/>
        <v>553655055</v>
      </c>
      <c r="J20" s="85">
        <v>116215524</v>
      </c>
      <c r="K20" s="86">
        <v>0</v>
      </c>
      <c r="L20" s="88">
        <f t="shared" si="2"/>
        <v>116215524</v>
      </c>
      <c r="M20" s="105">
        <f t="shared" si="3"/>
        <v>0.21088585765820977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116215524</v>
      </c>
      <c r="AA20" s="88">
        <v>0</v>
      </c>
      <c r="AB20" s="88">
        <f t="shared" si="10"/>
        <v>116215524</v>
      </c>
      <c r="AC20" s="105">
        <f t="shared" si="11"/>
        <v>0.21088585765820977</v>
      </c>
      <c r="AD20" s="85">
        <v>0</v>
      </c>
      <c r="AE20" s="86">
        <v>0</v>
      </c>
      <c r="AF20" s="88">
        <f t="shared" si="12"/>
        <v>0</v>
      </c>
      <c r="AG20" s="86">
        <v>420785347</v>
      </c>
      <c r="AH20" s="86">
        <v>420785347</v>
      </c>
      <c r="AI20" s="126">
        <v>0</v>
      </c>
      <c r="AJ20" s="127">
        <f t="shared" si="13"/>
        <v>0</v>
      </c>
      <c r="AK20" s="128">
        <f t="shared" si="14"/>
        <v>0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138860000</v>
      </c>
      <c r="E21" s="86">
        <v>13550000</v>
      </c>
      <c r="F21" s="87">
        <f t="shared" si="0"/>
        <v>152410000</v>
      </c>
      <c r="G21" s="85">
        <v>138860000</v>
      </c>
      <c r="H21" s="86">
        <v>13550000</v>
      </c>
      <c r="I21" s="87">
        <f t="shared" si="1"/>
        <v>152410000</v>
      </c>
      <c r="J21" s="85">
        <v>60621029</v>
      </c>
      <c r="K21" s="86">
        <v>316970</v>
      </c>
      <c r="L21" s="88">
        <f t="shared" si="2"/>
        <v>60937999</v>
      </c>
      <c r="M21" s="105">
        <f t="shared" si="3"/>
        <v>0.3998294009579424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60621029</v>
      </c>
      <c r="AA21" s="88">
        <v>316970</v>
      </c>
      <c r="AB21" s="88">
        <f t="shared" si="10"/>
        <v>60937999</v>
      </c>
      <c r="AC21" s="105">
        <f t="shared" si="11"/>
        <v>0.3998294009579424</v>
      </c>
      <c r="AD21" s="85">
        <v>54316474</v>
      </c>
      <c r="AE21" s="86">
        <v>21500</v>
      </c>
      <c r="AF21" s="88">
        <f t="shared" si="12"/>
        <v>54337974</v>
      </c>
      <c r="AG21" s="86">
        <v>149915000</v>
      </c>
      <c r="AH21" s="86">
        <v>149915000</v>
      </c>
      <c r="AI21" s="126">
        <v>54337974</v>
      </c>
      <c r="AJ21" s="127">
        <f t="shared" si="13"/>
        <v>0.3624585531801354</v>
      </c>
      <c r="AK21" s="128">
        <f t="shared" si="14"/>
        <v>0.12146247852376679</v>
      </c>
    </row>
    <row r="22" spans="1:37" ht="16.5">
      <c r="A22" s="65"/>
      <c r="B22" s="66" t="s">
        <v>200</v>
      </c>
      <c r="C22" s="67"/>
      <c r="D22" s="89">
        <f>SUM(D16:D21)</f>
        <v>4274686218</v>
      </c>
      <c r="E22" s="90">
        <f>SUM(E16:E21)</f>
        <v>1153856054</v>
      </c>
      <c r="F22" s="91">
        <f t="shared" si="0"/>
        <v>5428542272</v>
      </c>
      <c r="G22" s="89">
        <f>SUM(G16:G21)</f>
        <v>4320579986</v>
      </c>
      <c r="H22" s="90">
        <f>SUM(H16:H21)</f>
        <v>414194482</v>
      </c>
      <c r="I22" s="91">
        <f t="shared" si="1"/>
        <v>4734774468</v>
      </c>
      <c r="J22" s="89">
        <f>SUM(J16:J21)</f>
        <v>1085464459</v>
      </c>
      <c r="K22" s="90">
        <f>SUM(K16:K21)</f>
        <v>31820690</v>
      </c>
      <c r="L22" s="90">
        <f t="shared" si="2"/>
        <v>1117285149</v>
      </c>
      <c r="M22" s="106">
        <f t="shared" si="3"/>
        <v>0.20581679077325604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1085464459</v>
      </c>
      <c r="AA22" s="90">
        <v>31820690</v>
      </c>
      <c r="AB22" s="90">
        <f t="shared" si="10"/>
        <v>1117285149</v>
      </c>
      <c r="AC22" s="106">
        <f t="shared" si="11"/>
        <v>0.20581679077325604</v>
      </c>
      <c r="AD22" s="89">
        <f>SUM(AD16:AD21)</f>
        <v>936814503</v>
      </c>
      <c r="AE22" s="90">
        <f>SUM(AE16:AE21)</f>
        <v>2358492510</v>
      </c>
      <c r="AF22" s="90">
        <f t="shared" si="12"/>
        <v>3295307013</v>
      </c>
      <c r="AG22" s="90">
        <f>SUM(AG16:AG21)</f>
        <v>3923827870</v>
      </c>
      <c r="AH22" s="90">
        <f>SUM(AH16:AH21)</f>
        <v>3923827870</v>
      </c>
      <c r="AI22" s="91">
        <f>SUM(AI16:AI21)</f>
        <v>3295307013</v>
      </c>
      <c r="AJ22" s="129">
        <f t="shared" si="13"/>
        <v>0.8398194625698502</v>
      </c>
      <c r="AK22" s="130">
        <f t="shared" si="14"/>
        <v>-0.6609465689866512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547871448</v>
      </c>
      <c r="E23" s="86">
        <v>181915440</v>
      </c>
      <c r="F23" s="87">
        <f t="shared" si="0"/>
        <v>729786888</v>
      </c>
      <c r="G23" s="85">
        <v>581574498</v>
      </c>
      <c r="H23" s="86">
        <v>181915440</v>
      </c>
      <c r="I23" s="87">
        <f t="shared" si="1"/>
        <v>763489938</v>
      </c>
      <c r="J23" s="85">
        <v>174565885</v>
      </c>
      <c r="K23" s="86">
        <v>21086085</v>
      </c>
      <c r="L23" s="88">
        <f t="shared" si="2"/>
        <v>195651970</v>
      </c>
      <c r="M23" s="105">
        <f t="shared" si="3"/>
        <v>0.26809466327380765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174565885</v>
      </c>
      <c r="AA23" s="88">
        <v>21086085</v>
      </c>
      <c r="AB23" s="88">
        <f t="shared" si="10"/>
        <v>195651970</v>
      </c>
      <c r="AC23" s="105">
        <f t="shared" si="11"/>
        <v>0.26809466327380765</v>
      </c>
      <c r="AD23" s="85">
        <v>161130666</v>
      </c>
      <c r="AE23" s="86">
        <v>8399873</v>
      </c>
      <c r="AF23" s="88">
        <f t="shared" si="12"/>
        <v>169530539</v>
      </c>
      <c r="AG23" s="86">
        <v>686792064</v>
      </c>
      <c r="AH23" s="86">
        <v>686792064</v>
      </c>
      <c r="AI23" s="126">
        <v>169530539</v>
      </c>
      <c r="AJ23" s="127">
        <f t="shared" si="13"/>
        <v>0.24684405642753612</v>
      </c>
      <c r="AK23" s="128">
        <f t="shared" si="14"/>
        <v>0.1540809765254152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805584046</v>
      </c>
      <c r="E24" s="86">
        <v>89114737</v>
      </c>
      <c r="F24" s="87">
        <f t="shared" si="0"/>
        <v>894698783</v>
      </c>
      <c r="G24" s="85">
        <v>837704046</v>
      </c>
      <c r="H24" s="86">
        <v>104734737</v>
      </c>
      <c r="I24" s="87">
        <f t="shared" si="1"/>
        <v>942438783</v>
      </c>
      <c r="J24" s="85">
        <v>247460632</v>
      </c>
      <c r="K24" s="86">
        <v>7673892</v>
      </c>
      <c r="L24" s="88">
        <f t="shared" si="2"/>
        <v>255134524</v>
      </c>
      <c r="M24" s="105">
        <f t="shared" si="3"/>
        <v>0.2851624802087162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247460632</v>
      </c>
      <c r="AA24" s="88">
        <v>7673892</v>
      </c>
      <c r="AB24" s="88">
        <f t="shared" si="10"/>
        <v>255134524</v>
      </c>
      <c r="AC24" s="105">
        <f t="shared" si="11"/>
        <v>0.2851624802087162</v>
      </c>
      <c r="AD24" s="85">
        <v>231249150</v>
      </c>
      <c r="AE24" s="86">
        <v>14146895</v>
      </c>
      <c r="AF24" s="88">
        <f t="shared" si="12"/>
        <v>245396045</v>
      </c>
      <c r="AG24" s="86">
        <v>844028513</v>
      </c>
      <c r="AH24" s="86">
        <v>844028513</v>
      </c>
      <c r="AI24" s="126">
        <v>245396045</v>
      </c>
      <c r="AJ24" s="127">
        <f t="shared" si="13"/>
        <v>0.29074378557161373</v>
      </c>
      <c r="AK24" s="128">
        <f t="shared" si="14"/>
        <v>0.03968474308540704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353233948</v>
      </c>
      <c r="E25" s="86">
        <v>60185904</v>
      </c>
      <c r="F25" s="87">
        <f t="shared" si="0"/>
        <v>413419852</v>
      </c>
      <c r="G25" s="85">
        <v>369233948</v>
      </c>
      <c r="H25" s="86">
        <v>60185904</v>
      </c>
      <c r="I25" s="87">
        <f t="shared" si="1"/>
        <v>429419852</v>
      </c>
      <c r="J25" s="85">
        <v>106554154</v>
      </c>
      <c r="K25" s="86">
        <v>19329333</v>
      </c>
      <c r="L25" s="88">
        <f t="shared" si="2"/>
        <v>125883487</v>
      </c>
      <c r="M25" s="105">
        <f t="shared" si="3"/>
        <v>0.3044930870905541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106554154</v>
      </c>
      <c r="AA25" s="88">
        <v>19329333</v>
      </c>
      <c r="AB25" s="88">
        <f t="shared" si="10"/>
        <v>125883487</v>
      </c>
      <c r="AC25" s="105">
        <f t="shared" si="11"/>
        <v>0.3044930870905541</v>
      </c>
      <c r="AD25" s="85">
        <v>112075111</v>
      </c>
      <c r="AE25" s="86">
        <v>7533776</v>
      </c>
      <c r="AF25" s="88">
        <f t="shared" si="12"/>
        <v>119608887</v>
      </c>
      <c r="AG25" s="86">
        <v>422634204</v>
      </c>
      <c r="AH25" s="86">
        <v>422634204</v>
      </c>
      <c r="AI25" s="126">
        <v>119608887</v>
      </c>
      <c r="AJ25" s="127">
        <f t="shared" si="13"/>
        <v>0.283008061978817</v>
      </c>
      <c r="AK25" s="128">
        <f t="shared" si="14"/>
        <v>0.05245931265960202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1934688770</v>
      </c>
      <c r="E26" s="86">
        <v>255375786</v>
      </c>
      <c r="F26" s="87">
        <f t="shared" si="0"/>
        <v>2190064556</v>
      </c>
      <c r="G26" s="85">
        <v>1956499770</v>
      </c>
      <c r="H26" s="86">
        <v>250875786</v>
      </c>
      <c r="I26" s="87">
        <f t="shared" si="1"/>
        <v>2207375556</v>
      </c>
      <c r="J26" s="85">
        <v>117469656</v>
      </c>
      <c r="K26" s="86">
        <v>34078484</v>
      </c>
      <c r="L26" s="88">
        <f t="shared" si="2"/>
        <v>151548140</v>
      </c>
      <c r="M26" s="105">
        <f t="shared" si="3"/>
        <v>0.06919802413349499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117469656</v>
      </c>
      <c r="AA26" s="88">
        <v>34078484</v>
      </c>
      <c r="AB26" s="88">
        <f t="shared" si="10"/>
        <v>151548140</v>
      </c>
      <c r="AC26" s="105">
        <f t="shared" si="11"/>
        <v>0.06919802413349499</v>
      </c>
      <c r="AD26" s="85">
        <v>377141591</v>
      </c>
      <c r="AE26" s="86">
        <v>13380011</v>
      </c>
      <c r="AF26" s="88">
        <f t="shared" si="12"/>
        <v>390521602</v>
      </c>
      <c r="AG26" s="86">
        <v>1844130800</v>
      </c>
      <c r="AH26" s="86">
        <v>1844130800</v>
      </c>
      <c r="AI26" s="126">
        <v>390521602</v>
      </c>
      <c r="AJ26" s="127">
        <f t="shared" si="13"/>
        <v>0.2117645895833419</v>
      </c>
      <c r="AK26" s="128">
        <f t="shared" si="14"/>
        <v>-0.61193404097528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169253624</v>
      </c>
      <c r="E27" s="86">
        <v>65721999</v>
      </c>
      <c r="F27" s="87">
        <f t="shared" si="0"/>
        <v>234975623</v>
      </c>
      <c r="G27" s="85">
        <v>169253624</v>
      </c>
      <c r="H27" s="86">
        <v>80857695</v>
      </c>
      <c r="I27" s="87">
        <f t="shared" si="1"/>
        <v>250111319</v>
      </c>
      <c r="J27" s="85">
        <v>21465713</v>
      </c>
      <c r="K27" s="86">
        <v>4677593</v>
      </c>
      <c r="L27" s="88">
        <f t="shared" si="2"/>
        <v>26143306</v>
      </c>
      <c r="M27" s="105">
        <f t="shared" si="3"/>
        <v>0.11125965181503104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21465713</v>
      </c>
      <c r="AA27" s="88">
        <v>4677593</v>
      </c>
      <c r="AB27" s="88">
        <f t="shared" si="10"/>
        <v>26143306</v>
      </c>
      <c r="AC27" s="105">
        <f t="shared" si="11"/>
        <v>0.11125965181503104</v>
      </c>
      <c r="AD27" s="85">
        <v>44430296</v>
      </c>
      <c r="AE27" s="86">
        <v>0</v>
      </c>
      <c r="AF27" s="88">
        <f t="shared" si="12"/>
        <v>44430296</v>
      </c>
      <c r="AG27" s="86">
        <v>154617189</v>
      </c>
      <c r="AH27" s="86">
        <v>154617189</v>
      </c>
      <c r="AI27" s="126">
        <v>44430296</v>
      </c>
      <c r="AJ27" s="127">
        <f t="shared" si="13"/>
        <v>0.28735676988669095</v>
      </c>
      <c r="AK27" s="128">
        <f t="shared" si="14"/>
        <v>-0.41158830001942814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292595631</v>
      </c>
      <c r="E28" s="86">
        <v>68699342</v>
      </c>
      <c r="F28" s="87">
        <f t="shared" si="0"/>
        <v>361294973</v>
      </c>
      <c r="G28" s="85">
        <v>279423982</v>
      </c>
      <c r="H28" s="86">
        <v>58699342</v>
      </c>
      <c r="I28" s="87">
        <f t="shared" si="1"/>
        <v>338123324</v>
      </c>
      <c r="J28" s="85">
        <v>0</v>
      </c>
      <c r="K28" s="86">
        <v>0</v>
      </c>
      <c r="L28" s="88">
        <f t="shared" si="2"/>
        <v>0</v>
      </c>
      <c r="M28" s="105">
        <f t="shared" si="3"/>
        <v>0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0</v>
      </c>
      <c r="AA28" s="88">
        <v>0</v>
      </c>
      <c r="AB28" s="88">
        <f t="shared" si="10"/>
        <v>0</v>
      </c>
      <c r="AC28" s="105">
        <f t="shared" si="11"/>
        <v>0</v>
      </c>
      <c r="AD28" s="85">
        <v>13086271</v>
      </c>
      <c r="AE28" s="86">
        <v>694253</v>
      </c>
      <c r="AF28" s="88">
        <f t="shared" si="12"/>
        <v>13780524</v>
      </c>
      <c r="AG28" s="86">
        <v>304647074</v>
      </c>
      <c r="AH28" s="86">
        <v>304647074</v>
      </c>
      <c r="AI28" s="126">
        <v>13780524</v>
      </c>
      <c r="AJ28" s="127">
        <f t="shared" si="13"/>
        <v>0.04523438816943963</v>
      </c>
      <c r="AK28" s="128">
        <f t="shared" si="14"/>
        <v>-1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142633997</v>
      </c>
      <c r="E29" s="86">
        <v>0</v>
      </c>
      <c r="F29" s="87">
        <f t="shared" si="0"/>
        <v>142633997</v>
      </c>
      <c r="G29" s="85">
        <v>154772997</v>
      </c>
      <c r="H29" s="86">
        <v>0</v>
      </c>
      <c r="I29" s="87">
        <f t="shared" si="1"/>
        <v>154772997</v>
      </c>
      <c r="J29" s="85">
        <v>63235500</v>
      </c>
      <c r="K29" s="86">
        <v>0</v>
      </c>
      <c r="L29" s="88">
        <f t="shared" si="2"/>
        <v>63235500</v>
      </c>
      <c r="M29" s="105">
        <f t="shared" si="3"/>
        <v>0.44334100796460185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63235500</v>
      </c>
      <c r="AA29" s="88">
        <v>0</v>
      </c>
      <c r="AB29" s="88">
        <f t="shared" si="10"/>
        <v>63235500</v>
      </c>
      <c r="AC29" s="105">
        <f t="shared" si="11"/>
        <v>0.44334100796460185</v>
      </c>
      <c r="AD29" s="85">
        <v>65974579</v>
      </c>
      <c r="AE29" s="86">
        <v>0</v>
      </c>
      <c r="AF29" s="88">
        <f t="shared" si="12"/>
        <v>65974579</v>
      </c>
      <c r="AG29" s="86">
        <v>186876465</v>
      </c>
      <c r="AH29" s="86">
        <v>186876465</v>
      </c>
      <c r="AI29" s="126">
        <v>65974579</v>
      </c>
      <c r="AJ29" s="127">
        <f t="shared" si="13"/>
        <v>0.35303845778546805</v>
      </c>
      <c r="AK29" s="128">
        <f t="shared" si="14"/>
        <v>-0.04151718800661086</v>
      </c>
    </row>
    <row r="30" spans="1:37" ht="16.5">
      <c r="A30" s="65"/>
      <c r="B30" s="66" t="s">
        <v>215</v>
      </c>
      <c r="C30" s="67"/>
      <c r="D30" s="89">
        <f>SUM(D23:D29)</f>
        <v>4245861464</v>
      </c>
      <c r="E30" s="90">
        <f>SUM(E23:E29)</f>
        <v>721013208</v>
      </c>
      <c r="F30" s="91">
        <f t="shared" si="0"/>
        <v>4966874672</v>
      </c>
      <c r="G30" s="89">
        <f>SUM(G23:G29)</f>
        <v>4348462865</v>
      </c>
      <c r="H30" s="90">
        <f>SUM(H23:H29)</f>
        <v>737268904</v>
      </c>
      <c r="I30" s="91">
        <f t="shared" si="1"/>
        <v>5085731769</v>
      </c>
      <c r="J30" s="89">
        <f>SUM(J23:J29)</f>
        <v>730751540</v>
      </c>
      <c r="K30" s="90">
        <f>SUM(K23:K29)</f>
        <v>86845387</v>
      </c>
      <c r="L30" s="90">
        <f t="shared" si="2"/>
        <v>817596927</v>
      </c>
      <c r="M30" s="106">
        <f t="shared" si="3"/>
        <v>0.16460993703124385</v>
      </c>
      <c r="N30" s="89">
        <f>SUM(N23:N29)</f>
        <v>0</v>
      </c>
      <c r="O30" s="90">
        <f>SUM(O23:O29)</f>
        <v>0</v>
      </c>
      <c r="P30" s="90">
        <f t="shared" si="4"/>
        <v>0</v>
      </c>
      <c r="Q30" s="106">
        <f t="shared" si="5"/>
        <v>0</v>
      </c>
      <c r="R30" s="89">
        <f>SUM(R23:R29)</f>
        <v>0</v>
      </c>
      <c r="S30" s="90">
        <f>SUM(S23:S29)</f>
        <v>0</v>
      </c>
      <c r="T30" s="90">
        <f t="shared" si="6"/>
        <v>0</v>
      </c>
      <c r="U30" s="106">
        <f t="shared" si="7"/>
        <v>0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v>730751540</v>
      </c>
      <c r="AA30" s="90">
        <v>86845387</v>
      </c>
      <c r="AB30" s="90">
        <f t="shared" si="10"/>
        <v>817596927</v>
      </c>
      <c r="AC30" s="106">
        <f t="shared" si="11"/>
        <v>0.16460993703124385</v>
      </c>
      <c r="AD30" s="89">
        <f>SUM(AD23:AD29)</f>
        <v>1005087664</v>
      </c>
      <c r="AE30" s="90">
        <f>SUM(AE23:AE29)</f>
        <v>44154808</v>
      </c>
      <c r="AF30" s="90">
        <f t="shared" si="12"/>
        <v>1049242472</v>
      </c>
      <c r="AG30" s="90">
        <f>SUM(AG23:AG29)</f>
        <v>4443726309</v>
      </c>
      <c r="AH30" s="90">
        <f>SUM(AH23:AH29)</f>
        <v>4443726309</v>
      </c>
      <c r="AI30" s="91">
        <f>SUM(AI23:AI29)</f>
        <v>1049242472</v>
      </c>
      <c r="AJ30" s="129">
        <f t="shared" si="13"/>
        <v>0.23611770821144873</v>
      </c>
      <c r="AK30" s="130">
        <f t="shared" si="14"/>
        <v>-0.22077408338079552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932728158</v>
      </c>
      <c r="E31" s="86">
        <v>81653431</v>
      </c>
      <c r="F31" s="87">
        <f t="shared" si="0"/>
        <v>1014381589</v>
      </c>
      <c r="G31" s="85">
        <v>932728158</v>
      </c>
      <c r="H31" s="86">
        <v>81653431</v>
      </c>
      <c r="I31" s="87">
        <f t="shared" si="1"/>
        <v>1014381589</v>
      </c>
      <c r="J31" s="85">
        <v>266139797</v>
      </c>
      <c r="K31" s="86">
        <v>3628558</v>
      </c>
      <c r="L31" s="88">
        <f t="shared" si="2"/>
        <v>269768355</v>
      </c>
      <c r="M31" s="105">
        <f t="shared" si="3"/>
        <v>0.26594366254807883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266139797</v>
      </c>
      <c r="AA31" s="88">
        <v>3628558</v>
      </c>
      <c r="AB31" s="88">
        <f t="shared" si="10"/>
        <v>269768355</v>
      </c>
      <c r="AC31" s="105">
        <f t="shared" si="11"/>
        <v>0.26594366254807883</v>
      </c>
      <c r="AD31" s="85">
        <v>238929775</v>
      </c>
      <c r="AE31" s="86">
        <v>14984747</v>
      </c>
      <c r="AF31" s="88">
        <f t="shared" si="12"/>
        <v>253914522</v>
      </c>
      <c r="AG31" s="86">
        <v>991480908</v>
      </c>
      <c r="AH31" s="86">
        <v>991480908</v>
      </c>
      <c r="AI31" s="126">
        <v>253914522</v>
      </c>
      <c r="AJ31" s="127">
        <f t="shared" si="13"/>
        <v>0.25609622933858855</v>
      </c>
      <c r="AK31" s="128">
        <f t="shared" si="14"/>
        <v>0.0624376773534836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804455668</v>
      </c>
      <c r="E32" s="86">
        <v>120818801</v>
      </c>
      <c r="F32" s="87">
        <f t="shared" si="0"/>
        <v>925274469</v>
      </c>
      <c r="G32" s="85">
        <v>841036668</v>
      </c>
      <c r="H32" s="86">
        <v>120818801</v>
      </c>
      <c r="I32" s="87">
        <f t="shared" si="1"/>
        <v>961855469</v>
      </c>
      <c r="J32" s="85">
        <v>213898873</v>
      </c>
      <c r="K32" s="86">
        <v>11913904</v>
      </c>
      <c r="L32" s="88">
        <f t="shared" si="2"/>
        <v>225812777</v>
      </c>
      <c r="M32" s="105">
        <f t="shared" si="3"/>
        <v>0.24404950592017255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213898873</v>
      </c>
      <c r="AA32" s="88">
        <v>11913904</v>
      </c>
      <c r="AB32" s="88">
        <f t="shared" si="10"/>
        <v>225812777</v>
      </c>
      <c r="AC32" s="105">
        <f t="shared" si="11"/>
        <v>0.24404950592017255</v>
      </c>
      <c r="AD32" s="85">
        <v>196388435</v>
      </c>
      <c r="AE32" s="86">
        <v>12540948</v>
      </c>
      <c r="AF32" s="88">
        <f t="shared" si="12"/>
        <v>208929383</v>
      </c>
      <c r="AG32" s="86">
        <v>934811636</v>
      </c>
      <c r="AH32" s="86">
        <v>934811636</v>
      </c>
      <c r="AI32" s="126">
        <v>208929383</v>
      </c>
      <c r="AJ32" s="127">
        <f t="shared" si="13"/>
        <v>0.2234989113892459</v>
      </c>
      <c r="AK32" s="128">
        <f t="shared" si="14"/>
        <v>0.08080909328105368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1406532000</v>
      </c>
      <c r="E33" s="86">
        <v>252287050</v>
      </c>
      <c r="F33" s="87">
        <f t="shared" si="0"/>
        <v>1658819050</v>
      </c>
      <c r="G33" s="85">
        <v>1422379140</v>
      </c>
      <c r="H33" s="86">
        <v>253016050</v>
      </c>
      <c r="I33" s="87">
        <f t="shared" si="1"/>
        <v>1675395190</v>
      </c>
      <c r="J33" s="85">
        <v>353662978</v>
      </c>
      <c r="K33" s="86">
        <v>805707</v>
      </c>
      <c r="L33" s="88">
        <f t="shared" si="2"/>
        <v>354468685</v>
      </c>
      <c r="M33" s="105">
        <f t="shared" si="3"/>
        <v>0.21368737295366846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353662978</v>
      </c>
      <c r="AA33" s="88">
        <v>805707</v>
      </c>
      <c r="AB33" s="88">
        <f t="shared" si="10"/>
        <v>354468685</v>
      </c>
      <c r="AC33" s="105">
        <f t="shared" si="11"/>
        <v>0.21368737295366846</v>
      </c>
      <c r="AD33" s="85">
        <v>374301136</v>
      </c>
      <c r="AE33" s="86">
        <v>8154281</v>
      </c>
      <c r="AF33" s="88">
        <f t="shared" si="12"/>
        <v>382455417</v>
      </c>
      <c r="AG33" s="86">
        <v>1606569180</v>
      </c>
      <c r="AH33" s="86">
        <v>1606569180</v>
      </c>
      <c r="AI33" s="126">
        <v>382455417</v>
      </c>
      <c r="AJ33" s="127">
        <f t="shared" si="13"/>
        <v>0.23805723510767213</v>
      </c>
      <c r="AK33" s="128">
        <f t="shared" si="14"/>
        <v>-0.07317645601552558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244349611</v>
      </c>
      <c r="E34" s="86">
        <v>66182115</v>
      </c>
      <c r="F34" s="87">
        <f t="shared" si="0"/>
        <v>310531726</v>
      </c>
      <c r="G34" s="85">
        <v>261182611</v>
      </c>
      <c r="H34" s="86">
        <v>66182115</v>
      </c>
      <c r="I34" s="87">
        <f t="shared" si="1"/>
        <v>327364726</v>
      </c>
      <c r="J34" s="85">
        <v>94176524</v>
      </c>
      <c r="K34" s="86">
        <v>1881201</v>
      </c>
      <c r="L34" s="88">
        <f t="shared" si="2"/>
        <v>96057725</v>
      </c>
      <c r="M34" s="105">
        <f t="shared" si="3"/>
        <v>0.3093330470201296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94176524</v>
      </c>
      <c r="AA34" s="88">
        <v>1881201</v>
      </c>
      <c r="AB34" s="88">
        <f t="shared" si="10"/>
        <v>96057725</v>
      </c>
      <c r="AC34" s="105">
        <f t="shared" si="11"/>
        <v>0.3093330470201296</v>
      </c>
      <c r="AD34" s="85">
        <v>0</v>
      </c>
      <c r="AE34" s="86">
        <v>0</v>
      </c>
      <c r="AF34" s="88">
        <f t="shared" si="12"/>
        <v>0</v>
      </c>
      <c r="AG34" s="86">
        <v>275330561</v>
      </c>
      <c r="AH34" s="86">
        <v>275330561</v>
      </c>
      <c r="AI34" s="126">
        <v>0</v>
      </c>
      <c r="AJ34" s="127">
        <f t="shared" si="13"/>
        <v>0</v>
      </c>
      <c r="AK34" s="128">
        <f t="shared" si="14"/>
        <v>0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172673000</v>
      </c>
      <c r="E35" s="86">
        <v>160000</v>
      </c>
      <c r="F35" s="87">
        <f t="shared" si="0"/>
        <v>172833000</v>
      </c>
      <c r="G35" s="85">
        <v>172673000</v>
      </c>
      <c r="H35" s="86">
        <v>160000</v>
      </c>
      <c r="I35" s="87">
        <f t="shared" si="1"/>
        <v>172833000</v>
      </c>
      <c r="J35" s="85">
        <v>73820262</v>
      </c>
      <c r="K35" s="86">
        <v>0</v>
      </c>
      <c r="L35" s="88">
        <f t="shared" si="2"/>
        <v>73820262</v>
      </c>
      <c r="M35" s="105">
        <f t="shared" si="3"/>
        <v>0.427119022408915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73820262</v>
      </c>
      <c r="AA35" s="88">
        <v>0</v>
      </c>
      <c r="AB35" s="88">
        <f t="shared" si="10"/>
        <v>73820262</v>
      </c>
      <c r="AC35" s="105">
        <f t="shared" si="11"/>
        <v>0.427119022408915</v>
      </c>
      <c r="AD35" s="85">
        <v>68155757</v>
      </c>
      <c r="AE35" s="86">
        <v>24168</v>
      </c>
      <c r="AF35" s="88">
        <f t="shared" si="12"/>
        <v>68179925</v>
      </c>
      <c r="AG35" s="86">
        <v>166263000</v>
      </c>
      <c r="AH35" s="86">
        <v>166263000</v>
      </c>
      <c r="AI35" s="126">
        <v>68179925</v>
      </c>
      <c r="AJ35" s="127">
        <f t="shared" si="13"/>
        <v>0.41007274619127526</v>
      </c>
      <c r="AK35" s="128">
        <f t="shared" si="14"/>
        <v>0.08272723972635632</v>
      </c>
    </row>
    <row r="36" spans="1:37" ht="16.5">
      <c r="A36" s="65"/>
      <c r="B36" s="66" t="s">
        <v>226</v>
      </c>
      <c r="C36" s="67"/>
      <c r="D36" s="89">
        <f>SUM(D31:D35)</f>
        <v>3560738437</v>
      </c>
      <c r="E36" s="90">
        <f>SUM(E31:E35)</f>
        <v>521101397</v>
      </c>
      <c r="F36" s="91">
        <f t="shared" si="0"/>
        <v>4081839834</v>
      </c>
      <c r="G36" s="89">
        <f>SUM(G31:G35)</f>
        <v>3629999577</v>
      </c>
      <c r="H36" s="90">
        <f>SUM(H31:H35)</f>
        <v>521830397</v>
      </c>
      <c r="I36" s="91">
        <f t="shared" si="1"/>
        <v>4151829974</v>
      </c>
      <c r="J36" s="89">
        <f>SUM(J31:J35)</f>
        <v>1001698434</v>
      </c>
      <c r="K36" s="90">
        <f>SUM(K31:K35)</f>
        <v>18229370</v>
      </c>
      <c r="L36" s="90">
        <f t="shared" si="2"/>
        <v>1019927804</v>
      </c>
      <c r="M36" s="106">
        <f t="shared" si="3"/>
        <v>0.24986962876505653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1001698434</v>
      </c>
      <c r="AA36" s="90">
        <v>18229370</v>
      </c>
      <c r="AB36" s="90">
        <f t="shared" si="10"/>
        <v>1019927804</v>
      </c>
      <c r="AC36" s="106">
        <f t="shared" si="11"/>
        <v>0.24986962876505653</v>
      </c>
      <c r="AD36" s="89">
        <f>SUM(AD31:AD35)</f>
        <v>877775103</v>
      </c>
      <c r="AE36" s="90">
        <f>SUM(AE31:AE35)</f>
        <v>35704144</v>
      </c>
      <c r="AF36" s="90">
        <f t="shared" si="12"/>
        <v>913479247</v>
      </c>
      <c r="AG36" s="90">
        <f>SUM(AG31:AG35)</f>
        <v>3974455285</v>
      </c>
      <c r="AH36" s="90">
        <f>SUM(AH31:AH35)</f>
        <v>3974455285</v>
      </c>
      <c r="AI36" s="91">
        <f>SUM(AI31:AI35)</f>
        <v>913479247</v>
      </c>
      <c r="AJ36" s="129">
        <f t="shared" si="13"/>
        <v>0.22983759571973647</v>
      </c>
      <c r="AK36" s="130">
        <f t="shared" si="14"/>
        <v>0.11653089804677297</v>
      </c>
    </row>
    <row r="37" spans="1:37" ht="16.5">
      <c r="A37" s="68"/>
      <c r="B37" s="69" t="s">
        <v>227</v>
      </c>
      <c r="C37" s="70"/>
      <c r="D37" s="92">
        <f>SUM(D9,D11:D14,D16:D21,D23:D29,D31:D35)</f>
        <v>20224258493</v>
      </c>
      <c r="E37" s="93">
        <f>SUM(E9,E11:E14,E16:E21,E23:E29,E31:E35)</f>
        <v>4028619768</v>
      </c>
      <c r="F37" s="94">
        <f t="shared" si="0"/>
        <v>24252878261</v>
      </c>
      <c r="G37" s="92">
        <f>SUM(G9,G11:G14,G16:G21,G23:G29,G31:G35)</f>
        <v>20681956255</v>
      </c>
      <c r="H37" s="93">
        <f>SUM(H9,H11:H14,H16:H21,H23:H29,H31:H35)</f>
        <v>3270932573</v>
      </c>
      <c r="I37" s="94">
        <f t="shared" si="1"/>
        <v>23952888828</v>
      </c>
      <c r="J37" s="92">
        <f>SUM(J9,J11:J14,J16:J21,J23:J29,J31:J35)</f>
        <v>5056333061</v>
      </c>
      <c r="K37" s="93">
        <f>SUM(K9,K11:K14,K16:K21,K23:K29,K31:K35)</f>
        <v>246171552</v>
      </c>
      <c r="L37" s="93">
        <f t="shared" si="2"/>
        <v>5302504613</v>
      </c>
      <c r="M37" s="107">
        <f t="shared" si="3"/>
        <v>0.21863403411077717</v>
      </c>
      <c r="N37" s="92">
        <f>SUM(N9,N11:N14,N16:N21,N23:N29,N31:N35)</f>
        <v>0</v>
      </c>
      <c r="O37" s="93">
        <f>SUM(O9,O11:O14,O16:O21,O23:O29,O31:O35)</f>
        <v>0</v>
      </c>
      <c r="P37" s="93">
        <f t="shared" si="4"/>
        <v>0</v>
      </c>
      <c r="Q37" s="107">
        <f t="shared" si="5"/>
        <v>0</v>
      </c>
      <c r="R37" s="92">
        <f>SUM(R9,R11:R14,R16:R21,R23:R29,R31:R35)</f>
        <v>0</v>
      </c>
      <c r="S37" s="93">
        <f>SUM(S9,S11:S14,S16:S21,S23:S29,S31:S35)</f>
        <v>0</v>
      </c>
      <c r="T37" s="93">
        <f t="shared" si="6"/>
        <v>0</v>
      </c>
      <c r="U37" s="107">
        <f t="shared" si="7"/>
        <v>0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v>5056333061</v>
      </c>
      <c r="AA37" s="93">
        <v>246171552</v>
      </c>
      <c r="AB37" s="93">
        <f t="shared" si="10"/>
        <v>5302504613</v>
      </c>
      <c r="AC37" s="107">
        <f t="shared" si="11"/>
        <v>0.21863403411077717</v>
      </c>
      <c r="AD37" s="92">
        <f>SUM(AD9,AD11:AD14,AD16:AD21,AD23:AD29,AD31:AD35)</f>
        <v>4930698414</v>
      </c>
      <c r="AE37" s="93">
        <f>SUM(AE9,AE11:AE14,AE16:AE21,AE23:AE29,AE31:AE35)</f>
        <v>2496015526</v>
      </c>
      <c r="AF37" s="93">
        <f t="shared" si="12"/>
        <v>7426713940</v>
      </c>
      <c r="AG37" s="93">
        <f>SUM(AG9,AG11:AG14,AG16:AG21,AG23:AG29,AG31:AG35)</f>
        <v>21567950288</v>
      </c>
      <c r="AH37" s="93">
        <f>SUM(AH9,AH11:AH14,AH16:AH21,AH23:AH29,AH31:AH35)</f>
        <v>21567950288</v>
      </c>
      <c r="AI37" s="94">
        <f>SUM(AI9,AI11:AI14,AI16:AI21,AI23:AI29,AI31:AI35)</f>
        <v>7426713940</v>
      </c>
      <c r="AJ37" s="131">
        <f t="shared" si="13"/>
        <v>0.3443402753080381</v>
      </c>
      <c r="AK37" s="132">
        <f t="shared" si="14"/>
        <v>-0.2860227745623928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41629459134</v>
      </c>
      <c r="E9" s="86">
        <v>4929977645</v>
      </c>
      <c r="F9" s="87">
        <f>$D9+$E9</f>
        <v>46559436779</v>
      </c>
      <c r="G9" s="85">
        <v>42518939729</v>
      </c>
      <c r="H9" s="86">
        <v>4624918645</v>
      </c>
      <c r="I9" s="87">
        <f>$G9+$H9</f>
        <v>47143858374</v>
      </c>
      <c r="J9" s="85">
        <v>11111194468</v>
      </c>
      <c r="K9" s="86">
        <v>572454862</v>
      </c>
      <c r="L9" s="88">
        <f>$J9+$K9</f>
        <v>11683649330</v>
      </c>
      <c r="M9" s="105">
        <f>IF($F9=0,0,$L9/$F9)</f>
        <v>0.25094052115488114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11111194468</v>
      </c>
      <c r="AA9" s="88">
        <v>572454862</v>
      </c>
      <c r="AB9" s="88">
        <f>$Z9+$AA9</f>
        <v>11683649330</v>
      </c>
      <c r="AC9" s="105">
        <f>IF($F9=0,0,$AB9/$F9)</f>
        <v>0.25094052115488114</v>
      </c>
      <c r="AD9" s="85">
        <v>10651716261</v>
      </c>
      <c r="AE9" s="86">
        <v>306093040</v>
      </c>
      <c r="AF9" s="88">
        <f>$AD9+$AE9</f>
        <v>10957809301</v>
      </c>
      <c r="AG9" s="86">
        <v>46082268275</v>
      </c>
      <c r="AH9" s="86">
        <v>46082268275</v>
      </c>
      <c r="AI9" s="126">
        <v>10957809301</v>
      </c>
      <c r="AJ9" s="127">
        <f>IF($AG9=0,0,$AI9/$AG9)</f>
        <v>0.2377879759652521</v>
      </c>
      <c r="AK9" s="128">
        <f>IF($AF9=0,0,(($L9/$AF9)-1))</f>
        <v>0.06623952005933886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69142819075</v>
      </c>
      <c r="E10" s="86">
        <v>5328954005</v>
      </c>
      <c r="F10" s="87">
        <f aca="true" t="shared" si="0" ref="F10:F23">$D10+$E10</f>
        <v>74471773080</v>
      </c>
      <c r="G10" s="85">
        <v>68769836625</v>
      </c>
      <c r="H10" s="86">
        <v>12331716814</v>
      </c>
      <c r="I10" s="87">
        <f aca="true" t="shared" si="1" ref="I10:I23">$G10+$H10</f>
        <v>81101553439</v>
      </c>
      <c r="J10" s="85">
        <v>17423417960</v>
      </c>
      <c r="K10" s="86">
        <v>476375436</v>
      </c>
      <c r="L10" s="88">
        <f aca="true" t="shared" si="2" ref="L10:L23">$J10+$K10</f>
        <v>17899793396</v>
      </c>
      <c r="M10" s="105">
        <f aca="true" t="shared" si="3" ref="M10:M23">IF($F10=0,0,$L10/$F10)</f>
        <v>0.24035675069494397</v>
      </c>
      <c r="N10" s="85">
        <v>0</v>
      </c>
      <c r="O10" s="86">
        <v>0</v>
      </c>
      <c r="P10" s="88">
        <f aca="true" t="shared" si="4" ref="P10:P23">$N10+$O10</f>
        <v>0</v>
      </c>
      <c r="Q10" s="105">
        <f aca="true" t="shared" si="5" ref="Q10:Q23">IF($F10=0,0,$P10/$F10)</f>
        <v>0</v>
      </c>
      <c r="R10" s="85">
        <v>0</v>
      </c>
      <c r="S10" s="86">
        <v>0</v>
      </c>
      <c r="T10" s="88">
        <f aca="true" t="shared" si="6" ref="T10:T23">$R10+$S10</f>
        <v>0</v>
      </c>
      <c r="U10" s="105">
        <f aca="true" t="shared" si="7" ref="U10:U23">IF($I10=0,0,$T10/$I10)</f>
        <v>0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v>17423417960</v>
      </c>
      <c r="AA10" s="88">
        <v>476375436</v>
      </c>
      <c r="AB10" s="88">
        <f aca="true" t="shared" si="10" ref="AB10:AB23">$Z10+$AA10</f>
        <v>17899793396</v>
      </c>
      <c r="AC10" s="105">
        <f aca="true" t="shared" si="11" ref="AC10:AC23">IF($F10=0,0,$AB10/$F10)</f>
        <v>0.24035675069494397</v>
      </c>
      <c r="AD10" s="85">
        <v>16776531073</v>
      </c>
      <c r="AE10" s="86">
        <v>1283908211</v>
      </c>
      <c r="AF10" s="88">
        <f aca="true" t="shared" si="12" ref="AF10:AF23">$AD10+$AE10</f>
        <v>18060439284</v>
      </c>
      <c r="AG10" s="86">
        <v>65239846447</v>
      </c>
      <c r="AH10" s="86">
        <v>65239846447</v>
      </c>
      <c r="AI10" s="126">
        <v>18060439284</v>
      </c>
      <c r="AJ10" s="127">
        <f aca="true" t="shared" si="13" ref="AJ10:AJ23">IF($AG10=0,0,$AI10/$AG10)</f>
        <v>0.2768314192565132</v>
      </c>
      <c r="AK10" s="128">
        <f aca="true" t="shared" si="14" ref="AK10:AK23">IF($AF10=0,0,(($L10/$AF10)-1))</f>
        <v>-0.00889490479571664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37560714394</v>
      </c>
      <c r="E11" s="86">
        <v>4037545347</v>
      </c>
      <c r="F11" s="87">
        <f t="shared" si="0"/>
        <v>41598259741</v>
      </c>
      <c r="G11" s="85">
        <v>37530528360</v>
      </c>
      <c r="H11" s="86">
        <v>3812231737</v>
      </c>
      <c r="I11" s="87">
        <f t="shared" si="1"/>
        <v>41342760097</v>
      </c>
      <c r="J11" s="85">
        <v>9106386036</v>
      </c>
      <c r="K11" s="86">
        <v>296637830</v>
      </c>
      <c r="L11" s="88">
        <f t="shared" si="2"/>
        <v>9403023866</v>
      </c>
      <c r="M11" s="105">
        <f t="shared" si="3"/>
        <v>0.22604368366718497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9106386036</v>
      </c>
      <c r="AA11" s="88">
        <v>296637830</v>
      </c>
      <c r="AB11" s="88">
        <f t="shared" si="10"/>
        <v>9403023866</v>
      </c>
      <c r="AC11" s="105">
        <f t="shared" si="11"/>
        <v>0.22604368366718497</v>
      </c>
      <c r="AD11" s="85">
        <v>7720446550</v>
      </c>
      <c r="AE11" s="86">
        <v>0</v>
      </c>
      <c r="AF11" s="88">
        <f t="shared" si="12"/>
        <v>7720446550</v>
      </c>
      <c r="AG11" s="86">
        <v>44625671732</v>
      </c>
      <c r="AH11" s="86">
        <v>44625671732</v>
      </c>
      <c r="AI11" s="126">
        <v>7720446550</v>
      </c>
      <c r="AJ11" s="127">
        <f t="shared" si="13"/>
        <v>0.17300460139547552</v>
      </c>
      <c r="AK11" s="128">
        <f t="shared" si="14"/>
        <v>0.2179378232985758</v>
      </c>
    </row>
    <row r="12" spans="1:37" ht="16.5">
      <c r="A12" s="65"/>
      <c r="B12" s="66" t="s">
        <v>97</v>
      </c>
      <c r="C12" s="67"/>
      <c r="D12" s="89">
        <f>SUM(D9:D11)</f>
        <v>148332992603</v>
      </c>
      <c r="E12" s="90">
        <f>SUM(E9:E11)</f>
        <v>14296476997</v>
      </c>
      <c r="F12" s="91">
        <f t="shared" si="0"/>
        <v>162629469600</v>
      </c>
      <c r="G12" s="89">
        <f>SUM(G9:G11)</f>
        <v>148819304714</v>
      </c>
      <c r="H12" s="90">
        <f>SUM(H9:H11)</f>
        <v>20768867196</v>
      </c>
      <c r="I12" s="91">
        <f t="shared" si="1"/>
        <v>169588171910</v>
      </c>
      <c r="J12" s="89">
        <f>SUM(J9:J11)</f>
        <v>37640998464</v>
      </c>
      <c r="K12" s="90">
        <f>SUM(K9:K11)</f>
        <v>1345468128</v>
      </c>
      <c r="L12" s="90">
        <f t="shared" si="2"/>
        <v>38986466592</v>
      </c>
      <c r="M12" s="106">
        <f t="shared" si="3"/>
        <v>0.23972571937847603</v>
      </c>
      <c r="N12" s="89">
        <f>SUM(N9:N11)</f>
        <v>0</v>
      </c>
      <c r="O12" s="90">
        <f>SUM(O9:O11)</f>
        <v>0</v>
      </c>
      <c r="P12" s="90">
        <f t="shared" si="4"/>
        <v>0</v>
      </c>
      <c r="Q12" s="106">
        <f t="shared" si="5"/>
        <v>0</v>
      </c>
      <c r="R12" s="89">
        <f>SUM(R9:R11)</f>
        <v>0</v>
      </c>
      <c r="S12" s="90">
        <f>SUM(S9:S11)</f>
        <v>0</v>
      </c>
      <c r="T12" s="90">
        <f t="shared" si="6"/>
        <v>0</v>
      </c>
      <c r="U12" s="106">
        <f t="shared" si="7"/>
        <v>0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v>37640998464</v>
      </c>
      <c r="AA12" s="90">
        <v>1345468128</v>
      </c>
      <c r="AB12" s="90">
        <f t="shared" si="10"/>
        <v>38986466592</v>
      </c>
      <c r="AC12" s="106">
        <f t="shared" si="11"/>
        <v>0.23972571937847603</v>
      </c>
      <c r="AD12" s="89">
        <f>SUM(AD9:AD11)</f>
        <v>35148693884</v>
      </c>
      <c r="AE12" s="90">
        <f>SUM(AE9:AE11)</f>
        <v>1590001251</v>
      </c>
      <c r="AF12" s="90">
        <f t="shared" si="12"/>
        <v>36738695135</v>
      </c>
      <c r="AG12" s="90">
        <f>SUM(AG9:AG11)</f>
        <v>155947786454</v>
      </c>
      <c r="AH12" s="90">
        <f>SUM(AH9:AH11)</f>
        <v>155947786454</v>
      </c>
      <c r="AI12" s="91">
        <f>SUM(AI9:AI11)</f>
        <v>36738695135</v>
      </c>
      <c r="AJ12" s="129">
        <f t="shared" si="13"/>
        <v>0.23558330624870288</v>
      </c>
      <c r="AK12" s="130">
        <f t="shared" si="14"/>
        <v>0.061182669899960684</v>
      </c>
    </row>
    <row r="13" spans="1:37" ht="12.75">
      <c r="A13" s="62" t="s">
        <v>98</v>
      </c>
      <c r="B13" s="63" t="s">
        <v>60</v>
      </c>
      <c r="C13" s="64" t="s">
        <v>61</v>
      </c>
      <c r="D13" s="85">
        <v>6196143243</v>
      </c>
      <c r="E13" s="86">
        <v>333959593</v>
      </c>
      <c r="F13" s="87">
        <f t="shared" si="0"/>
        <v>6530102836</v>
      </c>
      <c r="G13" s="85">
        <v>6386756743</v>
      </c>
      <c r="H13" s="86">
        <v>329322968</v>
      </c>
      <c r="I13" s="87">
        <f t="shared" si="1"/>
        <v>6716079711</v>
      </c>
      <c r="J13" s="85">
        <v>1826566339</v>
      </c>
      <c r="K13" s="86">
        <v>5577448</v>
      </c>
      <c r="L13" s="88">
        <f t="shared" si="2"/>
        <v>1832143787</v>
      </c>
      <c r="M13" s="105">
        <f t="shared" si="3"/>
        <v>0.28056890266712486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1826566339</v>
      </c>
      <c r="AA13" s="88">
        <v>5577448</v>
      </c>
      <c r="AB13" s="88">
        <f t="shared" si="10"/>
        <v>1832143787</v>
      </c>
      <c r="AC13" s="105">
        <f t="shared" si="11"/>
        <v>0.28056890266712486</v>
      </c>
      <c r="AD13" s="85">
        <v>1764881052</v>
      </c>
      <c r="AE13" s="86">
        <v>-19702</v>
      </c>
      <c r="AF13" s="88">
        <f t="shared" si="12"/>
        <v>1764861350</v>
      </c>
      <c r="AG13" s="86">
        <v>6245163662</v>
      </c>
      <c r="AH13" s="86">
        <v>6245163662</v>
      </c>
      <c r="AI13" s="126">
        <v>1764861350</v>
      </c>
      <c r="AJ13" s="127">
        <f t="shared" si="13"/>
        <v>0.2825964931453545</v>
      </c>
      <c r="AK13" s="128">
        <f t="shared" si="14"/>
        <v>0.038123355695902195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1259581373</v>
      </c>
      <c r="E14" s="86">
        <v>136454739</v>
      </c>
      <c r="F14" s="87">
        <f t="shared" si="0"/>
        <v>1396036112</v>
      </c>
      <c r="G14" s="85">
        <v>1274983373</v>
      </c>
      <c r="H14" s="86">
        <v>144368078</v>
      </c>
      <c r="I14" s="87">
        <f t="shared" si="1"/>
        <v>1419351451</v>
      </c>
      <c r="J14" s="85">
        <v>341665772</v>
      </c>
      <c r="K14" s="86">
        <v>12339114</v>
      </c>
      <c r="L14" s="88">
        <f t="shared" si="2"/>
        <v>354004886</v>
      </c>
      <c r="M14" s="105">
        <f t="shared" si="3"/>
        <v>0.25357860227042606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341665772</v>
      </c>
      <c r="AA14" s="88">
        <v>12339114</v>
      </c>
      <c r="AB14" s="88">
        <f t="shared" si="10"/>
        <v>354004886</v>
      </c>
      <c r="AC14" s="105">
        <f t="shared" si="11"/>
        <v>0.25357860227042606</v>
      </c>
      <c r="AD14" s="85">
        <v>312769950</v>
      </c>
      <c r="AE14" s="86">
        <v>9414053</v>
      </c>
      <c r="AF14" s="88">
        <f t="shared" si="12"/>
        <v>322184003</v>
      </c>
      <c r="AG14" s="86">
        <v>1284704145</v>
      </c>
      <c r="AH14" s="86">
        <v>1284704145</v>
      </c>
      <c r="AI14" s="126">
        <v>322184003</v>
      </c>
      <c r="AJ14" s="127">
        <f t="shared" si="13"/>
        <v>0.2507845905642345</v>
      </c>
      <c r="AK14" s="128">
        <f t="shared" si="14"/>
        <v>0.09876617927551168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944601612</v>
      </c>
      <c r="E15" s="86">
        <v>79691405</v>
      </c>
      <c r="F15" s="87">
        <f t="shared" si="0"/>
        <v>1024293017</v>
      </c>
      <c r="G15" s="85">
        <v>967685293</v>
      </c>
      <c r="H15" s="86">
        <v>96795210</v>
      </c>
      <c r="I15" s="87">
        <f t="shared" si="1"/>
        <v>1064480503</v>
      </c>
      <c r="J15" s="85">
        <v>244796216</v>
      </c>
      <c r="K15" s="86">
        <v>26947376</v>
      </c>
      <c r="L15" s="88">
        <f t="shared" si="2"/>
        <v>271743592</v>
      </c>
      <c r="M15" s="105">
        <f t="shared" si="3"/>
        <v>0.26529868649880683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244796216</v>
      </c>
      <c r="AA15" s="88">
        <v>26947376</v>
      </c>
      <c r="AB15" s="88">
        <f t="shared" si="10"/>
        <v>271743592</v>
      </c>
      <c r="AC15" s="105">
        <f t="shared" si="11"/>
        <v>0.26529868649880683</v>
      </c>
      <c r="AD15" s="85">
        <v>248030672</v>
      </c>
      <c r="AE15" s="86">
        <v>1053062</v>
      </c>
      <c r="AF15" s="88">
        <f t="shared" si="12"/>
        <v>249083734</v>
      </c>
      <c r="AG15" s="86">
        <v>973494393</v>
      </c>
      <c r="AH15" s="86">
        <v>973494393</v>
      </c>
      <c r="AI15" s="126">
        <v>249083734</v>
      </c>
      <c r="AJ15" s="127">
        <f t="shared" si="13"/>
        <v>0.25586560723005625</v>
      </c>
      <c r="AK15" s="128">
        <f t="shared" si="14"/>
        <v>0.09097285332971605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417763249</v>
      </c>
      <c r="E16" s="86">
        <v>2150000</v>
      </c>
      <c r="F16" s="87">
        <f t="shared" si="0"/>
        <v>419913249</v>
      </c>
      <c r="G16" s="85">
        <v>422611249</v>
      </c>
      <c r="H16" s="86">
        <v>2850000</v>
      </c>
      <c r="I16" s="87">
        <f t="shared" si="1"/>
        <v>425461249</v>
      </c>
      <c r="J16" s="85">
        <v>146508181</v>
      </c>
      <c r="K16" s="86">
        <v>174856</v>
      </c>
      <c r="L16" s="88">
        <f t="shared" si="2"/>
        <v>146683037</v>
      </c>
      <c r="M16" s="105">
        <f t="shared" si="3"/>
        <v>0.3493174777154983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146508181</v>
      </c>
      <c r="AA16" s="88">
        <v>174856</v>
      </c>
      <c r="AB16" s="88">
        <f t="shared" si="10"/>
        <v>146683037</v>
      </c>
      <c r="AC16" s="105">
        <f t="shared" si="11"/>
        <v>0.3493174777154983</v>
      </c>
      <c r="AD16" s="85">
        <v>125456096</v>
      </c>
      <c r="AE16" s="86">
        <v>237837</v>
      </c>
      <c r="AF16" s="88">
        <f t="shared" si="12"/>
        <v>125693933</v>
      </c>
      <c r="AG16" s="86">
        <v>407561181</v>
      </c>
      <c r="AH16" s="86">
        <v>407561181</v>
      </c>
      <c r="AI16" s="126">
        <v>125693933</v>
      </c>
      <c r="AJ16" s="127">
        <f t="shared" si="13"/>
        <v>0.30840506618318</v>
      </c>
      <c r="AK16" s="128">
        <f t="shared" si="14"/>
        <v>0.16698581625256326</v>
      </c>
    </row>
    <row r="17" spans="1:37" ht="16.5">
      <c r="A17" s="65"/>
      <c r="B17" s="66" t="s">
        <v>234</v>
      </c>
      <c r="C17" s="67"/>
      <c r="D17" s="89">
        <f>SUM(D13:D16)</f>
        <v>8818089477</v>
      </c>
      <c r="E17" s="90">
        <f>SUM(E13:E16)</f>
        <v>552255737</v>
      </c>
      <c r="F17" s="91">
        <f t="shared" si="0"/>
        <v>9370345214</v>
      </c>
      <c r="G17" s="89">
        <f>SUM(G13:G16)</f>
        <v>9052036658</v>
      </c>
      <c r="H17" s="90">
        <f>SUM(H13:H16)</f>
        <v>573336256</v>
      </c>
      <c r="I17" s="91">
        <f t="shared" si="1"/>
        <v>9625372914</v>
      </c>
      <c r="J17" s="89">
        <f>SUM(J13:J16)</f>
        <v>2559536508</v>
      </c>
      <c r="K17" s="90">
        <f>SUM(K13:K16)</f>
        <v>45038794</v>
      </c>
      <c r="L17" s="90">
        <f t="shared" si="2"/>
        <v>2604575302</v>
      </c>
      <c r="M17" s="106">
        <f t="shared" si="3"/>
        <v>0.2779593752969281</v>
      </c>
      <c r="N17" s="89">
        <f>SUM(N13:N16)</f>
        <v>0</v>
      </c>
      <c r="O17" s="90">
        <f>SUM(O13:O16)</f>
        <v>0</v>
      </c>
      <c r="P17" s="90">
        <f t="shared" si="4"/>
        <v>0</v>
      </c>
      <c r="Q17" s="106">
        <f t="shared" si="5"/>
        <v>0</v>
      </c>
      <c r="R17" s="89">
        <f>SUM(R13:R16)</f>
        <v>0</v>
      </c>
      <c r="S17" s="90">
        <f>SUM(S13:S16)</f>
        <v>0</v>
      </c>
      <c r="T17" s="90">
        <f t="shared" si="6"/>
        <v>0</v>
      </c>
      <c r="U17" s="106">
        <f t="shared" si="7"/>
        <v>0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v>2559536508</v>
      </c>
      <c r="AA17" s="90">
        <v>45038794</v>
      </c>
      <c r="AB17" s="90">
        <f t="shared" si="10"/>
        <v>2604575302</v>
      </c>
      <c r="AC17" s="106">
        <f t="shared" si="11"/>
        <v>0.2779593752969281</v>
      </c>
      <c r="AD17" s="89">
        <f>SUM(AD13:AD16)</f>
        <v>2451137770</v>
      </c>
      <c r="AE17" s="90">
        <f>SUM(AE13:AE16)</f>
        <v>10685250</v>
      </c>
      <c r="AF17" s="90">
        <f t="shared" si="12"/>
        <v>2461823020</v>
      </c>
      <c r="AG17" s="90">
        <f>SUM(AG13:AG16)</f>
        <v>8910923381</v>
      </c>
      <c r="AH17" s="90">
        <f>SUM(AH13:AH16)</f>
        <v>8910923381</v>
      </c>
      <c r="AI17" s="91">
        <f>SUM(AI13:AI16)</f>
        <v>2461823020</v>
      </c>
      <c r="AJ17" s="129">
        <f t="shared" si="13"/>
        <v>0.27627024885536944</v>
      </c>
      <c r="AK17" s="130">
        <f t="shared" si="14"/>
        <v>0.05798641122463799</v>
      </c>
    </row>
    <row r="18" spans="1:37" ht="12.75">
      <c r="A18" s="62" t="s">
        <v>98</v>
      </c>
      <c r="B18" s="63" t="s">
        <v>62</v>
      </c>
      <c r="C18" s="64" t="s">
        <v>63</v>
      </c>
      <c r="D18" s="85">
        <v>3333071459</v>
      </c>
      <c r="E18" s="86">
        <v>199325784</v>
      </c>
      <c r="F18" s="87">
        <f t="shared" si="0"/>
        <v>3532397243</v>
      </c>
      <c r="G18" s="85">
        <v>3333071459</v>
      </c>
      <c r="H18" s="86">
        <v>199325784</v>
      </c>
      <c r="I18" s="87">
        <f t="shared" si="1"/>
        <v>3532397243</v>
      </c>
      <c r="J18" s="85">
        <v>782768587</v>
      </c>
      <c r="K18" s="86">
        <v>27479218</v>
      </c>
      <c r="L18" s="88">
        <f t="shared" si="2"/>
        <v>810247805</v>
      </c>
      <c r="M18" s="105">
        <f t="shared" si="3"/>
        <v>0.22937618542354865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782768587</v>
      </c>
      <c r="AA18" s="88">
        <v>27479218</v>
      </c>
      <c r="AB18" s="88">
        <f t="shared" si="10"/>
        <v>810247805</v>
      </c>
      <c r="AC18" s="105">
        <f t="shared" si="11"/>
        <v>0.22937618542354865</v>
      </c>
      <c r="AD18" s="85">
        <v>208118054</v>
      </c>
      <c r="AE18" s="86">
        <v>-58665348</v>
      </c>
      <c r="AF18" s="88">
        <f t="shared" si="12"/>
        <v>149452706</v>
      </c>
      <c r="AG18" s="86">
        <v>3248409977</v>
      </c>
      <c r="AH18" s="86">
        <v>3248409977</v>
      </c>
      <c r="AI18" s="126">
        <v>149452706</v>
      </c>
      <c r="AJ18" s="127">
        <f t="shared" si="13"/>
        <v>0.04600795683370726</v>
      </c>
      <c r="AK18" s="128">
        <f t="shared" si="14"/>
        <v>4.421432817683475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1812755199</v>
      </c>
      <c r="E19" s="86">
        <v>174146089</v>
      </c>
      <c r="F19" s="87">
        <f t="shared" si="0"/>
        <v>1986901288</v>
      </c>
      <c r="G19" s="85">
        <v>1812755199</v>
      </c>
      <c r="H19" s="86">
        <v>174146089</v>
      </c>
      <c r="I19" s="87">
        <f t="shared" si="1"/>
        <v>1986901288</v>
      </c>
      <c r="J19" s="85">
        <v>3458167416</v>
      </c>
      <c r="K19" s="86">
        <v>0</v>
      </c>
      <c r="L19" s="88">
        <f t="shared" si="2"/>
        <v>3458167416</v>
      </c>
      <c r="M19" s="105">
        <f t="shared" si="3"/>
        <v>1.74048274913595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3458167416</v>
      </c>
      <c r="AA19" s="88">
        <v>0</v>
      </c>
      <c r="AB19" s="88">
        <f t="shared" si="10"/>
        <v>3458167416</v>
      </c>
      <c r="AC19" s="105">
        <f t="shared" si="11"/>
        <v>1.74048274913595</v>
      </c>
      <c r="AD19" s="85">
        <v>445730295</v>
      </c>
      <c r="AE19" s="86">
        <v>0</v>
      </c>
      <c r="AF19" s="88">
        <f t="shared" si="12"/>
        <v>445730295</v>
      </c>
      <c r="AG19" s="86">
        <v>1756071227</v>
      </c>
      <c r="AH19" s="86">
        <v>1756071227</v>
      </c>
      <c r="AI19" s="126">
        <v>445730295</v>
      </c>
      <c r="AJ19" s="127">
        <f t="shared" si="13"/>
        <v>0.2538224464627596</v>
      </c>
      <c r="AK19" s="128">
        <f t="shared" si="14"/>
        <v>6.758430276766357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1993678909</v>
      </c>
      <c r="E20" s="86">
        <v>194651300</v>
      </c>
      <c r="F20" s="87">
        <f t="shared" si="0"/>
        <v>2188330209</v>
      </c>
      <c r="G20" s="85">
        <v>2081307771</v>
      </c>
      <c r="H20" s="86">
        <v>194251300</v>
      </c>
      <c r="I20" s="87">
        <f t="shared" si="1"/>
        <v>2275559071</v>
      </c>
      <c r="J20" s="85">
        <v>551517072</v>
      </c>
      <c r="K20" s="86">
        <v>16613592</v>
      </c>
      <c r="L20" s="88">
        <f t="shared" si="2"/>
        <v>568130664</v>
      </c>
      <c r="M20" s="105">
        <f t="shared" si="3"/>
        <v>0.2596183435495406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551517072</v>
      </c>
      <c r="AA20" s="88">
        <v>16613592</v>
      </c>
      <c r="AB20" s="88">
        <f t="shared" si="10"/>
        <v>568130664</v>
      </c>
      <c r="AC20" s="105">
        <f t="shared" si="11"/>
        <v>0.2596183435495406</v>
      </c>
      <c r="AD20" s="85">
        <v>538620342</v>
      </c>
      <c r="AE20" s="86">
        <v>10187845</v>
      </c>
      <c r="AF20" s="88">
        <f t="shared" si="12"/>
        <v>548808187</v>
      </c>
      <c r="AG20" s="86">
        <v>2230652448</v>
      </c>
      <c r="AH20" s="86">
        <v>2230652448</v>
      </c>
      <c r="AI20" s="126">
        <v>548808187</v>
      </c>
      <c r="AJ20" s="127">
        <f t="shared" si="13"/>
        <v>0.24603034304696847</v>
      </c>
      <c r="AK20" s="128">
        <f t="shared" si="14"/>
        <v>0.035208069882529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259342322</v>
      </c>
      <c r="E21" s="86">
        <v>4500000</v>
      </c>
      <c r="F21" s="87">
        <f t="shared" si="0"/>
        <v>263842322</v>
      </c>
      <c r="G21" s="85">
        <v>259342322</v>
      </c>
      <c r="H21" s="86">
        <v>4500000</v>
      </c>
      <c r="I21" s="87">
        <f t="shared" si="1"/>
        <v>263842322</v>
      </c>
      <c r="J21" s="85">
        <v>107944339</v>
      </c>
      <c r="K21" s="86">
        <v>0</v>
      </c>
      <c r="L21" s="88">
        <f t="shared" si="2"/>
        <v>107944339</v>
      </c>
      <c r="M21" s="105">
        <f t="shared" si="3"/>
        <v>0.4091244277330155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107944339</v>
      </c>
      <c r="AA21" s="88">
        <v>0</v>
      </c>
      <c r="AB21" s="88">
        <f t="shared" si="10"/>
        <v>107944339</v>
      </c>
      <c r="AC21" s="105">
        <f t="shared" si="11"/>
        <v>0.4091244277330155</v>
      </c>
      <c r="AD21" s="85">
        <v>78074786</v>
      </c>
      <c r="AE21" s="86">
        <v>0</v>
      </c>
      <c r="AF21" s="88">
        <f t="shared" si="12"/>
        <v>78074786</v>
      </c>
      <c r="AG21" s="86">
        <v>239800768</v>
      </c>
      <c r="AH21" s="86">
        <v>239800768</v>
      </c>
      <c r="AI21" s="126">
        <v>78074786</v>
      </c>
      <c r="AJ21" s="127">
        <f t="shared" si="13"/>
        <v>0.3255818847085594</v>
      </c>
      <c r="AK21" s="128">
        <f t="shared" si="14"/>
        <v>0.38257617510472586</v>
      </c>
    </row>
    <row r="22" spans="1:37" ht="16.5">
      <c r="A22" s="65"/>
      <c r="B22" s="66" t="s">
        <v>241</v>
      </c>
      <c r="C22" s="67"/>
      <c r="D22" s="89">
        <f>SUM(D18:D21)</f>
        <v>7398847889</v>
      </c>
      <c r="E22" s="90">
        <f>SUM(E18:E21)</f>
        <v>572623173</v>
      </c>
      <c r="F22" s="91">
        <f t="shared" si="0"/>
        <v>7971471062</v>
      </c>
      <c r="G22" s="89">
        <f>SUM(G18:G21)</f>
        <v>7486476751</v>
      </c>
      <c r="H22" s="90">
        <f>SUM(H18:H21)</f>
        <v>572223173</v>
      </c>
      <c r="I22" s="91">
        <f t="shared" si="1"/>
        <v>8058699924</v>
      </c>
      <c r="J22" s="89">
        <f>SUM(J18:J21)</f>
        <v>4900397414</v>
      </c>
      <c r="K22" s="90">
        <f>SUM(K18:K21)</f>
        <v>44092810</v>
      </c>
      <c r="L22" s="90">
        <f t="shared" si="2"/>
        <v>4944490224</v>
      </c>
      <c r="M22" s="106">
        <f t="shared" si="3"/>
        <v>0.6202732451191328</v>
      </c>
      <c r="N22" s="89">
        <f>SUM(N18:N21)</f>
        <v>0</v>
      </c>
      <c r="O22" s="90">
        <f>SUM(O18:O21)</f>
        <v>0</v>
      </c>
      <c r="P22" s="90">
        <f t="shared" si="4"/>
        <v>0</v>
      </c>
      <c r="Q22" s="106">
        <f t="shared" si="5"/>
        <v>0</v>
      </c>
      <c r="R22" s="89">
        <f>SUM(R18:R21)</f>
        <v>0</v>
      </c>
      <c r="S22" s="90">
        <f>SUM(S18:S21)</f>
        <v>0</v>
      </c>
      <c r="T22" s="90">
        <f t="shared" si="6"/>
        <v>0</v>
      </c>
      <c r="U22" s="106">
        <f t="shared" si="7"/>
        <v>0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v>4900397414</v>
      </c>
      <c r="AA22" s="90">
        <v>44092810</v>
      </c>
      <c r="AB22" s="90">
        <f t="shared" si="10"/>
        <v>4944490224</v>
      </c>
      <c r="AC22" s="106">
        <f t="shared" si="11"/>
        <v>0.6202732451191328</v>
      </c>
      <c r="AD22" s="89">
        <f>SUM(AD18:AD21)</f>
        <v>1270543477</v>
      </c>
      <c r="AE22" s="90">
        <f>SUM(AE18:AE21)</f>
        <v>-48477503</v>
      </c>
      <c r="AF22" s="90">
        <f t="shared" si="12"/>
        <v>1222065974</v>
      </c>
      <c r="AG22" s="90">
        <f>SUM(AG18:AG21)</f>
        <v>7474934420</v>
      </c>
      <c r="AH22" s="90">
        <f>SUM(AH18:AH21)</f>
        <v>7474934420</v>
      </c>
      <c r="AI22" s="91">
        <f>SUM(AI18:AI21)</f>
        <v>1222065974</v>
      </c>
      <c r="AJ22" s="129">
        <f t="shared" si="13"/>
        <v>0.16348852114745377</v>
      </c>
      <c r="AK22" s="130">
        <f t="shared" si="14"/>
        <v>3.04600924106901</v>
      </c>
    </row>
    <row r="23" spans="1:37" ht="16.5">
      <c r="A23" s="68"/>
      <c r="B23" s="69" t="s">
        <v>242</v>
      </c>
      <c r="C23" s="70"/>
      <c r="D23" s="92">
        <f>SUM(D9:D11,D13:D16,D18:D21)</f>
        <v>164549929969</v>
      </c>
      <c r="E23" s="93">
        <f>SUM(E9:E11,E13:E16,E18:E21)</f>
        <v>15421355907</v>
      </c>
      <c r="F23" s="94">
        <f t="shared" si="0"/>
        <v>179971285876</v>
      </c>
      <c r="G23" s="92">
        <f>SUM(G9:G11,G13:G16,G18:G21)</f>
        <v>165357818123</v>
      </c>
      <c r="H23" s="93">
        <f>SUM(H9:H11,H13:H16,H18:H21)</f>
        <v>21914426625</v>
      </c>
      <c r="I23" s="94">
        <f t="shared" si="1"/>
        <v>187272244748</v>
      </c>
      <c r="J23" s="92">
        <f>SUM(J9:J11,J13:J16,J18:J21)</f>
        <v>45100932386</v>
      </c>
      <c r="K23" s="93">
        <f>SUM(K9:K11,K13:K16,K18:K21)</f>
        <v>1434599732</v>
      </c>
      <c r="L23" s="93">
        <f t="shared" si="2"/>
        <v>46535532118</v>
      </c>
      <c r="M23" s="107">
        <f t="shared" si="3"/>
        <v>0.2585719821442123</v>
      </c>
      <c r="N23" s="92">
        <f>SUM(N9:N11,N13:N16,N18:N21)</f>
        <v>0</v>
      </c>
      <c r="O23" s="93">
        <f>SUM(O9:O11,O13:O16,O18:O21)</f>
        <v>0</v>
      </c>
      <c r="P23" s="93">
        <f t="shared" si="4"/>
        <v>0</v>
      </c>
      <c r="Q23" s="107">
        <f t="shared" si="5"/>
        <v>0</v>
      </c>
      <c r="R23" s="92">
        <f>SUM(R9:R11,R13:R16,R18:R21)</f>
        <v>0</v>
      </c>
      <c r="S23" s="93">
        <f>SUM(S9:S11,S13:S16,S18:S21)</f>
        <v>0</v>
      </c>
      <c r="T23" s="93">
        <f t="shared" si="6"/>
        <v>0</v>
      </c>
      <c r="U23" s="107">
        <f t="shared" si="7"/>
        <v>0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v>45100932386</v>
      </c>
      <c r="AA23" s="93">
        <v>1434599732</v>
      </c>
      <c r="AB23" s="93">
        <f t="shared" si="10"/>
        <v>46535532118</v>
      </c>
      <c r="AC23" s="107">
        <f t="shared" si="11"/>
        <v>0.2585719821442123</v>
      </c>
      <c r="AD23" s="92">
        <f>SUM(AD9:AD11,AD13:AD16,AD18:AD21)</f>
        <v>38870375131</v>
      </c>
      <c r="AE23" s="93">
        <f>SUM(AE9:AE11,AE13:AE16,AE18:AE21)</f>
        <v>1552208998</v>
      </c>
      <c r="AF23" s="93">
        <f t="shared" si="12"/>
        <v>40422584129</v>
      </c>
      <c r="AG23" s="93">
        <f>SUM(AG9:AG11,AG13:AG16,AG18:AG21)</f>
        <v>172333644255</v>
      </c>
      <c r="AH23" s="93">
        <f>SUM(AH9:AH11,AH13:AH16,AH18:AH21)</f>
        <v>172333644255</v>
      </c>
      <c r="AI23" s="94">
        <f>SUM(AI9:AI11,AI13:AI16,AI18:AI21)</f>
        <v>40422584129</v>
      </c>
      <c r="AJ23" s="131">
        <f t="shared" si="13"/>
        <v>0.23456002630100012</v>
      </c>
      <c r="AK23" s="132">
        <f t="shared" si="14"/>
        <v>0.15122605644141496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40534245620</v>
      </c>
      <c r="E9" s="86">
        <v>4792769000</v>
      </c>
      <c r="F9" s="87">
        <f>$D9+$E9</f>
        <v>45327014620</v>
      </c>
      <c r="G9" s="85">
        <v>40534245620</v>
      </c>
      <c r="H9" s="86">
        <v>4792769000</v>
      </c>
      <c r="I9" s="87">
        <f>$G9+$H9</f>
        <v>45327014620</v>
      </c>
      <c r="J9" s="85">
        <v>10775050300</v>
      </c>
      <c r="K9" s="86">
        <v>530597490</v>
      </c>
      <c r="L9" s="88">
        <f>$J9+$K9</f>
        <v>11305647790</v>
      </c>
      <c r="M9" s="105">
        <f>IF($F9=0,0,$L9/$F9)</f>
        <v>0.2494240550537277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10775050300</v>
      </c>
      <c r="AA9" s="88">
        <v>530597490</v>
      </c>
      <c r="AB9" s="88">
        <f>$Z9+$AA9</f>
        <v>11305647790</v>
      </c>
      <c r="AC9" s="105">
        <f>IF($F9=0,0,$AB9/$F9)</f>
        <v>0.2494240550537277</v>
      </c>
      <c r="AD9" s="85">
        <v>10917443351</v>
      </c>
      <c r="AE9" s="86">
        <v>170866915</v>
      </c>
      <c r="AF9" s="88">
        <f>$AD9+$AE9</f>
        <v>11088310266</v>
      </c>
      <c r="AG9" s="86">
        <v>44397812482</v>
      </c>
      <c r="AH9" s="86">
        <v>44397812482</v>
      </c>
      <c r="AI9" s="126">
        <v>11088310266</v>
      </c>
      <c r="AJ9" s="127">
        <f>IF($AG9=0,0,$AI9/$AG9)</f>
        <v>0.24974902244329003</v>
      </c>
      <c r="AK9" s="128">
        <f>IF($AF9=0,0,(($L9/$AF9)-1))</f>
        <v>0.019600599080134007</v>
      </c>
    </row>
    <row r="10" spans="1:37" ht="16.5">
      <c r="A10" s="65"/>
      <c r="B10" s="66" t="s">
        <v>97</v>
      </c>
      <c r="C10" s="67"/>
      <c r="D10" s="89">
        <f>D9</f>
        <v>40534245620</v>
      </c>
      <c r="E10" s="90">
        <f>E9</f>
        <v>4792769000</v>
      </c>
      <c r="F10" s="91">
        <f aca="true" t="shared" si="0" ref="F10:F41">$D10+$E10</f>
        <v>45327014620</v>
      </c>
      <c r="G10" s="89">
        <f>G9</f>
        <v>40534245620</v>
      </c>
      <c r="H10" s="90">
        <f>H9</f>
        <v>4792769000</v>
      </c>
      <c r="I10" s="91">
        <f aca="true" t="shared" si="1" ref="I10:I41">$G10+$H10</f>
        <v>45327014620</v>
      </c>
      <c r="J10" s="89">
        <f>J9</f>
        <v>10775050300</v>
      </c>
      <c r="K10" s="90">
        <f>K9</f>
        <v>530597490</v>
      </c>
      <c r="L10" s="90">
        <f aca="true" t="shared" si="2" ref="L10:L41">$J10+$K10</f>
        <v>11305647790</v>
      </c>
      <c r="M10" s="106">
        <f aca="true" t="shared" si="3" ref="M10:M41">IF($F10=0,0,$L10/$F10)</f>
        <v>0.2494240550537277</v>
      </c>
      <c r="N10" s="89">
        <f>N9</f>
        <v>0</v>
      </c>
      <c r="O10" s="90">
        <f>O9</f>
        <v>0</v>
      </c>
      <c r="P10" s="90">
        <f aca="true" t="shared" si="4" ref="P10:P41">$N10+$O10</f>
        <v>0</v>
      </c>
      <c r="Q10" s="106">
        <f aca="true" t="shared" si="5" ref="Q10:Q41">IF($F10=0,0,$P10/$F10)</f>
        <v>0</v>
      </c>
      <c r="R10" s="89">
        <f>R9</f>
        <v>0</v>
      </c>
      <c r="S10" s="90">
        <f>S9</f>
        <v>0</v>
      </c>
      <c r="T10" s="90">
        <f aca="true" t="shared" si="6" ref="T10:T41">$R10+$S10</f>
        <v>0</v>
      </c>
      <c r="U10" s="106">
        <f aca="true" t="shared" si="7" ref="U10:U41">IF($I10=0,0,$T10/$I10)</f>
        <v>0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v>10775050300</v>
      </c>
      <c r="AA10" s="90">
        <v>530597490</v>
      </c>
      <c r="AB10" s="90">
        <f aca="true" t="shared" si="10" ref="AB10:AB41">$Z10+$AA10</f>
        <v>11305647790</v>
      </c>
      <c r="AC10" s="106">
        <f aca="true" t="shared" si="11" ref="AC10:AC41">IF($F10=0,0,$AB10/$F10)</f>
        <v>0.2494240550537277</v>
      </c>
      <c r="AD10" s="89">
        <f>AD9</f>
        <v>10917443351</v>
      </c>
      <c r="AE10" s="90">
        <f>AE9</f>
        <v>170866915</v>
      </c>
      <c r="AF10" s="90">
        <f aca="true" t="shared" si="12" ref="AF10:AF41">$AD10+$AE10</f>
        <v>11088310266</v>
      </c>
      <c r="AG10" s="90">
        <f>AG9</f>
        <v>44397812482</v>
      </c>
      <c r="AH10" s="90">
        <f>AH9</f>
        <v>44397812482</v>
      </c>
      <c r="AI10" s="91">
        <f>AI9</f>
        <v>11088310266</v>
      </c>
      <c r="AJ10" s="129">
        <f aca="true" t="shared" si="13" ref="AJ10:AJ41">IF($AG10=0,0,$AI10/$AG10)</f>
        <v>0.24974902244329003</v>
      </c>
      <c r="AK10" s="130">
        <f aca="true" t="shared" si="14" ref="AK10:AK41">IF($AF10=0,0,(($L10/$AF10)-1))</f>
        <v>0.019600599080134007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315103957</v>
      </c>
      <c r="E11" s="86">
        <v>32449172</v>
      </c>
      <c r="F11" s="87">
        <f t="shared" si="0"/>
        <v>347553129</v>
      </c>
      <c r="G11" s="85">
        <v>337807957</v>
      </c>
      <c r="H11" s="86">
        <v>38146382</v>
      </c>
      <c r="I11" s="87">
        <f t="shared" si="1"/>
        <v>375954339</v>
      </c>
      <c r="J11" s="85">
        <v>116828533</v>
      </c>
      <c r="K11" s="86">
        <v>916381</v>
      </c>
      <c r="L11" s="88">
        <f t="shared" si="2"/>
        <v>117744914</v>
      </c>
      <c r="M11" s="105">
        <f t="shared" si="3"/>
        <v>0.3387824887054894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116828533</v>
      </c>
      <c r="AA11" s="88">
        <v>916381</v>
      </c>
      <c r="AB11" s="88">
        <f t="shared" si="10"/>
        <v>117744914</v>
      </c>
      <c r="AC11" s="105">
        <f t="shared" si="11"/>
        <v>0.3387824887054894</v>
      </c>
      <c r="AD11" s="85">
        <v>106594064</v>
      </c>
      <c r="AE11" s="86">
        <v>4333291</v>
      </c>
      <c r="AF11" s="88">
        <f t="shared" si="12"/>
        <v>110927355</v>
      </c>
      <c r="AG11" s="86">
        <v>371704362</v>
      </c>
      <c r="AH11" s="86">
        <v>371704362</v>
      </c>
      <c r="AI11" s="126">
        <v>110927355</v>
      </c>
      <c r="AJ11" s="127">
        <f t="shared" si="13"/>
        <v>0.2984289837308931</v>
      </c>
      <c r="AK11" s="128">
        <f t="shared" si="14"/>
        <v>0.061459673315026775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180641303</v>
      </c>
      <c r="E12" s="86">
        <v>105652654</v>
      </c>
      <c r="F12" s="87">
        <f t="shared" si="0"/>
        <v>286293957</v>
      </c>
      <c r="G12" s="85">
        <v>202413303</v>
      </c>
      <c r="H12" s="86">
        <v>81880654</v>
      </c>
      <c r="I12" s="87">
        <f t="shared" si="1"/>
        <v>284293957</v>
      </c>
      <c r="J12" s="85">
        <v>65745116</v>
      </c>
      <c r="K12" s="86">
        <v>10775530</v>
      </c>
      <c r="L12" s="88">
        <f t="shared" si="2"/>
        <v>76520646</v>
      </c>
      <c r="M12" s="105">
        <f t="shared" si="3"/>
        <v>0.26727999012567355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65745116</v>
      </c>
      <c r="AA12" s="88">
        <v>10775530</v>
      </c>
      <c r="AB12" s="88">
        <f t="shared" si="10"/>
        <v>76520646</v>
      </c>
      <c r="AC12" s="105">
        <f t="shared" si="11"/>
        <v>0.26727999012567355</v>
      </c>
      <c r="AD12" s="85">
        <v>123877505</v>
      </c>
      <c r="AE12" s="86">
        <v>40519713</v>
      </c>
      <c r="AF12" s="88">
        <f t="shared" si="12"/>
        <v>164397218</v>
      </c>
      <c r="AG12" s="86">
        <v>193686228</v>
      </c>
      <c r="AH12" s="86">
        <v>193686228</v>
      </c>
      <c r="AI12" s="126">
        <v>164397218</v>
      </c>
      <c r="AJ12" s="127">
        <f t="shared" si="13"/>
        <v>0.8487811430764195</v>
      </c>
      <c r="AK12" s="128">
        <f t="shared" si="14"/>
        <v>-0.5345380722926831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214574604</v>
      </c>
      <c r="E13" s="86">
        <v>56225772</v>
      </c>
      <c r="F13" s="87">
        <f t="shared" si="0"/>
        <v>270800376</v>
      </c>
      <c r="G13" s="85">
        <v>232820601</v>
      </c>
      <c r="H13" s="86">
        <v>60765769</v>
      </c>
      <c r="I13" s="87">
        <f t="shared" si="1"/>
        <v>293586370</v>
      </c>
      <c r="J13" s="85">
        <v>72204819</v>
      </c>
      <c r="K13" s="86">
        <v>18872923</v>
      </c>
      <c r="L13" s="88">
        <f t="shared" si="2"/>
        <v>91077742</v>
      </c>
      <c r="M13" s="105">
        <f t="shared" si="3"/>
        <v>0.3363279746701681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72204819</v>
      </c>
      <c r="AA13" s="88">
        <v>18872923</v>
      </c>
      <c r="AB13" s="88">
        <f t="shared" si="10"/>
        <v>91077742</v>
      </c>
      <c r="AC13" s="105">
        <f t="shared" si="11"/>
        <v>0.3363279746701681</v>
      </c>
      <c r="AD13" s="85">
        <v>72302753</v>
      </c>
      <c r="AE13" s="86">
        <v>3904963</v>
      </c>
      <c r="AF13" s="88">
        <f t="shared" si="12"/>
        <v>76207716</v>
      </c>
      <c r="AG13" s="86">
        <v>283168620</v>
      </c>
      <c r="AH13" s="86">
        <v>283168620</v>
      </c>
      <c r="AI13" s="126">
        <v>76207716</v>
      </c>
      <c r="AJ13" s="127">
        <f t="shared" si="13"/>
        <v>0.2691248627761085</v>
      </c>
      <c r="AK13" s="128">
        <f t="shared" si="14"/>
        <v>0.1951249398420496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1080570008</v>
      </c>
      <c r="E14" s="86">
        <v>93226932</v>
      </c>
      <c r="F14" s="87">
        <f t="shared" si="0"/>
        <v>1173796940</v>
      </c>
      <c r="G14" s="85">
        <v>1124724008</v>
      </c>
      <c r="H14" s="86">
        <v>91902326</v>
      </c>
      <c r="I14" s="87">
        <f t="shared" si="1"/>
        <v>1216626334</v>
      </c>
      <c r="J14" s="85">
        <v>336384663</v>
      </c>
      <c r="K14" s="86">
        <v>23130308</v>
      </c>
      <c r="L14" s="88">
        <f t="shared" si="2"/>
        <v>359514971</v>
      </c>
      <c r="M14" s="105">
        <f t="shared" si="3"/>
        <v>0.3062837861887764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336384663</v>
      </c>
      <c r="AA14" s="88">
        <v>23130308</v>
      </c>
      <c r="AB14" s="88">
        <f t="shared" si="10"/>
        <v>359514971</v>
      </c>
      <c r="AC14" s="105">
        <f t="shared" si="11"/>
        <v>0.3062837861887764</v>
      </c>
      <c r="AD14" s="85">
        <v>314793094</v>
      </c>
      <c r="AE14" s="86">
        <v>11598971</v>
      </c>
      <c r="AF14" s="88">
        <f t="shared" si="12"/>
        <v>326392065</v>
      </c>
      <c r="AG14" s="86">
        <v>1184505163</v>
      </c>
      <c r="AH14" s="86">
        <v>1184505163</v>
      </c>
      <c r="AI14" s="126">
        <v>326392065</v>
      </c>
      <c r="AJ14" s="127">
        <f t="shared" si="13"/>
        <v>0.27555140762185093</v>
      </c>
      <c r="AK14" s="128">
        <f t="shared" si="14"/>
        <v>0.10148195851513742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1159002333</v>
      </c>
      <c r="E15" s="86">
        <v>274692991</v>
      </c>
      <c r="F15" s="87">
        <f t="shared" si="0"/>
        <v>1433695324</v>
      </c>
      <c r="G15" s="85">
        <v>1204692919</v>
      </c>
      <c r="H15" s="86">
        <v>252762991</v>
      </c>
      <c r="I15" s="87">
        <f t="shared" si="1"/>
        <v>1457455910</v>
      </c>
      <c r="J15" s="85">
        <v>332615469</v>
      </c>
      <c r="K15" s="86">
        <v>355464</v>
      </c>
      <c r="L15" s="88">
        <f t="shared" si="2"/>
        <v>332970933</v>
      </c>
      <c r="M15" s="105">
        <f t="shared" si="3"/>
        <v>0.23224664782403937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332615469</v>
      </c>
      <c r="AA15" s="88">
        <v>355464</v>
      </c>
      <c r="AB15" s="88">
        <f t="shared" si="10"/>
        <v>332970933</v>
      </c>
      <c r="AC15" s="105">
        <f t="shared" si="11"/>
        <v>0.23224664782403937</v>
      </c>
      <c r="AD15" s="85">
        <v>614360095</v>
      </c>
      <c r="AE15" s="86">
        <v>9635019003</v>
      </c>
      <c r="AF15" s="88">
        <f t="shared" si="12"/>
        <v>10249379098</v>
      </c>
      <c r="AG15" s="86">
        <v>1517299038</v>
      </c>
      <c r="AH15" s="86">
        <v>1517299038</v>
      </c>
      <c r="AI15" s="126">
        <v>10249379098</v>
      </c>
      <c r="AJ15" s="127">
        <f t="shared" si="13"/>
        <v>6.755015881055347</v>
      </c>
      <c r="AK15" s="128">
        <f t="shared" si="14"/>
        <v>-0.9675130630044727</v>
      </c>
    </row>
    <row r="16" spans="1:37" ht="16.5">
      <c r="A16" s="65"/>
      <c r="B16" s="66" t="s">
        <v>253</v>
      </c>
      <c r="C16" s="67"/>
      <c r="D16" s="89">
        <f>SUM(D11:D15)</f>
        <v>2949892205</v>
      </c>
      <c r="E16" s="90">
        <f>SUM(E11:E15)</f>
        <v>562247521</v>
      </c>
      <c r="F16" s="91">
        <f t="shared" si="0"/>
        <v>3512139726</v>
      </c>
      <c r="G16" s="89">
        <f>SUM(G11:G15)</f>
        <v>3102458788</v>
      </c>
      <c r="H16" s="90">
        <f>SUM(H11:H15)</f>
        <v>525458122</v>
      </c>
      <c r="I16" s="91">
        <f t="shared" si="1"/>
        <v>3627916910</v>
      </c>
      <c r="J16" s="89">
        <f>SUM(J11:J15)</f>
        <v>923778600</v>
      </c>
      <c r="K16" s="90">
        <f>SUM(K11:K15)</f>
        <v>54050606</v>
      </c>
      <c r="L16" s="90">
        <f t="shared" si="2"/>
        <v>977829206</v>
      </c>
      <c r="M16" s="106">
        <f t="shared" si="3"/>
        <v>0.2784140957608359</v>
      </c>
      <c r="N16" s="89">
        <f>SUM(N11:N15)</f>
        <v>0</v>
      </c>
      <c r="O16" s="90">
        <f>SUM(O11:O15)</f>
        <v>0</v>
      </c>
      <c r="P16" s="90">
        <f t="shared" si="4"/>
        <v>0</v>
      </c>
      <c r="Q16" s="106">
        <f t="shared" si="5"/>
        <v>0</v>
      </c>
      <c r="R16" s="89">
        <f>SUM(R11:R15)</f>
        <v>0</v>
      </c>
      <c r="S16" s="90">
        <f>SUM(S11:S15)</f>
        <v>0</v>
      </c>
      <c r="T16" s="90">
        <f t="shared" si="6"/>
        <v>0</v>
      </c>
      <c r="U16" s="106">
        <f t="shared" si="7"/>
        <v>0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v>923778600</v>
      </c>
      <c r="AA16" s="90">
        <v>54050606</v>
      </c>
      <c r="AB16" s="90">
        <f t="shared" si="10"/>
        <v>977829206</v>
      </c>
      <c r="AC16" s="106">
        <f t="shared" si="11"/>
        <v>0.2784140957608359</v>
      </c>
      <c r="AD16" s="89">
        <f>SUM(AD11:AD15)</f>
        <v>1231927511</v>
      </c>
      <c r="AE16" s="90">
        <f>SUM(AE11:AE15)</f>
        <v>9695375941</v>
      </c>
      <c r="AF16" s="90">
        <f t="shared" si="12"/>
        <v>10927303452</v>
      </c>
      <c r="AG16" s="90">
        <f>SUM(AG11:AG15)</f>
        <v>3550363411</v>
      </c>
      <c r="AH16" s="90">
        <f>SUM(AH11:AH15)</f>
        <v>3550363411</v>
      </c>
      <c r="AI16" s="91">
        <f>SUM(AI11:AI15)</f>
        <v>10927303452</v>
      </c>
      <c r="AJ16" s="129">
        <f t="shared" si="13"/>
        <v>3.077798576377904</v>
      </c>
      <c r="AK16" s="130">
        <f t="shared" si="14"/>
        <v>-0.9105150497288487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163641000</v>
      </c>
      <c r="E17" s="86">
        <v>25828000</v>
      </c>
      <c r="F17" s="87">
        <f t="shared" si="0"/>
        <v>189469000</v>
      </c>
      <c r="G17" s="85">
        <v>178616000</v>
      </c>
      <c r="H17" s="86">
        <v>29128000</v>
      </c>
      <c r="I17" s="87">
        <f t="shared" si="1"/>
        <v>207744000</v>
      </c>
      <c r="J17" s="85">
        <v>120967553</v>
      </c>
      <c r="K17" s="86">
        <v>687551413</v>
      </c>
      <c r="L17" s="88">
        <f t="shared" si="2"/>
        <v>808518966</v>
      </c>
      <c r="M17" s="105">
        <f t="shared" si="3"/>
        <v>4.267288928531844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120967553</v>
      </c>
      <c r="AA17" s="88">
        <v>687551413</v>
      </c>
      <c r="AB17" s="88">
        <f t="shared" si="10"/>
        <v>808518966</v>
      </c>
      <c r="AC17" s="105">
        <f t="shared" si="11"/>
        <v>4.267288928531844</v>
      </c>
      <c r="AD17" s="85">
        <v>108101762</v>
      </c>
      <c r="AE17" s="86">
        <v>332550384</v>
      </c>
      <c r="AF17" s="88">
        <f t="shared" si="12"/>
        <v>440652146</v>
      </c>
      <c r="AG17" s="86">
        <v>135539022</v>
      </c>
      <c r="AH17" s="86">
        <v>135539022</v>
      </c>
      <c r="AI17" s="126">
        <v>440652146</v>
      </c>
      <c r="AJ17" s="127">
        <f t="shared" si="13"/>
        <v>3.2511090865035164</v>
      </c>
      <c r="AK17" s="128">
        <f t="shared" si="14"/>
        <v>0.8348236207160102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447525480</v>
      </c>
      <c r="E18" s="86">
        <v>29024378</v>
      </c>
      <c r="F18" s="87">
        <f t="shared" si="0"/>
        <v>476549858</v>
      </c>
      <c r="G18" s="85">
        <v>456222480</v>
      </c>
      <c r="H18" s="86">
        <v>28324378</v>
      </c>
      <c r="I18" s="87">
        <f t="shared" si="1"/>
        <v>484546858</v>
      </c>
      <c r="J18" s="85">
        <v>121318333</v>
      </c>
      <c r="K18" s="86">
        <v>4319424</v>
      </c>
      <c r="L18" s="88">
        <f t="shared" si="2"/>
        <v>125637757</v>
      </c>
      <c r="M18" s="105">
        <f t="shared" si="3"/>
        <v>0.263640319876037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121318333</v>
      </c>
      <c r="AA18" s="88">
        <v>4319424</v>
      </c>
      <c r="AB18" s="88">
        <f t="shared" si="10"/>
        <v>125637757</v>
      </c>
      <c r="AC18" s="105">
        <f t="shared" si="11"/>
        <v>0.263640319876037</v>
      </c>
      <c r="AD18" s="85">
        <v>109404025</v>
      </c>
      <c r="AE18" s="86">
        <v>1824879</v>
      </c>
      <c r="AF18" s="88">
        <f t="shared" si="12"/>
        <v>111228904</v>
      </c>
      <c r="AG18" s="86">
        <v>459698014</v>
      </c>
      <c r="AH18" s="86">
        <v>459698014</v>
      </c>
      <c r="AI18" s="126">
        <v>111228904</v>
      </c>
      <c r="AJ18" s="127">
        <f t="shared" si="13"/>
        <v>0.24196081038540226</v>
      </c>
      <c r="AK18" s="128">
        <f t="shared" si="14"/>
        <v>0.12954234449707425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174141452</v>
      </c>
      <c r="E19" s="86">
        <v>15971341</v>
      </c>
      <c r="F19" s="87">
        <f t="shared" si="0"/>
        <v>190112793</v>
      </c>
      <c r="G19" s="85">
        <v>173362311</v>
      </c>
      <c r="H19" s="86">
        <v>11381951</v>
      </c>
      <c r="I19" s="87">
        <f t="shared" si="1"/>
        <v>184744262</v>
      </c>
      <c r="J19" s="85">
        <v>27227581</v>
      </c>
      <c r="K19" s="86">
        <v>2292210</v>
      </c>
      <c r="L19" s="88">
        <f t="shared" si="2"/>
        <v>29519791</v>
      </c>
      <c r="M19" s="105">
        <f t="shared" si="3"/>
        <v>0.15527514237298065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27227581</v>
      </c>
      <c r="AA19" s="88">
        <v>2292210</v>
      </c>
      <c r="AB19" s="88">
        <f t="shared" si="10"/>
        <v>29519791</v>
      </c>
      <c r="AC19" s="105">
        <f t="shared" si="11"/>
        <v>0.15527514237298065</v>
      </c>
      <c r="AD19" s="85">
        <v>41910478</v>
      </c>
      <c r="AE19" s="86">
        <v>8657875</v>
      </c>
      <c r="AF19" s="88">
        <f t="shared" si="12"/>
        <v>50568353</v>
      </c>
      <c r="AG19" s="86">
        <v>191174197</v>
      </c>
      <c r="AH19" s="86">
        <v>191174197</v>
      </c>
      <c r="AI19" s="126">
        <v>50568353</v>
      </c>
      <c r="AJ19" s="127">
        <f t="shared" si="13"/>
        <v>0.26451453069265407</v>
      </c>
      <c r="AK19" s="128">
        <f t="shared" si="14"/>
        <v>-0.4162398170254823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56164928</v>
      </c>
      <c r="E20" s="86">
        <v>11978100</v>
      </c>
      <c r="F20" s="87">
        <f t="shared" si="0"/>
        <v>68143028</v>
      </c>
      <c r="G20" s="85">
        <v>62154928</v>
      </c>
      <c r="H20" s="86">
        <v>11978100</v>
      </c>
      <c r="I20" s="87">
        <f t="shared" si="1"/>
        <v>74133028</v>
      </c>
      <c r="J20" s="85">
        <v>21668530</v>
      </c>
      <c r="K20" s="86">
        <v>-24943435</v>
      </c>
      <c r="L20" s="88">
        <f t="shared" si="2"/>
        <v>-3274905</v>
      </c>
      <c r="M20" s="105">
        <f t="shared" si="3"/>
        <v>-0.04805928201488199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21668530</v>
      </c>
      <c r="AA20" s="88">
        <v>-24943435</v>
      </c>
      <c r="AB20" s="88">
        <f t="shared" si="10"/>
        <v>-3274905</v>
      </c>
      <c r="AC20" s="105">
        <f t="shared" si="11"/>
        <v>-0.04805928201488199</v>
      </c>
      <c r="AD20" s="85">
        <v>43361337</v>
      </c>
      <c r="AE20" s="86">
        <v>33267561</v>
      </c>
      <c r="AF20" s="88">
        <f t="shared" si="12"/>
        <v>76628898</v>
      </c>
      <c r="AG20" s="86">
        <v>207974117</v>
      </c>
      <c r="AH20" s="86">
        <v>207974117</v>
      </c>
      <c r="AI20" s="126">
        <v>76628898</v>
      </c>
      <c r="AJ20" s="127">
        <f t="shared" si="13"/>
        <v>0.3684540129577759</v>
      </c>
      <c r="AK20" s="128">
        <f t="shared" si="14"/>
        <v>-1.0427372060081042</v>
      </c>
    </row>
    <row r="21" spans="1:37" ht="12.75">
      <c r="A21" s="62" t="s">
        <v>98</v>
      </c>
      <c r="B21" s="63" t="s">
        <v>64</v>
      </c>
      <c r="C21" s="64" t="s">
        <v>65</v>
      </c>
      <c r="D21" s="85">
        <v>5917810258</v>
      </c>
      <c r="E21" s="86">
        <v>580891572</v>
      </c>
      <c r="F21" s="87">
        <f t="shared" si="0"/>
        <v>6498701830</v>
      </c>
      <c r="G21" s="85">
        <v>6006808258</v>
      </c>
      <c r="H21" s="86">
        <v>596611572</v>
      </c>
      <c r="I21" s="87">
        <f t="shared" si="1"/>
        <v>6603419830</v>
      </c>
      <c r="J21" s="85">
        <v>6556710212</v>
      </c>
      <c r="K21" s="86">
        <v>1160570490</v>
      </c>
      <c r="L21" s="88">
        <f t="shared" si="2"/>
        <v>7717280702</v>
      </c>
      <c r="M21" s="105">
        <f t="shared" si="3"/>
        <v>1.1875111220482015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6556710212</v>
      </c>
      <c r="AA21" s="88">
        <v>1160570490</v>
      </c>
      <c r="AB21" s="88">
        <f t="shared" si="10"/>
        <v>7717280702</v>
      </c>
      <c r="AC21" s="105">
        <f t="shared" si="11"/>
        <v>1.1875111220482015</v>
      </c>
      <c r="AD21" s="85">
        <v>1314701634</v>
      </c>
      <c r="AE21" s="86">
        <v>550501466</v>
      </c>
      <c r="AF21" s="88">
        <f t="shared" si="12"/>
        <v>1865203100</v>
      </c>
      <c r="AG21" s="86">
        <v>6039604789</v>
      </c>
      <c r="AH21" s="86">
        <v>6039604789</v>
      </c>
      <c r="AI21" s="126">
        <v>1865203100</v>
      </c>
      <c r="AJ21" s="127">
        <f t="shared" si="13"/>
        <v>0.30882866763022565</v>
      </c>
      <c r="AK21" s="128">
        <f t="shared" si="14"/>
        <v>3.1375015417892023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120631455</v>
      </c>
      <c r="E22" s="86">
        <v>25696000</v>
      </c>
      <c r="F22" s="87">
        <f t="shared" si="0"/>
        <v>146327455</v>
      </c>
      <c r="G22" s="85">
        <v>120631455</v>
      </c>
      <c r="H22" s="86">
        <v>31941002</v>
      </c>
      <c r="I22" s="87">
        <f t="shared" si="1"/>
        <v>152572457</v>
      </c>
      <c r="J22" s="85">
        <v>38165870</v>
      </c>
      <c r="K22" s="86">
        <v>8027731</v>
      </c>
      <c r="L22" s="88">
        <f t="shared" si="2"/>
        <v>46193601</v>
      </c>
      <c r="M22" s="105">
        <f t="shared" si="3"/>
        <v>0.3156864923264059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38165870</v>
      </c>
      <c r="AA22" s="88">
        <v>8027731</v>
      </c>
      <c r="AB22" s="88">
        <f t="shared" si="10"/>
        <v>46193601</v>
      </c>
      <c r="AC22" s="105">
        <f t="shared" si="11"/>
        <v>0.3156864923264059</v>
      </c>
      <c r="AD22" s="85">
        <v>64496745</v>
      </c>
      <c r="AE22" s="86">
        <v>200312136</v>
      </c>
      <c r="AF22" s="88">
        <f t="shared" si="12"/>
        <v>264808881</v>
      </c>
      <c r="AG22" s="86">
        <v>125454194</v>
      </c>
      <c r="AH22" s="86">
        <v>125454194</v>
      </c>
      <c r="AI22" s="126">
        <v>264808881</v>
      </c>
      <c r="AJ22" s="127">
        <f t="shared" si="13"/>
        <v>2.1108013415637585</v>
      </c>
      <c r="AK22" s="128">
        <f t="shared" si="14"/>
        <v>-0.825558716816601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113830797</v>
      </c>
      <c r="E23" s="86">
        <v>33570306</v>
      </c>
      <c r="F23" s="87">
        <f t="shared" si="0"/>
        <v>147401103</v>
      </c>
      <c r="G23" s="85">
        <v>128129797</v>
      </c>
      <c r="H23" s="86">
        <v>25725302</v>
      </c>
      <c r="I23" s="87">
        <f t="shared" si="1"/>
        <v>153855099</v>
      </c>
      <c r="J23" s="85">
        <v>51108620</v>
      </c>
      <c r="K23" s="86">
        <v>3457617</v>
      </c>
      <c r="L23" s="88">
        <f t="shared" si="2"/>
        <v>54566237</v>
      </c>
      <c r="M23" s="105">
        <f t="shared" si="3"/>
        <v>0.3701887970268445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51108620</v>
      </c>
      <c r="AA23" s="88">
        <v>3457617</v>
      </c>
      <c r="AB23" s="88">
        <f t="shared" si="10"/>
        <v>54566237</v>
      </c>
      <c r="AC23" s="105">
        <f t="shared" si="11"/>
        <v>0.3701887970268445</v>
      </c>
      <c r="AD23" s="85">
        <v>33783838</v>
      </c>
      <c r="AE23" s="86">
        <v>5245761</v>
      </c>
      <c r="AF23" s="88">
        <f t="shared" si="12"/>
        <v>39029599</v>
      </c>
      <c r="AG23" s="86">
        <v>135731518</v>
      </c>
      <c r="AH23" s="86">
        <v>135731518</v>
      </c>
      <c r="AI23" s="126">
        <v>39029599</v>
      </c>
      <c r="AJ23" s="127">
        <f t="shared" si="13"/>
        <v>0.28755000736085484</v>
      </c>
      <c r="AK23" s="128">
        <f t="shared" si="14"/>
        <v>0.39807321617626656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936891581</v>
      </c>
      <c r="E24" s="86">
        <v>175245000</v>
      </c>
      <c r="F24" s="87">
        <f t="shared" si="0"/>
        <v>1112136581</v>
      </c>
      <c r="G24" s="85">
        <v>877055927</v>
      </c>
      <c r="H24" s="86">
        <v>175444000</v>
      </c>
      <c r="I24" s="87">
        <f t="shared" si="1"/>
        <v>1052499927</v>
      </c>
      <c r="J24" s="85">
        <v>341656096</v>
      </c>
      <c r="K24" s="86">
        <v>11620262</v>
      </c>
      <c r="L24" s="88">
        <f t="shared" si="2"/>
        <v>353276358</v>
      </c>
      <c r="M24" s="105">
        <f t="shared" si="3"/>
        <v>0.31765555061802253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341656096</v>
      </c>
      <c r="AA24" s="88">
        <v>11620262</v>
      </c>
      <c r="AB24" s="88">
        <f t="shared" si="10"/>
        <v>353276358</v>
      </c>
      <c r="AC24" s="105">
        <f t="shared" si="11"/>
        <v>0.31765555061802253</v>
      </c>
      <c r="AD24" s="85">
        <v>577611242</v>
      </c>
      <c r="AE24" s="86">
        <v>3016489058</v>
      </c>
      <c r="AF24" s="88">
        <f t="shared" si="12"/>
        <v>3594100300</v>
      </c>
      <c r="AG24" s="86">
        <v>1108580078</v>
      </c>
      <c r="AH24" s="86">
        <v>1108580078</v>
      </c>
      <c r="AI24" s="126">
        <v>3594100300</v>
      </c>
      <c r="AJ24" s="127">
        <f t="shared" si="13"/>
        <v>3.242075490373371</v>
      </c>
      <c r="AK24" s="128">
        <f t="shared" si="14"/>
        <v>-0.9017065945544146</v>
      </c>
    </row>
    <row r="25" spans="1:37" ht="16.5">
      <c r="A25" s="65"/>
      <c r="B25" s="66" t="s">
        <v>268</v>
      </c>
      <c r="C25" s="67"/>
      <c r="D25" s="89">
        <f>SUM(D17:D24)</f>
        <v>7930636951</v>
      </c>
      <c r="E25" s="90">
        <f>SUM(E17:E24)</f>
        <v>898204697</v>
      </c>
      <c r="F25" s="91">
        <f t="shared" si="0"/>
        <v>8828841648</v>
      </c>
      <c r="G25" s="89">
        <f>SUM(G17:G24)</f>
        <v>8002981156</v>
      </c>
      <c r="H25" s="90">
        <f>SUM(H17:H24)</f>
        <v>910534305</v>
      </c>
      <c r="I25" s="91">
        <f t="shared" si="1"/>
        <v>8913515461</v>
      </c>
      <c r="J25" s="89">
        <f>SUM(J17:J24)</f>
        <v>7278822795</v>
      </c>
      <c r="K25" s="90">
        <f>SUM(K17:K24)</f>
        <v>1852895712</v>
      </c>
      <c r="L25" s="90">
        <f t="shared" si="2"/>
        <v>9131718507</v>
      </c>
      <c r="M25" s="106">
        <f t="shared" si="3"/>
        <v>1.0343053903417343</v>
      </c>
      <c r="N25" s="89">
        <f>SUM(N17:N24)</f>
        <v>0</v>
      </c>
      <c r="O25" s="90">
        <f>SUM(O17:O24)</f>
        <v>0</v>
      </c>
      <c r="P25" s="90">
        <f t="shared" si="4"/>
        <v>0</v>
      </c>
      <c r="Q25" s="106">
        <f t="shared" si="5"/>
        <v>0</v>
      </c>
      <c r="R25" s="89">
        <f>SUM(R17:R24)</f>
        <v>0</v>
      </c>
      <c r="S25" s="90">
        <f>SUM(S17:S24)</f>
        <v>0</v>
      </c>
      <c r="T25" s="90">
        <f t="shared" si="6"/>
        <v>0</v>
      </c>
      <c r="U25" s="106">
        <f t="shared" si="7"/>
        <v>0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v>7278822795</v>
      </c>
      <c r="AA25" s="90">
        <v>1852895712</v>
      </c>
      <c r="AB25" s="90">
        <f t="shared" si="10"/>
        <v>9131718507</v>
      </c>
      <c r="AC25" s="106">
        <f t="shared" si="11"/>
        <v>1.0343053903417343</v>
      </c>
      <c r="AD25" s="89">
        <f>SUM(AD17:AD24)</f>
        <v>2293371061</v>
      </c>
      <c r="AE25" s="90">
        <f>SUM(AE17:AE24)</f>
        <v>4148849120</v>
      </c>
      <c r="AF25" s="90">
        <f t="shared" si="12"/>
        <v>6442220181</v>
      </c>
      <c r="AG25" s="90">
        <f>SUM(AG17:AG24)</f>
        <v>8403755929</v>
      </c>
      <c r="AH25" s="90">
        <f>SUM(AH17:AH24)</f>
        <v>8403755929</v>
      </c>
      <c r="AI25" s="91">
        <f>SUM(AI17:AI24)</f>
        <v>6442220181</v>
      </c>
      <c r="AJ25" s="129">
        <f t="shared" si="13"/>
        <v>0.7665882059673987</v>
      </c>
      <c r="AK25" s="130">
        <f t="shared" si="14"/>
        <v>0.41748003800492883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195754040</v>
      </c>
      <c r="E26" s="86">
        <v>40396000</v>
      </c>
      <c r="F26" s="87">
        <f t="shared" si="0"/>
        <v>236150040</v>
      </c>
      <c r="G26" s="85">
        <v>221048040</v>
      </c>
      <c r="H26" s="86">
        <v>40396000</v>
      </c>
      <c r="I26" s="87">
        <f t="shared" si="1"/>
        <v>261444040</v>
      </c>
      <c r="J26" s="85">
        <v>72145835</v>
      </c>
      <c r="K26" s="86">
        <v>4689540</v>
      </c>
      <c r="L26" s="88">
        <f t="shared" si="2"/>
        <v>76835375</v>
      </c>
      <c r="M26" s="105">
        <f t="shared" si="3"/>
        <v>0.32536676682332977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72145835</v>
      </c>
      <c r="AA26" s="88">
        <v>4689540</v>
      </c>
      <c r="AB26" s="88">
        <f t="shared" si="10"/>
        <v>76835375</v>
      </c>
      <c r="AC26" s="105">
        <f t="shared" si="11"/>
        <v>0.32536676682332977</v>
      </c>
      <c r="AD26" s="85">
        <v>66167963</v>
      </c>
      <c r="AE26" s="86">
        <v>8879125</v>
      </c>
      <c r="AF26" s="88">
        <f t="shared" si="12"/>
        <v>75047088</v>
      </c>
      <c r="AG26" s="86">
        <v>213880090</v>
      </c>
      <c r="AH26" s="86">
        <v>213880090</v>
      </c>
      <c r="AI26" s="126">
        <v>75047088</v>
      </c>
      <c r="AJ26" s="127">
        <f t="shared" si="13"/>
        <v>0.3508839368825775</v>
      </c>
      <c r="AK26" s="128">
        <f t="shared" si="14"/>
        <v>0.023828865951467604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680895889</v>
      </c>
      <c r="E27" s="86">
        <v>48125000</v>
      </c>
      <c r="F27" s="87">
        <f t="shared" si="0"/>
        <v>729020889</v>
      </c>
      <c r="G27" s="85">
        <v>673558127</v>
      </c>
      <c r="H27" s="86">
        <v>56189000</v>
      </c>
      <c r="I27" s="87">
        <f t="shared" si="1"/>
        <v>729747127</v>
      </c>
      <c r="J27" s="85">
        <v>124262822</v>
      </c>
      <c r="K27" s="86">
        <v>12877400</v>
      </c>
      <c r="L27" s="88">
        <f t="shared" si="2"/>
        <v>137140222</v>
      </c>
      <c r="M27" s="105">
        <f t="shared" si="3"/>
        <v>0.18811562750707408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124262822</v>
      </c>
      <c r="AA27" s="88">
        <v>12877400</v>
      </c>
      <c r="AB27" s="88">
        <f t="shared" si="10"/>
        <v>137140222</v>
      </c>
      <c r="AC27" s="105">
        <f t="shared" si="11"/>
        <v>0.18811562750707408</v>
      </c>
      <c r="AD27" s="85">
        <v>205070206</v>
      </c>
      <c r="AE27" s="86">
        <v>16449440</v>
      </c>
      <c r="AF27" s="88">
        <f t="shared" si="12"/>
        <v>221519646</v>
      </c>
      <c r="AG27" s="86">
        <v>651682650</v>
      </c>
      <c r="AH27" s="86">
        <v>651682650</v>
      </c>
      <c r="AI27" s="126">
        <v>221519646</v>
      </c>
      <c r="AJ27" s="127">
        <f t="shared" si="13"/>
        <v>0.3399195083680684</v>
      </c>
      <c r="AK27" s="128">
        <f t="shared" si="14"/>
        <v>-0.3809116957509042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976203281</v>
      </c>
      <c r="E28" s="86">
        <v>76301520</v>
      </c>
      <c r="F28" s="87">
        <f t="shared" si="0"/>
        <v>1052504801</v>
      </c>
      <c r="G28" s="85">
        <v>1007474287</v>
      </c>
      <c r="H28" s="86">
        <v>76301520</v>
      </c>
      <c r="I28" s="87">
        <f t="shared" si="1"/>
        <v>1083775807</v>
      </c>
      <c r="J28" s="85">
        <v>316360473</v>
      </c>
      <c r="K28" s="86">
        <v>5154923</v>
      </c>
      <c r="L28" s="88">
        <f t="shared" si="2"/>
        <v>321515396</v>
      </c>
      <c r="M28" s="105">
        <f t="shared" si="3"/>
        <v>0.3054764174895198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316360473</v>
      </c>
      <c r="AA28" s="88">
        <v>5154923</v>
      </c>
      <c r="AB28" s="88">
        <f t="shared" si="10"/>
        <v>321515396</v>
      </c>
      <c r="AC28" s="105">
        <f t="shared" si="11"/>
        <v>0.3054764174895198</v>
      </c>
      <c r="AD28" s="85">
        <v>299971964</v>
      </c>
      <c r="AE28" s="86">
        <v>15719667</v>
      </c>
      <c r="AF28" s="88">
        <f t="shared" si="12"/>
        <v>315691631</v>
      </c>
      <c r="AG28" s="86">
        <v>1013894068</v>
      </c>
      <c r="AH28" s="86">
        <v>1013894068</v>
      </c>
      <c r="AI28" s="126">
        <v>315691631</v>
      </c>
      <c r="AJ28" s="127">
        <f t="shared" si="13"/>
        <v>0.3113654976034439</v>
      </c>
      <c r="AK28" s="128">
        <f t="shared" si="14"/>
        <v>0.018447638227064633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884047146</v>
      </c>
      <c r="E29" s="86">
        <v>244759000</v>
      </c>
      <c r="F29" s="87">
        <f t="shared" si="0"/>
        <v>1128806146</v>
      </c>
      <c r="G29" s="85">
        <v>941564663</v>
      </c>
      <c r="H29" s="86">
        <v>249036886</v>
      </c>
      <c r="I29" s="87">
        <f t="shared" si="1"/>
        <v>1190601549</v>
      </c>
      <c r="J29" s="85">
        <v>283007233</v>
      </c>
      <c r="K29" s="86">
        <v>29528469</v>
      </c>
      <c r="L29" s="88">
        <f t="shared" si="2"/>
        <v>312535702</v>
      </c>
      <c r="M29" s="105">
        <f t="shared" si="3"/>
        <v>0.2768727855597625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283007233</v>
      </c>
      <c r="AA29" s="88">
        <v>29528469</v>
      </c>
      <c r="AB29" s="88">
        <f t="shared" si="10"/>
        <v>312535702</v>
      </c>
      <c r="AC29" s="105">
        <f t="shared" si="11"/>
        <v>0.2768727855597625</v>
      </c>
      <c r="AD29" s="85">
        <v>259832021</v>
      </c>
      <c r="AE29" s="86">
        <v>22160060</v>
      </c>
      <c r="AF29" s="88">
        <f t="shared" si="12"/>
        <v>281992081</v>
      </c>
      <c r="AG29" s="86">
        <v>921832826</v>
      </c>
      <c r="AH29" s="86">
        <v>921832826</v>
      </c>
      <c r="AI29" s="126">
        <v>281992081</v>
      </c>
      <c r="AJ29" s="127">
        <f t="shared" si="13"/>
        <v>0.30590370948669166</v>
      </c>
      <c r="AK29" s="128">
        <f t="shared" si="14"/>
        <v>0.10831375438518087</v>
      </c>
    </row>
    <row r="30" spans="1:37" ht="16.5">
      <c r="A30" s="65"/>
      <c r="B30" s="66" t="s">
        <v>277</v>
      </c>
      <c r="C30" s="67"/>
      <c r="D30" s="89">
        <f>SUM(D26:D29)</f>
        <v>2736900356</v>
      </c>
      <c r="E30" s="90">
        <f>SUM(E26:E29)</f>
        <v>409581520</v>
      </c>
      <c r="F30" s="91">
        <f t="shared" si="0"/>
        <v>3146481876</v>
      </c>
      <c r="G30" s="89">
        <f>SUM(G26:G29)</f>
        <v>2843645117</v>
      </c>
      <c r="H30" s="90">
        <f>SUM(H26:H29)</f>
        <v>421923406</v>
      </c>
      <c r="I30" s="91">
        <f t="shared" si="1"/>
        <v>3265568523</v>
      </c>
      <c r="J30" s="89">
        <f>SUM(J26:J29)</f>
        <v>795776363</v>
      </c>
      <c r="K30" s="90">
        <f>SUM(K26:K29)</f>
        <v>52250332</v>
      </c>
      <c r="L30" s="90">
        <f t="shared" si="2"/>
        <v>848026695</v>
      </c>
      <c r="M30" s="106">
        <f t="shared" si="3"/>
        <v>0.26951583655014194</v>
      </c>
      <c r="N30" s="89">
        <f>SUM(N26:N29)</f>
        <v>0</v>
      </c>
      <c r="O30" s="90">
        <f>SUM(O26:O29)</f>
        <v>0</v>
      </c>
      <c r="P30" s="90">
        <f t="shared" si="4"/>
        <v>0</v>
      </c>
      <c r="Q30" s="106">
        <f t="shared" si="5"/>
        <v>0</v>
      </c>
      <c r="R30" s="89">
        <f>SUM(R26:R29)</f>
        <v>0</v>
      </c>
      <c r="S30" s="90">
        <f>SUM(S26:S29)</f>
        <v>0</v>
      </c>
      <c r="T30" s="90">
        <f t="shared" si="6"/>
        <v>0</v>
      </c>
      <c r="U30" s="106">
        <f t="shared" si="7"/>
        <v>0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v>795776363</v>
      </c>
      <c r="AA30" s="90">
        <v>52250332</v>
      </c>
      <c r="AB30" s="90">
        <f t="shared" si="10"/>
        <v>848026695</v>
      </c>
      <c r="AC30" s="106">
        <f t="shared" si="11"/>
        <v>0.26951583655014194</v>
      </c>
      <c r="AD30" s="89">
        <f>SUM(AD26:AD29)</f>
        <v>831042154</v>
      </c>
      <c r="AE30" s="90">
        <f>SUM(AE26:AE29)</f>
        <v>63208292</v>
      </c>
      <c r="AF30" s="90">
        <f t="shared" si="12"/>
        <v>894250446</v>
      </c>
      <c r="AG30" s="90">
        <f>SUM(AG26:AG29)</f>
        <v>2801289634</v>
      </c>
      <c r="AH30" s="90">
        <f>SUM(AH26:AH29)</f>
        <v>2801289634</v>
      </c>
      <c r="AI30" s="91">
        <f>SUM(AI26:AI29)</f>
        <v>894250446</v>
      </c>
      <c r="AJ30" s="129">
        <f t="shared" si="13"/>
        <v>0.31922812805439454</v>
      </c>
      <c r="AK30" s="130">
        <f t="shared" si="14"/>
        <v>-0.05168993899500951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350011875</v>
      </c>
      <c r="E31" s="86">
        <v>28331394</v>
      </c>
      <c r="F31" s="87">
        <f t="shared" si="0"/>
        <v>378343269</v>
      </c>
      <c r="G31" s="85">
        <v>352829230</v>
      </c>
      <c r="H31" s="86">
        <v>29048394</v>
      </c>
      <c r="I31" s="87">
        <f t="shared" si="1"/>
        <v>381877624</v>
      </c>
      <c r="J31" s="85">
        <v>104740983</v>
      </c>
      <c r="K31" s="86">
        <v>3849792</v>
      </c>
      <c r="L31" s="88">
        <f t="shared" si="2"/>
        <v>108590775</v>
      </c>
      <c r="M31" s="105">
        <f t="shared" si="3"/>
        <v>0.28701653735512866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104740983</v>
      </c>
      <c r="AA31" s="88">
        <v>3849792</v>
      </c>
      <c r="AB31" s="88">
        <f t="shared" si="10"/>
        <v>108590775</v>
      </c>
      <c r="AC31" s="105">
        <f t="shared" si="11"/>
        <v>0.28701653735512866</v>
      </c>
      <c r="AD31" s="85">
        <v>97862717</v>
      </c>
      <c r="AE31" s="86">
        <v>1593604</v>
      </c>
      <c r="AF31" s="88">
        <f t="shared" si="12"/>
        <v>99456321</v>
      </c>
      <c r="AG31" s="86">
        <v>355763600</v>
      </c>
      <c r="AH31" s="86">
        <v>355763600</v>
      </c>
      <c r="AI31" s="126">
        <v>99456321</v>
      </c>
      <c r="AJ31" s="127">
        <f t="shared" si="13"/>
        <v>0.27955732683163764</v>
      </c>
      <c r="AK31" s="128">
        <f t="shared" si="14"/>
        <v>0.09184387586586884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224178019</v>
      </c>
      <c r="E32" s="86">
        <v>93227924</v>
      </c>
      <c r="F32" s="87">
        <f t="shared" si="0"/>
        <v>317405943</v>
      </c>
      <c r="G32" s="85">
        <v>243253032</v>
      </c>
      <c r="H32" s="86">
        <v>158792881</v>
      </c>
      <c r="I32" s="87">
        <f t="shared" si="1"/>
        <v>402045913</v>
      </c>
      <c r="J32" s="85">
        <v>83441313</v>
      </c>
      <c r="K32" s="86">
        <v>16189085</v>
      </c>
      <c r="L32" s="88">
        <f t="shared" si="2"/>
        <v>99630398</v>
      </c>
      <c r="M32" s="105">
        <f t="shared" si="3"/>
        <v>0.3138895165551453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83441313</v>
      </c>
      <c r="AA32" s="88">
        <v>16189085</v>
      </c>
      <c r="AB32" s="88">
        <f t="shared" si="10"/>
        <v>99630398</v>
      </c>
      <c r="AC32" s="105">
        <f t="shared" si="11"/>
        <v>0.3138895165551453</v>
      </c>
      <c r="AD32" s="85">
        <v>5324701</v>
      </c>
      <c r="AE32" s="86">
        <v>2749771</v>
      </c>
      <c r="AF32" s="88">
        <f t="shared" si="12"/>
        <v>8074472</v>
      </c>
      <c r="AG32" s="86">
        <v>307155521</v>
      </c>
      <c r="AH32" s="86">
        <v>307155521</v>
      </c>
      <c r="AI32" s="126">
        <v>8074472</v>
      </c>
      <c r="AJ32" s="127">
        <f t="shared" si="13"/>
        <v>0.026287894724184364</v>
      </c>
      <c r="AK32" s="128">
        <f t="shared" si="14"/>
        <v>11.338936589290297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223095014</v>
      </c>
      <c r="E33" s="86">
        <v>55684928</v>
      </c>
      <c r="F33" s="87">
        <f t="shared" si="0"/>
        <v>278779942</v>
      </c>
      <c r="G33" s="85">
        <v>257941014</v>
      </c>
      <c r="H33" s="86">
        <v>65112558</v>
      </c>
      <c r="I33" s="87">
        <f t="shared" si="1"/>
        <v>323053572</v>
      </c>
      <c r="J33" s="85">
        <v>94475140</v>
      </c>
      <c r="K33" s="86">
        <v>10049535</v>
      </c>
      <c r="L33" s="88">
        <f t="shared" si="2"/>
        <v>104524675</v>
      </c>
      <c r="M33" s="105">
        <f t="shared" si="3"/>
        <v>0.3749361386982425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94475140</v>
      </c>
      <c r="AA33" s="88">
        <v>10049535</v>
      </c>
      <c r="AB33" s="88">
        <f t="shared" si="10"/>
        <v>104524675</v>
      </c>
      <c r="AC33" s="105">
        <f t="shared" si="11"/>
        <v>0.3749361386982425</v>
      </c>
      <c r="AD33" s="85">
        <v>80528054</v>
      </c>
      <c r="AE33" s="86">
        <v>8411995</v>
      </c>
      <c r="AF33" s="88">
        <f t="shared" si="12"/>
        <v>88940049</v>
      </c>
      <c r="AG33" s="86">
        <v>280431915</v>
      </c>
      <c r="AH33" s="86">
        <v>280431915</v>
      </c>
      <c r="AI33" s="126">
        <v>88940049</v>
      </c>
      <c r="AJ33" s="127">
        <f t="shared" si="13"/>
        <v>0.31715380540763344</v>
      </c>
      <c r="AK33" s="128">
        <f t="shared" si="14"/>
        <v>0.17522619084682534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330822398</v>
      </c>
      <c r="E34" s="86">
        <v>56703400</v>
      </c>
      <c r="F34" s="87">
        <f t="shared" si="0"/>
        <v>387525798</v>
      </c>
      <c r="G34" s="85">
        <v>330822398</v>
      </c>
      <c r="H34" s="86">
        <v>56703400</v>
      </c>
      <c r="I34" s="87">
        <f t="shared" si="1"/>
        <v>387525798</v>
      </c>
      <c r="J34" s="85">
        <v>101105097</v>
      </c>
      <c r="K34" s="86">
        <v>6539051</v>
      </c>
      <c r="L34" s="88">
        <f t="shared" si="2"/>
        <v>107644148</v>
      </c>
      <c r="M34" s="105">
        <f t="shared" si="3"/>
        <v>0.2777728568150707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101105097</v>
      </c>
      <c r="AA34" s="88">
        <v>6539051</v>
      </c>
      <c r="AB34" s="88">
        <f t="shared" si="10"/>
        <v>107644148</v>
      </c>
      <c r="AC34" s="105">
        <f t="shared" si="11"/>
        <v>0.2777728568150707</v>
      </c>
      <c r="AD34" s="85">
        <v>89928390</v>
      </c>
      <c r="AE34" s="86">
        <v>7091967</v>
      </c>
      <c r="AF34" s="88">
        <f t="shared" si="12"/>
        <v>97020357</v>
      </c>
      <c r="AG34" s="86">
        <v>354690238</v>
      </c>
      <c r="AH34" s="86">
        <v>354690238</v>
      </c>
      <c r="AI34" s="126">
        <v>97020357</v>
      </c>
      <c r="AJ34" s="127">
        <f t="shared" si="13"/>
        <v>0.2735354588473337</v>
      </c>
      <c r="AK34" s="128">
        <f t="shared" si="14"/>
        <v>0.10950063809804367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488031181</v>
      </c>
      <c r="E35" s="86">
        <v>270599750</v>
      </c>
      <c r="F35" s="87">
        <f t="shared" si="0"/>
        <v>758630931</v>
      </c>
      <c r="G35" s="85">
        <v>534012181</v>
      </c>
      <c r="H35" s="86">
        <v>271807750</v>
      </c>
      <c r="I35" s="87">
        <f t="shared" si="1"/>
        <v>805819931</v>
      </c>
      <c r="J35" s="85">
        <v>203786597</v>
      </c>
      <c r="K35" s="86">
        <v>86049024</v>
      </c>
      <c r="L35" s="88">
        <f t="shared" si="2"/>
        <v>289835621</v>
      </c>
      <c r="M35" s="105">
        <f t="shared" si="3"/>
        <v>0.3820508881940117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203786597</v>
      </c>
      <c r="AA35" s="88">
        <v>86049024</v>
      </c>
      <c r="AB35" s="88">
        <f t="shared" si="10"/>
        <v>289835621</v>
      </c>
      <c r="AC35" s="105">
        <f t="shared" si="11"/>
        <v>0.3820508881940117</v>
      </c>
      <c r="AD35" s="85">
        <v>36903799</v>
      </c>
      <c r="AE35" s="86">
        <v>18762235</v>
      </c>
      <c r="AF35" s="88">
        <f t="shared" si="12"/>
        <v>55666034</v>
      </c>
      <c r="AG35" s="86">
        <v>757115754</v>
      </c>
      <c r="AH35" s="86">
        <v>757115754</v>
      </c>
      <c r="AI35" s="126">
        <v>55666034</v>
      </c>
      <c r="AJ35" s="127">
        <f t="shared" si="13"/>
        <v>0.07352380888378661</v>
      </c>
      <c r="AK35" s="128">
        <f t="shared" si="14"/>
        <v>4.206687097557552</v>
      </c>
    </row>
    <row r="36" spans="1:37" ht="16.5">
      <c r="A36" s="65"/>
      <c r="B36" s="66" t="s">
        <v>288</v>
      </c>
      <c r="C36" s="67"/>
      <c r="D36" s="89">
        <f>SUM(D31:D35)</f>
        <v>1616138487</v>
      </c>
      <c r="E36" s="90">
        <f>SUM(E31:E35)</f>
        <v>504547396</v>
      </c>
      <c r="F36" s="91">
        <f t="shared" si="0"/>
        <v>2120685883</v>
      </c>
      <c r="G36" s="89">
        <f>SUM(G31:G35)</f>
        <v>1718857855</v>
      </c>
      <c r="H36" s="90">
        <f>SUM(H31:H35)</f>
        <v>581464983</v>
      </c>
      <c r="I36" s="91">
        <f t="shared" si="1"/>
        <v>2300322838</v>
      </c>
      <c r="J36" s="89">
        <f>SUM(J31:J35)</f>
        <v>587549130</v>
      </c>
      <c r="K36" s="90">
        <f>SUM(K31:K35)</f>
        <v>122676487</v>
      </c>
      <c r="L36" s="90">
        <f t="shared" si="2"/>
        <v>710225617</v>
      </c>
      <c r="M36" s="106">
        <f t="shared" si="3"/>
        <v>0.33490373218087766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587549130</v>
      </c>
      <c r="AA36" s="90">
        <v>122676487</v>
      </c>
      <c r="AB36" s="90">
        <f t="shared" si="10"/>
        <v>710225617</v>
      </c>
      <c r="AC36" s="106">
        <f t="shared" si="11"/>
        <v>0.33490373218087766</v>
      </c>
      <c r="AD36" s="89">
        <f>SUM(AD31:AD35)</f>
        <v>310547661</v>
      </c>
      <c r="AE36" s="90">
        <f>SUM(AE31:AE35)</f>
        <v>38609572</v>
      </c>
      <c r="AF36" s="90">
        <f t="shared" si="12"/>
        <v>349157233</v>
      </c>
      <c r="AG36" s="90">
        <f>SUM(AG31:AG35)</f>
        <v>2055157028</v>
      </c>
      <c r="AH36" s="90">
        <f>SUM(AH31:AH35)</f>
        <v>2055157028</v>
      </c>
      <c r="AI36" s="91">
        <f>SUM(AI31:AI35)</f>
        <v>349157233</v>
      </c>
      <c r="AJ36" s="129">
        <f t="shared" si="13"/>
        <v>0.16989321411599698</v>
      </c>
      <c r="AK36" s="130">
        <f t="shared" si="14"/>
        <v>1.0341140033034915</v>
      </c>
    </row>
    <row r="37" spans="1:37" ht="12.75">
      <c r="A37" s="62" t="s">
        <v>98</v>
      </c>
      <c r="B37" s="63" t="s">
        <v>66</v>
      </c>
      <c r="C37" s="64" t="s">
        <v>67</v>
      </c>
      <c r="D37" s="85">
        <v>2093603377</v>
      </c>
      <c r="E37" s="86">
        <v>173155</v>
      </c>
      <c r="F37" s="87">
        <f t="shared" si="0"/>
        <v>2093776532</v>
      </c>
      <c r="G37" s="85">
        <v>2188748377</v>
      </c>
      <c r="H37" s="86">
        <v>139479160</v>
      </c>
      <c r="I37" s="87">
        <f t="shared" si="1"/>
        <v>2328227537</v>
      </c>
      <c r="J37" s="85">
        <v>567410194</v>
      </c>
      <c r="K37" s="86">
        <v>11722719</v>
      </c>
      <c r="L37" s="88">
        <f t="shared" si="2"/>
        <v>579132913</v>
      </c>
      <c r="M37" s="105">
        <f t="shared" si="3"/>
        <v>0.27659728922780763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567410194</v>
      </c>
      <c r="AA37" s="88">
        <v>11722719</v>
      </c>
      <c r="AB37" s="88">
        <f t="shared" si="10"/>
        <v>579132913</v>
      </c>
      <c r="AC37" s="105">
        <f t="shared" si="11"/>
        <v>0.27659728922780763</v>
      </c>
      <c r="AD37" s="85">
        <v>540133009</v>
      </c>
      <c r="AE37" s="86">
        <v>22652032</v>
      </c>
      <c r="AF37" s="88">
        <f t="shared" si="12"/>
        <v>562785041</v>
      </c>
      <c r="AG37" s="86">
        <v>1989058125</v>
      </c>
      <c r="AH37" s="86">
        <v>1989058125</v>
      </c>
      <c r="AI37" s="126">
        <v>562785041</v>
      </c>
      <c r="AJ37" s="127">
        <f t="shared" si="13"/>
        <v>0.2829404701282925</v>
      </c>
      <c r="AK37" s="128">
        <f t="shared" si="14"/>
        <v>0.02904816370199148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106236428</v>
      </c>
      <c r="E38" s="86">
        <v>12654459</v>
      </c>
      <c r="F38" s="87">
        <f t="shared" si="0"/>
        <v>118890887</v>
      </c>
      <c r="G38" s="85">
        <v>106236428</v>
      </c>
      <c r="H38" s="86">
        <v>12654459</v>
      </c>
      <c r="I38" s="87">
        <f t="shared" si="1"/>
        <v>118890887</v>
      </c>
      <c r="J38" s="85">
        <v>25832571</v>
      </c>
      <c r="K38" s="86">
        <v>10272728</v>
      </c>
      <c r="L38" s="88">
        <f t="shared" si="2"/>
        <v>36105299</v>
      </c>
      <c r="M38" s="105">
        <f t="shared" si="3"/>
        <v>0.3036843269577087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25832571</v>
      </c>
      <c r="AA38" s="88">
        <v>10272728</v>
      </c>
      <c r="AB38" s="88">
        <f t="shared" si="10"/>
        <v>36105299</v>
      </c>
      <c r="AC38" s="105">
        <f t="shared" si="11"/>
        <v>0.3036843269577087</v>
      </c>
      <c r="AD38" s="85">
        <v>62104214</v>
      </c>
      <c r="AE38" s="86">
        <v>793410917</v>
      </c>
      <c r="AF38" s="88">
        <f t="shared" si="12"/>
        <v>855515131</v>
      </c>
      <c r="AG38" s="86">
        <v>108795099</v>
      </c>
      <c r="AH38" s="86">
        <v>108795099</v>
      </c>
      <c r="AI38" s="126">
        <v>855515131</v>
      </c>
      <c r="AJ38" s="127">
        <f t="shared" si="13"/>
        <v>7.863544763169893</v>
      </c>
      <c r="AK38" s="128">
        <f t="shared" si="14"/>
        <v>-0.9577970070993402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150141347</v>
      </c>
      <c r="E39" s="86">
        <v>56445000</v>
      </c>
      <c r="F39" s="87">
        <f t="shared" si="0"/>
        <v>206586347</v>
      </c>
      <c r="G39" s="85">
        <v>169012347</v>
      </c>
      <c r="H39" s="86">
        <v>74542980</v>
      </c>
      <c r="I39" s="87">
        <f t="shared" si="1"/>
        <v>243555327</v>
      </c>
      <c r="J39" s="85">
        <v>54835977</v>
      </c>
      <c r="K39" s="86">
        <v>11757430</v>
      </c>
      <c r="L39" s="88">
        <f t="shared" si="2"/>
        <v>66593407</v>
      </c>
      <c r="M39" s="105">
        <f t="shared" si="3"/>
        <v>0.322351442711749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54835977</v>
      </c>
      <c r="AA39" s="88">
        <v>11757430</v>
      </c>
      <c r="AB39" s="88">
        <f t="shared" si="10"/>
        <v>66593407</v>
      </c>
      <c r="AC39" s="105">
        <f t="shared" si="11"/>
        <v>0.322351442711749</v>
      </c>
      <c r="AD39" s="85">
        <v>48000619</v>
      </c>
      <c r="AE39" s="86">
        <v>18658940</v>
      </c>
      <c r="AF39" s="88">
        <f t="shared" si="12"/>
        <v>66659559</v>
      </c>
      <c r="AG39" s="86">
        <v>181052520</v>
      </c>
      <c r="AH39" s="86">
        <v>181052520</v>
      </c>
      <c r="AI39" s="126">
        <v>66659559</v>
      </c>
      <c r="AJ39" s="127">
        <f t="shared" si="13"/>
        <v>0.36817802370273556</v>
      </c>
      <c r="AK39" s="128">
        <f t="shared" si="14"/>
        <v>-0.00099238580321237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224340074</v>
      </c>
      <c r="E40" s="86">
        <v>91017800</v>
      </c>
      <c r="F40" s="87">
        <f t="shared" si="0"/>
        <v>315357874</v>
      </c>
      <c r="G40" s="85">
        <v>235811074</v>
      </c>
      <c r="H40" s="86">
        <v>91017800</v>
      </c>
      <c r="I40" s="87">
        <f t="shared" si="1"/>
        <v>326828874</v>
      </c>
      <c r="J40" s="85">
        <v>87153467</v>
      </c>
      <c r="K40" s="86">
        <v>36249976</v>
      </c>
      <c r="L40" s="88">
        <f t="shared" si="2"/>
        <v>123403443</v>
      </c>
      <c r="M40" s="105">
        <f t="shared" si="3"/>
        <v>0.39131238879419894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87153467</v>
      </c>
      <c r="AA40" s="88">
        <v>36249976</v>
      </c>
      <c r="AB40" s="88">
        <f t="shared" si="10"/>
        <v>123403443</v>
      </c>
      <c r="AC40" s="105">
        <f t="shared" si="11"/>
        <v>0.39131238879419894</v>
      </c>
      <c r="AD40" s="85">
        <v>139714150</v>
      </c>
      <c r="AE40" s="86">
        <v>0</v>
      </c>
      <c r="AF40" s="88">
        <f t="shared" si="12"/>
        <v>139714150</v>
      </c>
      <c r="AG40" s="86">
        <v>295603361</v>
      </c>
      <c r="AH40" s="86">
        <v>295603361</v>
      </c>
      <c r="AI40" s="126">
        <v>139714150</v>
      </c>
      <c r="AJ40" s="127">
        <f t="shared" si="13"/>
        <v>0.4726406003211851</v>
      </c>
      <c r="AK40" s="128">
        <f t="shared" si="14"/>
        <v>-0.11674341503705965</v>
      </c>
    </row>
    <row r="41" spans="1:37" ht="16.5">
      <c r="A41" s="65"/>
      <c r="B41" s="66" t="s">
        <v>295</v>
      </c>
      <c r="C41" s="67"/>
      <c r="D41" s="89">
        <f>SUM(D37:D40)</f>
        <v>2574321226</v>
      </c>
      <c r="E41" s="90">
        <f>SUM(E37:E40)</f>
        <v>160290414</v>
      </c>
      <c r="F41" s="91">
        <f t="shared" si="0"/>
        <v>2734611640</v>
      </c>
      <c r="G41" s="89">
        <f>SUM(G37:G40)</f>
        <v>2699808226</v>
      </c>
      <c r="H41" s="90">
        <f>SUM(H37:H40)</f>
        <v>317694399</v>
      </c>
      <c r="I41" s="91">
        <f t="shared" si="1"/>
        <v>3017502625</v>
      </c>
      <c r="J41" s="89">
        <f>SUM(J37:J40)</f>
        <v>735232209</v>
      </c>
      <c r="K41" s="90">
        <f>SUM(K37:K40)</f>
        <v>70002853</v>
      </c>
      <c r="L41" s="90">
        <f t="shared" si="2"/>
        <v>805235062</v>
      </c>
      <c r="M41" s="106">
        <f t="shared" si="3"/>
        <v>0.29446048214729315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735232209</v>
      </c>
      <c r="AA41" s="90">
        <v>70002853</v>
      </c>
      <c r="AB41" s="90">
        <f t="shared" si="10"/>
        <v>805235062</v>
      </c>
      <c r="AC41" s="106">
        <f t="shared" si="11"/>
        <v>0.29446048214729315</v>
      </c>
      <c r="AD41" s="89">
        <f>SUM(AD37:AD40)</f>
        <v>789951992</v>
      </c>
      <c r="AE41" s="90">
        <f>SUM(AE37:AE40)</f>
        <v>834721889</v>
      </c>
      <c r="AF41" s="90">
        <f t="shared" si="12"/>
        <v>1624673881</v>
      </c>
      <c r="AG41" s="90">
        <f>SUM(AG37:AG40)</f>
        <v>2574509105</v>
      </c>
      <c r="AH41" s="90">
        <f>SUM(AH37:AH40)</f>
        <v>2574509105</v>
      </c>
      <c r="AI41" s="91">
        <f>SUM(AI37:AI40)</f>
        <v>1624673881</v>
      </c>
      <c r="AJ41" s="129">
        <f t="shared" si="13"/>
        <v>0.6310616178613204</v>
      </c>
      <c r="AK41" s="130">
        <f t="shared" si="14"/>
        <v>-0.5043712640321569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159863000</v>
      </c>
      <c r="E42" s="86">
        <v>36052000</v>
      </c>
      <c r="F42" s="87">
        <f aca="true" t="shared" si="15" ref="F42:F74">$D42+$E42</f>
        <v>195915000</v>
      </c>
      <c r="G42" s="85">
        <v>174976000</v>
      </c>
      <c r="H42" s="86">
        <v>36052000</v>
      </c>
      <c r="I42" s="87">
        <f aca="true" t="shared" si="16" ref="I42:I74">$G42+$H42</f>
        <v>211028000</v>
      </c>
      <c r="J42" s="85">
        <v>54590778</v>
      </c>
      <c r="K42" s="86">
        <v>-273649025</v>
      </c>
      <c r="L42" s="88">
        <f aca="true" t="shared" si="17" ref="L42:L74">$J42+$K42</f>
        <v>-219058247</v>
      </c>
      <c r="M42" s="105">
        <f aca="true" t="shared" si="18" ref="M42:M74">IF($F42=0,0,$L42/$F42)</f>
        <v>-1.1181290202383687</v>
      </c>
      <c r="N42" s="85">
        <v>0</v>
      </c>
      <c r="O42" s="86">
        <v>0</v>
      </c>
      <c r="P42" s="88">
        <f aca="true" t="shared" si="19" ref="P42:P74">$N42+$O42</f>
        <v>0</v>
      </c>
      <c r="Q42" s="105">
        <f aca="true" t="shared" si="20" ref="Q42:Q74">IF($F42=0,0,$P42/$F42)</f>
        <v>0</v>
      </c>
      <c r="R42" s="85">
        <v>0</v>
      </c>
      <c r="S42" s="86">
        <v>0</v>
      </c>
      <c r="T42" s="88">
        <f aca="true" t="shared" si="21" ref="T42:T74">$R42+$S42</f>
        <v>0</v>
      </c>
      <c r="U42" s="105">
        <f aca="true" t="shared" si="22" ref="U42:U74">IF($I42=0,0,$T42/$I42)</f>
        <v>0</v>
      </c>
      <c r="V42" s="85">
        <v>0</v>
      </c>
      <c r="W42" s="86">
        <v>0</v>
      </c>
      <c r="X42" s="88">
        <f aca="true" t="shared" si="23" ref="X42:X74">$V42+$W42</f>
        <v>0</v>
      </c>
      <c r="Y42" s="105">
        <f aca="true" t="shared" si="24" ref="Y42:Y74">IF($I42=0,0,$X42/$I42)</f>
        <v>0</v>
      </c>
      <c r="Z42" s="125">
        <v>54590778</v>
      </c>
      <c r="AA42" s="88">
        <v>-273649025</v>
      </c>
      <c r="AB42" s="88">
        <f aca="true" t="shared" si="25" ref="AB42:AB74">$Z42+$AA42</f>
        <v>-219058247</v>
      </c>
      <c r="AC42" s="105">
        <f aca="true" t="shared" si="26" ref="AC42:AC74">IF($F42=0,0,$AB42/$F42)</f>
        <v>-1.1181290202383687</v>
      </c>
      <c r="AD42" s="85">
        <v>94213408</v>
      </c>
      <c r="AE42" s="86">
        <v>302135490</v>
      </c>
      <c r="AF42" s="88">
        <f aca="true" t="shared" si="27" ref="AF42:AF74">$AD42+$AE42</f>
        <v>396348898</v>
      </c>
      <c r="AG42" s="86">
        <v>162316801</v>
      </c>
      <c r="AH42" s="86">
        <v>162316801</v>
      </c>
      <c r="AI42" s="126">
        <v>396348898</v>
      </c>
      <c r="AJ42" s="127">
        <f aca="true" t="shared" si="28" ref="AJ42:AJ74">IF($AG42=0,0,$AI42/$AG42)</f>
        <v>2.4418230001957717</v>
      </c>
      <c r="AK42" s="128">
        <f aca="true" t="shared" si="29" ref="AK42:AK74">IF($AF42=0,0,(($L42/$AF42)-1))</f>
        <v>-1.552690440431097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303261590</v>
      </c>
      <c r="E43" s="86">
        <v>41911748</v>
      </c>
      <c r="F43" s="87">
        <f t="shared" si="15"/>
        <v>345173338</v>
      </c>
      <c r="G43" s="85">
        <v>332979571</v>
      </c>
      <c r="H43" s="86">
        <v>64106972</v>
      </c>
      <c r="I43" s="87">
        <f t="shared" si="16"/>
        <v>397086543</v>
      </c>
      <c r="J43" s="85">
        <v>24903962</v>
      </c>
      <c r="K43" s="86">
        <v>6006229</v>
      </c>
      <c r="L43" s="88">
        <f t="shared" si="17"/>
        <v>30910191</v>
      </c>
      <c r="M43" s="105">
        <f t="shared" si="18"/>
        <v>0.0895497641245976</v>
      </c>
      <c r="N43" s="85">
        <v>0</v>
      </c>
      <c r="O43" s="86">
        <v>0</v>
      </c>
      <c r="P43" s="88">
        <f t="shared" si="19"/>
        <v>0</v>
      </c>
      <c r="Q43" s="105">
        <f t="shared" si="20"/>
        <v>0</v>
      </c>
      <c r="R43" s="85">
        <v>0</v>
      </c>
      <c r="S43" s="86">
        <v>0</v>
      </c>
      <c r="T43" s="88">
        <f t="shared" si="21"/>
        <v>0</v>
      </c>
      <c r="U43" s="105">
        <f t="shared" si="22"/>
        <v>0</v>
      </c>
      <c r="V43" s="85">
        <v>0</v>
      </c>
      <c r="W43" s="86">
        <v>0</v>
      </c>
      <c r="X43" s="88">
        <f t="shared" si="23"/>
        <v>0</v>
      </c>
      <c r="Y43" s="105">
        <f t="shared" si="24"/>
        <v>0</v>
      </c>
      <c r="Z43" s="125">
        <v>24903962</v>
      </c>
      <c r="AA43" s="88">
        <v>6006229</v>
      </c>
      <c r="AB43" s="88">
        <f t="shared" si="25"/>
        <v>30910191</v>
      </c>
      <c r="AC43" s="105">
        <f t="shared" si="26"/>
        <v>0.0895497641245976</v>
      </c>
      <c r="AD43" s="85">
        <v>0</v>
      </c>
      <c r="AE43" s="86">
        <v>0</v>
      </c>
      <c r="AF43" s="88">
        <f t="shared" si="27"/>
        <v>0</v>
      </c>
      <c r="AG43" s="86">
        <v>0</v>
      </c>
      <c r="AH43" s="86">
        <v>0</v>
      </c>
      <c r="AI43" s="126">
        <v>0</v>
      </c>
      <c r="AJ43" s="127">
        <f t="shared" si="28"/>
        <v>0</v>
      </c>
      <c r="AK43" s="128">
        <f t="shared" si="29"/>
        <v>0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565392762</v>
      </c>
      <c r="E44" s="86">
        <v>57771800</v>
      </c>
      <c r="F44" s="87">
        <f t="shared" si="15"/>
        <v>623164562</v>
      </c>
      <c r="G44" s="85">
        <v>596091762</v>
      </c>
      <c r="H44" s="86">
        <v>57771800</v>
      </c>
      <c r="I44" s="87">
        <f t="shared" si="16"/>
        <v>653863562</v>
      </c>
      <c r="J44" s="85">
        <v>176184932</v>
      </c>
      <c r="K44" s="86">
        <v>8252869</v>
      </c>
      <c r="L44" s="88">
        <f t="shared" si="17"/>
        <v>184437801</v>
      </c>
      <c r="M44" s="105">
        <f t="shared" si="18"/>
        <v>0.29596965592533164</v>
      </c>
      <c r="N44" s="85">
        <v>0</v>
      </c>
      <c r="O44" s="86">
        <v>0</v>
      </c>
      <c r="P44" s="88">
        <f t="shared" si="19"/>
        <v>0</v>
      </c>
      <c r="Q44" s="105">
        <f t="shared" si="20"/>
        <v>0</v>
      </c>
      <c r="R44" s="85">
        <v>0</v>
      </c>
      <c r="S44" s="86">
        <v>0</v>
      </c>
      <c r="T44" s="88">
        <f t="shared" si="21"/>
        <v>0</v>
      </c>
      <c r="U44" s="105">
        <f t="shared" si="22"/>
        <v>0</v>
      </c>
      <c r="V44" s="85">
        <v>0</v>
      </c>
      <c r="W44" s="86">
        <v>0</v>
      </c>
      <c r="X44" s="88">
        <f t="shared" si="23"/>
        <v>0</v>
      </c>
      <c r="Y44" s="105">
        <f t="shared" si="24"/>
        <v>0</v>
      </c>
      <c r="Z44" s="125">
        <v>176184932</v>
      </c>
      <c r="AA44" s="88">
        <v>8252869</v>
      </c>
      <c r="AB44" s="88">
        <f t="shared" si="25"/>
        <v>184437801</v>
      </c>
      <c r="AC44" s="105">
        <f t="shared" si="26"/>
        <v>0.29596965592533164</v>
      </c>
      <c r="AD44" s="85">
        <v>157702580</v>
      </c>
      <c r="AE44" s="86">
        <v>2259404</v>
      </c>
      <c r="AF44" s="88">
        <f t="shared" si="27"/>
        <v>159961984</v>
      </c>
      <c r="AG44" s="86">
        <v>554734397</v>
      </c>
      <c r="AH44" s="86">
        <v>554734397</v>
      </c>
      <c r="AI44" s="126">
        <v>159961984</v>
      </c>
      <c r="AJ44" s="127">
        <f t="shared" si="28"/>
        <v>0.28835778863736117</v>
      </c>
      <c r="AK44" s="128">
        <f t="shared" si="29"/>
        <v>0.15301021147624683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207683720</v>
      </c>
      <c r="E45" s="86">
        <v>33304300</v>
      </c>
      <c r="F45" s="87">
        <f t="shared" si="15"/>
        <v>240988020</v>
      </c>
      <c r="G45" s="85">
        <v>238030720</v>
      </c>
      <c r="H45" s="86">
        <v>42304300</v>
      </c>
      <c r="I45" s="87">
        <f t="shared" si="16"/>
        <v>280335020</v>
      </c>
      <c r="J45" s="85">
        <v>94442868</v>
      </c>
      <c r="K45" s="86">
        <v>5648027</v>
      </c>
      <c r="L45" s="88">
        <f t="shared" si="17"/>
        <v>100090895</v>
      </c>
      <c r="M45" s="105">
        <f t="shared" si="18"/>
        <v>0.4153355631537203</v>
      </c>
      <c r="N45" s="85">
        <v>0</v>
      </c>
      <c r="O45" s="86">
        <v>0</v>
      </c>
      <c r="P45" s="88">
        <f t="shared" si="19"/>
        <v>0</v>
      </c>
      <c r="Q45" s="105">
        <f t="shared" si="20"/>
        <v>0</v>
      </c>
      <c r="R45" s="85">
        <v>0</v>
      </c>
      <c r="S45" s="86">
        <v>0</v>
      </c>
      <c r="T45" s="88">
        <f t="shared" si="21"/>
        <v>0</v>
      </c>
      <c r="U45" s="105">
        <f t="shared" si="22"/>
        <v>0</v>
      </c>
      <c r="V45" s="85">
        <v>0</v>
      </c>
      <c r="W45" s="86">
        <v>0</v>
      </c>
      <c r="X45" s="88">
        <f t="shared" si="23"/>
        <v>0</v>
      </c>
      <c r="Y45" s="105">
        <f t="shared" si="24"/>
        <v>0</v>
      </c>
      <c r="Z45" s="125">
        <v>94442868</v>
      </c>
      <c r="AA45" s="88">
        <v>5648027</v>
      </c>
      <c r="AB45" s="88">
        <f t="shared" si="25"/>
        <v>100090895</v>
      </c>
      <c r="AC45" s="105">
        <f t="shared" si="26"/>
        <v>0.4153355631537203</v>
      </c>
      <c r="AD45" s="85">
        <v>83588654</v>
      </c>
      <c r="AE45" s="86">
        <v>9298090</v>
      </c>
      <c r="AF45" s="88">
        <f t="shared" si="27"/>
        <v>92886744</v>
      </c>
      <c r="AG45" s="86">
        <v>236196246</v>
      </c>
      <c r="AH45" s="86">
        <v>236196246</v>
      </c>
      <c r="AI45" s="126">
        <v>92886744</v>
      </c>
      <c r="AJ45" s="127">
        <f t="shared" si="28"/>
        <v>0.3932608818854809</v>
      </c>
      <c r="AK45" s="128">
        <f t="shared" si="29"/>
        <v>0.07755844041642801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385808859</v>
      </c>
      <c r="E46" s="86">
        <v>15525275</v>
      </c>
      <c r="F46" s="87">
        <f t="shared" si="15"/>
        <v>401334134</v>
      </c>
      <c r="G46" s="85">
        <v>417294859</v>
      </c>
      <c r="H46" s="86">
        <v>30770994</v>
      </c>
      <c r="I46" s="87">
        <f t="shared" si="16"/>
        <v>448065853</v>
      </c>
      <c r="J46" s="85">
        <v>163138294</v>
      </c>
      <c r="K46" s="86">
        <v>-16047954</v>
      </c>
      <c r="L46" s="88">
        <f t="shared" si="17"/>
        <v>147090340</v>
      </c>
      <c r="M46" s="105">
        <f t="shared" si="18"/>
        <v>0.36650343825476855</v>
      </c>
      <c r="N46" s="85">
        <v>0</v>
      </c>
      <c r="O46" s="86">
        <v>0</v>
      </c>
      <c r="P46" s="88">
        <f t="shared" si="19"/>
        <v>0</v>
      </c>
      <c r="Q46" s="105">
        <f t="shared" si="20"/>
        <v>0</v>
      </c>
      <c r="R46" s="85">
        <v>0</v>
      </c>
      <c r="S46" s="86">
        <v>0</v>
      </c>
      <c r="T46" s="88">
        <f t="shared" si="21"/>
        <v>0</v>
      </c>
      <c r="U46" s="105">
        <f t="shared" si="22"/>
        <v>0</v>
      </c>
      <c r="V46" s="85">
        <v>0</v>
      </c>
      <c r="W46" s="86">
        <v>0</v>
      </c>
      <c r="X46" s="88">
        <f t="shared" si="23"/>
        <v>0</v>
      </c>
      <c r="Y46" s="105">
        <f t="shared" si="24"/>
        <v>0</v>
      </c>
      <c r="Z46" s="125">
        <v>163138294</v>
      </c>
      <c r="AA46" s="88">
        <v>-16047954</v>
      </c>
      <c r="AB46" s="88">
        <f t="shared" si="25"/>
        <v>147090340</v>
      </c>
      <c r="AC46" s="105">
        <f t="shared" si="26"/>
        <v>0.36650343825476855</v>
      </c>
      <c r="AD46" s="85">
        <v>160151846</v>
      </c>
      <c r="AE46" s="86">
        <v>10049247</v>
      </c>
      <c r="AF46" s="88">
        <f t="shared" si="27"/>
        <v>170201093</v>
      </c>
      <c r="AG46" s="86">
        <v>388788806</v>
      </c>
      <c r="AH46" s="86">
        <v>388788806</v>
      </c>
      <c r="AI46" s="126">
        <v>170201093</v>
      </c>
      <c r="AJ46" s="127">
        <f t="shared" si="28"/>
        <v>0.43777261683815044</v>
      </c>
      <c r="AK46" s="128">
        <f t="shared" si="29"/>
        <v>-0.13578498582262333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573928445</v>
      </c>
      <c r="E47" s="86">
        <v>454134250</v>
      </c>
      <c r="F47" s="87">
        <f t="shared" si="15"/>
        <v>1028062695</v>
      </c>
      <c r="G47" s="85">
        <v>635351445</v>
      </c>
      <c r="H47" s="86">
        <v>465134250</v>
      </c>
      <c r="I47" s="87">
        <f t="shared" si="16"/>
        <v>1100485695</v>
      </c>
      <c r="J47" s="85">
        <v>239773222</v>
      </c>
      <c r="K47" s="86">
        <v>114428655</v>
      </c>
      <c r="L47" s="88">
        <f t="shared" si="17"/>
        <v>354201877</v>
      </c>
      <c r="M47" s="105">
        <f t="shared" si="18"/>
        <v>0.34453334288138915</v>
      </c>
      <c r="N47" s="85">
        <v>0</v>
      </c>
      <c r="O47" s="86">
        <v>0</v>
      </c>
      <c r="P47" s="88">
        <f t="shared" si="19"/>
        <v>0</v>
      </c>
      <c r="Q47" s="105">
        <f t="shared" si="20"/>
        <v>0</v>
      </c>
      <c r="R47" s="85">
        <v>0</v>
      </c>
      <c r="S47" s="86">
        <v>0</v>
      </c>
      <c r="T47" s="88">
        <f t="shared" si="21"/>
        <v>0</v>
      </c>
      <c r="U47" s="105">
        <f t="shared" si="22"/>
        <v>0</v>
      </c>
      <c r="V47" s="85">
        <v>0</v>
      </c>
      <c r="W47" s="86">
        <v>0</v>
      </c>
      <c r="X47" s="88">
        <f t="shared" si="23"/>
        <v>0</v>
      </c>
      <c r="Y47" s="105">
        <f t="shared" si="24"/>
        <v>0</v>
      </c>
      <c r="Z47" s="125">
        <v>239773222</v>
      </c>
      <c r="AA47" s="88">
        <v>114428655</v>
      </c>
      <c r="AB47" s="88">
        <f t="shared" si="25"/>
        <v>354201877</v>
      </c>
      <c r="AC47" s="105">
        <f t="shared" si="26"/>
        <v>0.34453334288138915</v>
      </c>
      <c r="AD47" s="85">
        <v>210565512</v>
      </c>
      <c r="AE47" s="86">
        <v>145050527</v>
      </c>
      <c r="AF47" s="88">
        <f t="shared" si="27"/>
        <v>355616039</v>
      </c>
      <c r="AG47" s="86">
        <v>992503431</v>
      </c>
      <c r="AH47" s="86">
        <v>992503431</v>
      </c>
      <c r="AI47" s="126">
        <v>355616039</v>
      </c>
      <c r="AJ47" s="127">
        <f t="shared" si="28"/>
        <v>0.3583020752298034</v>
      </c>
      <c r="AK47" s="128">
        <f t="shared" si="29"/>
        <v>-0.003976654157603954</v>
      </c>
    </row>
    <row r="48" spans="1:37" ht="16.5">
      <c r="A48" s="65"/>
      <c r="B48" s="66" t="s">
        <v>308</v>
      </c>
      <c r="C48" s="67"/>
      <c r="D48" s="89">
        <f>SUM(D42:D47)</f>
        <v>2195938376</v>
      </c>
      <c r="E48" s="90">
        <f>SUM(E42:E47)</f>
        <v>638699373</v>
      </c>
      <c r="F48" s="91">
        <f t="shared" si="15"/>
        <v>2834637749</v>
      </c>
      <c r="G48" s="89">
        <f>SUM(G42:G47)</f>
        <v>2394724357</v>
      </c>
      <c r="H48" s="90">
        <f>SUM(H42:H47)</f>
        <v>696140316</v>
      </c>
      <c r="I48" s="91">
        <f t="shared" si="16"/>
        <v>3090864673</v>
      </c>
      <c r="J48" s="89">
        <f>SUM(J42:J47)</f>
        <v>753034056</v>
      </c>
      <c r="K48" s="90">
        <f>SUM(K42:K47)</f>
        <v>-155361199</v>
      </c>
      <c r="L48" s="90">
        <f t="shared" si="17"/>
        <v>597672857</v>
      </c>
      <c r="M48" s="106">
        <f t="shared" si="18"/>
        <v>0.2108462914567642</v>
      </c>
      <c r="N48" s="89">
        <f>SUM(N42:N47)</f>
        <v>0</v>
      </c>
      <c r="O48" s="90">
        <f>SUM(O42:O47)</f>
        <v>0</v>
      </c>
      <c r="P48" s="90">
        <f t="shared" si="19"/>
        <v>0</v>
      </c>
      <c r="Q48" s="106">
        <f t="shared" si="20"/>
        <v>0</v>
      </c>
      <c r="R48" s="89">
        <f>SUM(R42:R47)</f>
        <v>0</v>
      </c>
      <c r="S48" s="90">
        <f>SUM(S42:S47)</f>
        <v>0</v>
      </c>
      <c r="T48" s="90">
        <f t="shared" si="21"/>
        <v>0</v>
      </c>
      <c r="U48" s="106">
        <f t="shared" si="22"/>
        <v>0</v>
      </c>
      <c r="V48" s="89">
        <f>SUM(V42:V47)</f>
        <v>0</v>
      </c>
      <c r="W48" s="90">
        <f>SUM(W42:W47)</f>
        <v>0</v>
      </c>
      <c r="X48" s="90">
        <f t="shared" si="23"/>
        <v>0</v>
      </c>
      <c r="Y48" s="106">
        <f t="shared" si="24"/>
        <v>0</v>
      </c>
      <c r="Z48" s="89">
        <v>753034056</v>
      </c>
      <c r="AA48" s="90">
        <v>-155361199</v>
      </c>
      <c r="AB48" s="90">
        <f t="shared" si="25"/>
        <v>597672857</v>
      </c>
      <c r="AC48" s="106">
        <f t="shared" si="26"/>
        <v>0.2108462914567642</v>
      </c>
      <c r="AD48" s="89">
        <f>SUM(AD42:AD47)</f>
        <v>706222000</v>
      </c>
      <c r="AE48" s="90">
        <f>SUM(AE42:AE47)</f>
        <v>468792758</v>
      </c>
      <c r="AF48" s="90">
        <f t="shared" si="27"/>
        <v>1175014758</v>
      </c>
      <c r="AG48" s="90">
        <f>SUM(AG42:AG47)</f>
        <v>2334539681</v>
      </c>
      <c r="AH48" s="90">
        <f>SUM(AH42:AH47)</f>
        <v>2334539681</v>
      </c>
      <c r="AI48" s="91">
        <f>SUM(AI42:AI47)</f>
        <v>1175014758</v>
      </c>
      <c r="AJ48" s="129">
        <f t="shared" si="28"/>
        <v>0.5033175351710802</v>
      </c>
      <c r="AK48" s="130">
        <f t="shared" si="29"/>
        <v>-0.4913486380228086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227115977</v>
      </c>
      <c r="E49" s="86">
        <v>41600000</v>
      </c>
      <c r="F49" s="87">
        <f t="shared" si="15"/>
        <v>268715977</v>
      </c>
      <c r="G49" s="85">
        <v>262028977</v>
      </c>
      <c r="H49" s="86">
        <v>55489546</v>
      </c>
      <c r="I49" s="87">
        <f t="shared" si="16"/>
        <v>317518523</v>
      </c>
      <c r="J49" s="85">
        <v>88254266</v>
      </c>
      <c r="K49" s="86">
        <v>5404228</v>
      </c>
      <c r="L49" s="88">
        <f t="shared" si="17"/>
        <v>93658494</v>
      </c>
      <c r="M49" s="105">
        <f t="shared" si="18"/>
        <v>0.34854084615891673</v>
      </c>
      <c r="N49" s="85">
        <v>0</v>
      </c>
      <c r="O49" s="86">
        <v>0</v>
      </c>
      <c r="P49" s="88">
        <f t="shared" si="19"/>
        <v>0</v>
      </c>
      <c r="Q49" s="105">
        <f t="shared" si="20"/>
        <v>0</v>
      </c>
      <c r="R49" s="85">
        <v>0</v>
      </c>
      <c r="S49" s="86">
        <v>0</v>
      </c>
      <c r="T49" s="88">
        <f t="shared" si="21"/>
        <v>0</v>
      </c>
      <c r="U49" s="105">
        <f t="shared" si="22"/>
        <v>0</v>
      </c>
      <c r="V49" s="85">
        <v>0</v>
      </c>
      <c r="W49" s="86">
        <v>0</v>
      </c>
      <c r="X49" s="88">
        <f t="shared" si="23"/>
        <v>0</v>
      </c>
      <c r="Y49" s="105">
        <f t="shared" si="24"/>
        <v>0</v>
      </c>
      <c r="Z49" s="125">
        <v>88254266</v>
      </c>
      <c r="AA49" s="88">
        <v>5404228</v>
      </c>
      <c r="AB49" s="88">
        <f t="shared" si="25"/>
        <v>93658494</v>
      </c>
      <c r="AC49" s="105">
        <f t="shared" si="26"/>
        <v>0.34854084615891673</v>
      </c>
      <c r="AD49" s="85">
        <v>78090533</v>
      </c>
      <c r="AE49" s="86">
        <v>2656550</v>
      </c>
      <c r="AF49" s="88">
        <f t="shared" si="27"/>
        <v>80747083</v>
      </c>
      <c r="AG49" s="86">
        <v>265083756</v>
      </c>
      <c r="AH49" s="86">
        <v>265083756</v>
      </c>
      <c r="AI49" s="126">
        <v>80747083</v>
      </c>
      <c r="AJ49" s="127">
        <f t="shared" si="28"/>
        <v>0.3046096985286416</v>
      </c>
      <c r="AK49" s="128">
        <f t="shared" si="29"/>
        <v>0.15989941085549808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258293000</v>
      </c>
      <c r="E50" s="86">
        <v>47566407</v>
      </c>
      <c r="F50" s="87">
        <f t="shared" si="15"/>
        <v>305859407</v>
      </c>
      <c r="G50" s="85">
        <v>297379002</v>
      </c>
      <c r="H50" s="86">
        <v>43000823</v>
      </c>
      <c r="I50" s="87">
        <f t="shared" si="16"/>
        <v>340379825</v>
      </c>
      <c r="J50" s="85">
        <v>106084065</v>
      </c>
      <c r="K50" s="86">
        <v>5724595</v>
      </c>
      <c r="L50" s="88">
        <f t="shared" si="17"/>
        <v>111808660</v>
      </c>
      <c r="M50" s="105">
        <f t="shared" si="18"/>
        <v>0.36555573391273855</v>
      </c>
      <c r="N50" s="85">
        <v>0</v>
      </c>
      <c r="O50" s="86">
        <v>0</v>
      </c>
      <c r="P50" s="88">
        <f t="shared" si="19"/>
        <v>0</v>
      </c>
      <c r="Q50" s="105">
        <f t="shared" si="20"/>
        <v>0</v>
      </c>
      <c r="R50" s="85">
        <v>0</v>
      </c>
      <c r="S50" s="86">
        <v>0</v>
      </c>
      <c r="T50" s="88">
        <f t="shared" si="21"/>
        <v>0</v>
      </c>
      <c r="U50" s="105">
        <f t="shared" si="22"/>
        <v>0</v>
      </c>
      <c r="V50" s="85">
        <v>0</v>
      </c>
      <c r="W50" s="86">
        <v>0</v>
      </c>
      <c r="X50" s="88">
        <f t="shared" si="23"/>
        <v>0</v>
      </c>
      <c r="Y50" s="105">
        <f t="shared" si="24"/>
        <v>0</v>
      </c>
      <c r="Z50" s="125">
        <v>106084065</v>
      </c>
      <c r="AA50" s="88">
        <v>5724595</v>
      </c>
      <c r="AB50" s="88">
        <f t="shared" si="25"/>
        <v>111808660</v>
      </c>
      <c r="AC50" s="105">
        <f t="shared" si="26"/>
        <v>0.36555573391273855</v>
      </c>
      <c r="AD50" s="85">
        <v>93613889</v>
      </c>
      <c r="AE50" s="86">
        <v>5989293</v>
      </c>
      <c r="AF50" s="88">
        <f t="shared" si="27"/>
        <v>99603182</v>
      </c>
      <c r="AG50" s="86">
        <v>276358675</v>
      </c>
      <c r="AH50" s="86">
        <v>276358675</v>
      </c>
      <c r="AI50" s="126">
        <v>99603182</v>
      </c>
      <c r="AJ50" s="127">
        <f t="shared" si="28"/>
        <v>0.3604127208961325</v>
      </c>
      <c r="AK50" s="128">
        <f t="shared" si="29"/>
        <v>0.12254104492364504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252051555</v>
      </c>
      <c r="E51" s="86">
        <v>40163565</v>
      </c>
      <c r="F51" s="87">
        <f t="shared" si="15"/>
        <v>292215120</v>
      </c>
      <c r="G51" s="85">
        <v>287421555</v>
      </c>
      <c r="H51" s="86">
        <v>43188400</v>
      </c>
      <c r="I51" s="87">
        <f t="shared" si="16"/>
        <v>330609955</v>
      </c>
      <c r="J51" s="85">
        <v>192851441</v>
      </c>
      <c r="K51" s="86">
        <v>7869670</v>
      </c>
      <c r="L51" s="88">
        <f t="shared" si="17"/>
        <v>200721111</v>
      </c>
      <c r="M51" s="105">
        <f t="shared" si="18"/>
        <v>0.6868950210379258</v>
      </c>
      <c r="N51" s="85">
        <v>0</v>
      </c>
      <c r="O51" s="86">
        <v>0</v>
      </c>
      <c r="P51" s="88">
        <f t="shared" si="19"/>
        <v>0</v>
      </c>
      <c r="Q51" s="105">
        <f t="shared" si="20"/>
        <v>0</v>
      </c>
      <c r="R51" s="85">
        <v>0</v>
      </c>
      <c r="S51" s="86">
        <v>0</v>
      </c>
      <c r="T51" s="88">
        <f t="shared" si="21"/>
        <v>0</v>
      </c>
      <c r="U51" s="105">
        <f t="shared" si="22"/>
        <v>0</v>
      </c>
      <c r="V51" s="85">
        <v>0</v>
      </c>
      <c r="W51" s="86">
        <v>0</v>
      </c>
      <c r="X51" s="88">
        <f t="shared" si="23"/>
        <v>0</v>
      </c>
      <c r="Y51" s="105">
        <f t="shared" si="24"/>
        <v>0</v>
      </c>
      <c r="Z51" s="125">
        <v>192851441</v>
      </c>
      <c r="AA51" s="88">
        <v>7869670</v>
      </c>
      <c r="AB51" s="88">
        <f t="shared" si="25"/>
        <v>200721111</v>
      </c>
      <c r="AC51" s="105">
        <f t="shared" si="26"/>
        <v>0.6868950210379258</v>
      </c>
      <c r="AD51" s="85">
        <v>168833264</v>
      </c>
      <c r="AE51" s="86">
        <v>501594082</v>
      </c>
      <c r="AF51" s="88">
        <f t="shared" si="27"/>
        <v>670427346</v>
      </c>
      <c r="AG51" s="86">
        <v>361183238</v>
      </c>
      <c r="AH51" s="86">
        <v>361183238</v>
      </c>
      <c r="AI51" s="126">
        <v>670427346</v>
      </c>
      <c r="AJ51" s="127">
        <f t="shared" si="28"/>
        <v>1.8561972856558753</v>
      </c>
      <c r="AK51" s="128">
        <f t="shared" si="29"/>
        <v>-0.7006072138948819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158821643</v>
      </c>
      <c r="E52" s="86">
        <v>31039000</v>
      </c>
      <c r="F52" s="87">
        <f t="shared" si="15"/>
        <v>189860643</v>
      </c>
      <c r="G52" s="85">
        <v>181069643</v>
      </c>
      <c r="H52" s="86">
        <v>31039000</v>
      </c>
      <c r="I52" s="87">
        <f t="shared" si="16"/>
        <v>212108643</v>
      </c>
      <c r="J52" s="85">
        <v>72578303</v>
      </c>
      <c r="K52" s="86">
        <v>-332945915</v>
      </c>
      <c r="L52" s="88">
        <f t="shared" si="17"/>
        <v>-260367612</v>
      </c>
      <c r="M52" s="105">
        <f t="shared" si="18"/>
        <v>-1.3713616886886872</v>
      </c>
      <c r="N52" s="85">
        <v>0</v>
      </c>
      <c r="O52" s="86">
        <v>0</v>
      </c>
      <c r="P52" s="88">
        <f t="shared" si="19"/>
        <v>0</v>
      </c>
      <c r="Q52" s="105">
        <f t="shared" si="20"/>
        <v>0</v>
      </c>
      <c r="R52" s="85">
        <v>0</v>
      </c>
      <c r="S52" s="86">
        <v>0</v>
      </c>
      <c r="T52" s="88">
        <f t="shared" si="21"/>
        <v>0</v>
      </c>
      <c r="U52" s="105">
        <f t="shared" si="22"/>
        <v>0</v>
      </c>
      <c r="V52" s="85">
        <v>0</v>
      </c>
      <c r="W52" s="86">
        <v>0</v>
      </c>
      <c r="X52" s="88">
        <f t="shared" si="23"/>
        <v>0</v>
      </c>
      <c r="Y52" s="105">
        <f t="shared" si="24"/>
        <v>0</v>
      </c>
      <c r="Z52" s="125">
        <v>72578303</v>
      </c>
      <c r="AA52" s="88">
        <v>-332945915</v>
      </c>
      <c r="AB52" s="88">
        <f t="shared" si="25"/>
        <v>-260367612</v>
      </c>
      <c r="AC52" s="105">
        <f t="shared" si="26"/>
        <v>-1.3713616886886872</v>
      </c>
      <c r="AD52" s="85">
        <v>60701713</v>
      </c>
      <c r="AE52" s="86">
        <v>917297</v>
      </c>
      <c r="AF52" s="88">
        <f t="shared" si="27"/>
        <v>61619010</v>
      </c>
      <c r="AG52" s="86">
        <v>495036572</v>
      </c>
      <c r="AH52" s="86">
        <v>495036572</v>
      </c>
      <c r="AI52" s="126">
        <v>61619010</v>
      </c>
      <c r="AJ52" s="127">
        <f t="shared" si="28"/>
        <v>0.1244736520193906</v>
      </c>
      <c r="AK52" s="128">
        <f t="shared" si="29"/>
        <v>-5.225442959891761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546239629</v>
      </c>
      <c r="E53" s="86">
        <v>292826113</v>
      </c>
      <c r="F53" s="87">
        <f t="shared" si="15"/>
        <v>839065742</v>
      </c>
      <c r="G53" s="85">
        <v>600422913</v>
      </c>
      <c r="H53" s="86">
        <v>298414107</v>
      </c>
      <c r="I53" s="87">
        <f t="shared" si="16"/>
        <v>898837020</v>
      </c>
      <c r="J53" s="85">
        <v>220769480</v>
      </c>
      <c r="K53" s="86">
        <v>11123112</v>
      </c>
      <c r="L53" s="88">
        <f t="shared" si="17"/>
        <v>231892592</v>
      </c>
      <c r="M53" s="105">
        <f t="shared" si="18"/>
        <v>0.27636999151849534</v>
      </c>
      <c r="N53" s="85">
        <v>0</v>
      </c>
      <c r="O53" s="86">
        <v>0</v>
      </c>
      <c r="P53" s="88">
        <f t="shared" si="19"/>
        <v>0</v>
      </c>
      <c r="Q53" s="105">
        <f t="shared" si="20"/>
        <v>0</v>
      </c>
      <c r="R53" s="85">
        <v>0</v>
      </c>
      <c r="S53" s="86">
        <v>0</v>
      </c>
      <c r="T53" s="88">
        <f t="shared" si="21"/>
        <v>0</v>
      </c>
      <c r="U53" s="105">
        <f t="shared" si="22"/>
        <v>0</v>
      </c>
      <c r="V53" s="85">
        <v>0</v>
      </c>
      <c r="W53" s="86">
        <v>0</v>
      </c>
      <c r="X53" s="88">
        <f t="shared" si="23"/>
        <v>0</v>
      </c>
      <c r="Y53" s="105">
        <f t="shared" si="24"/>
        <v>0</v>
      </c>
      <c r="Z53" s="125">
        <v>220769480</v>
      </c>
      <c r="AA53" s="88">
        <v>11123112</v>
      </c>
      <c r="AB53" s="88">
        <f t="shared" si="25"/>
        <v>231892592</v>
      </c>
      <c r="AC53" s="105">
        <f t="shared" si="26"/>
        <v>0.27636999151849534</v>
      </c>
      <c r="AD53" s="85">
        <v>189235308</v>
      </c>
      <c r="AE53" s="86">
        <v>49358039</v>
      </c>
      <c r="AF53" s="88">
        <f t="shared" si="27"/>
        <v>238593347</v>
      </c>
      <c r="AG53" s="86">
        <v>2608959350</v>
      </c>
      <c r="AH53" s="86">
        <v>2608959350</v>
      </c>
      <c r="AI53" s="126">
        <v>238593347</v>
      </c>
      <c r="AJ53" s="127">
        <f t="shared" si="28"/>
        <v>0.09145153871408537</v>
      </c>
      <c r="AK53" s="128">
        <f t="shared" si="29"/>
        <v>-0.02808441678803386</v>
      </c>
    </row>
    <row r="54" spans="1:37" ht="16.5">
      <c r="A54" s="65"/>
      <c r="B54" s="66" t="s">
        <v>319</v>
      </c>
      <c r="C54" s="67"/>
      <c r="D54" s="89">
        <f>SUM(D49:D53)</f>
        <v>1442521804</v>
      </c>
      <c r="E54" s="90">
        <f>SUM(E49:E53)</f>
        <v>453195085</v>
      </c>
      <c r="F54" s="91">
        <f t="shared" si="15"/>
        <v>1895716889</v>
      </c>
      <c r="G54" s="89">
        <f>SUM(G49:G53)</f>
        <v>1628322090</v>
      </c>
      <c r="H54" s="90">
        <f>SUM(H49:H53)</f>
        <v>471131876</v>
      </c>
      <c r="I54" s="91">
        <f t="shared" si="16"/>
        <v>2099453966</v>
      </c>
      <c r="J54" s="89">
        <f>SUM(J49:J53)</f>
        <v>680537555</v>
      </c>
      <c r="K54" s="90">
        <f>SUM(K49:K53)</f>
        <v>-302824310</v>
      </c>
      <c r="L54" s="90">
        <f t="shared" si="17"/>
        <v>377713245</v>
      </c>
      <c r="M54" s="106">
        <f t="shared" si="18"/>
        <v>0.1992455979010904</v>
      </c>
      <c r="N54" s="89">
        <f>SUM(N49:N53)</f>
        <v>0</v>
      </c>
      <c r="O54" s="90">
        <f>SUM(O49:O53)</f>
        <v>0</v>
      </c>
      <c r="P54" s="90">
        <f t="shared" si="19"/>
        <v>0</v>
      </c>
      <c r="Q54" s="106">
        <f t="shared" si="20"/>
        <v>0</v>
      </c>
      <c r="R54" s="89">
        <f>SUM(R49:R53)</f>
        <v>0</v>
      </c>
      <c r="S54" s="90">
        <f>SUM(S49:S53)</f>
        <v>0</v>
      </c>
      <c r="T54" s="90">
        <f t="shared" si="21"/>
        <v>0</v>
      </c>
      <c r="U54" s="106">
        <f t="shared" si="22"/>
        <v>0</v>
      </c>
      <c r="V54" s="89">
        <f>SUM(V49:V53)</f>
        <v>0</v>
      </c>
      <c r="W54" s="90">
        <f>SUM(W49:W53)</f>
        <v>0</v>
      </c>
      <c r="X54" s="90">
        <f t="shared" si="23"/>
        <v>0</v>
      </c>
      <c r="Y54" s="106">
        <f t="shared" si="24"/>
        <v>0</v>
      </c>
      <c r="Z54" s="89">
        <v>680537555</v>
      </c>
      <c r="AA54" s="90">
        <v>-302824310</v>
      </c>
      <c r="AB54" s="90">
        <f t="shared" si="25"/>
        <v>377713245</v>
      </c>
      <c r="AC54" s="106">
        <f t="shared" si="26"/>
        <v>0.1992455979010904</v>
      </c>
      <c r="AD54" s="89">
        <f>SUM(AD49:AD53)</f>
        <v>590474707</v>
      </c>
      <c r="AE54" s="90">
        <f>SUM(AE49:AE53)</f>
        <v>560515261</v>
      </c>
      <c r="AF54" s="90">
        <f t="shared" si="27"/>
        <v>1150989968</v>
      </c>
      <c r="AG54" s="90">
        <f>SUM(AG49:AG53)</f>
        <v>4006621591</v>
      </c>
      <c r="AH54" s="90">
        <f>SUM(AH49:AH53)</f>
        <v>4006621591</v>
      </c>
      <c r="AI54" s="91">
        <f>SUM(AI49:AI53)</f>
        <v>1150989968</v>
      </c>
      <c r="AJ54" s="129">
        <f t="shared" si="28"/>
        <v>0.28727194267246187</v>
      </c>
      <c r="AK54" s="130">
        <f t="shared" si="29"/>
        <v>-0.6718361970988092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193370850</v>
      </c>
      <c r="E55" s="86">
        <v>47829883</v>
      </c>
      <c r="F55" s="87">
        <f t="shared" si="15"/>
        <v>241200733</v>
      </c>
      <c r="G55" s="85">
        <v>216136850</v>
      </c>
      <c r="H55" s="86">
        <v>56210775</v>
      </c>
      <c r="I55" s="87">
        <f t="shared" si="16"/>
        <v>272347625</v>
      </c>
      <c r="J55" s="85">
        <v>69012569</v>
      </c>
      <c r="K55" s="86">
        <v>12468035</v>
      </c>
      <c r="L55" s="88">
        <f t="shared" si="17"/>
        <v>81480604</v>
      </c>
      <c r="M55" s="105">
        <f t="shared" si="18"/>
        <v>0.33781242281713963</v>
      </c>
      <c r="N55" s="85">
        <v>0</v>
      </c>
      <c r="O55" s="86">
        <v>0</v>
      </c>
      <c r="P55" s="88">
        <f t="shared" si="19"/>
        <v>0</v>
      </c>
      <c r="Q55" s="105">
        <f t="shared" si="20"/>
        <v>0</v>
      </c>
      <c r="R55" s="85">
        <v>0</v>
      </c>
      <c r="S55" s="86">
        <v>0</v>
      </c>
      <c r="T55" s="88">
        <f t="shared" si="21"/>
        <v>0</v>
      </c>
      <c r="U55" s="105">
        <f t="shared" si="22"/>
        <v>0</v>
      </c>
      <c r="V55" s="85">
        <v>0</v>
      </c>
      <c r="W55" s="86">
        <v>0</v>
      </c>
      <c r="X55" s="88">
        <f t="shared" si="23"/>
        <v>0</v>
      </c>
      <c r="Y55" s="105">
        <f t="shared" si="24"/>
        <v>0</v>
      </c>
      <c r="Z55" s="125">
        <v>69012569</v>
      </c>
      <c r="AA55" s="88">
        <v>12468035</v>
      </c>
      <c r="AB55" s="88">
        <f t="shared" si="25"/>
        <v>81480604</v>
      </c>
      <c r="AC55" s="105">
        <f t="shared" si="26"/>
        <v>0.33781242281713963</v>
      </c>
      <c r="AD55" s="85">
        <v>61483463</v>
      </c>
      <c r="AE55" s="86">
        <v>9222837</v>
      </c>
      <c r="AF55" s="88">
        <f t="shared" si="27"/>
        <v>70706300</v>
      </c>
      <c r="AG55" s="86">
        <v>212407497</v>
      </c>
      <c r="AH55" s="86">
        <v>212407497</v>
      </c>
      <c r="AI55" s="126">
        <v>70706300</v>
      </c>
      <c r="AJ55" s="127">
        <f t="shared" si="28"/>
        <v>0.33288043500649134</v>
      </c>
      <c r="AK55" s="128">
        <f t="shared" si="29"/>
        <v>0.15238110323973952</v>
      </c>
    </row>
    <row r="56" spans="1:37" ht="12.75">
      <c r="A56" s="62" t="s">
        <v>98</v>
      </c>
      <c r="B56" s="63" t="s">
        <v>68</v>
      </c>
      <c r="C56" s="64" t="s">
        <v>69</v>
      </c>
      <c r="D56" s="85">
        <v>3416973500</v>
      </c>
      <c r="E56" s="86">
        <v>671834100</v>
      </c>
      <c r="F56" s="87">
        <f t="shared" si="15"/>
        <v>4088807600</v>
      </c>
      <c r="G56" s="85">
        <v>3482591500</v>
      </c>
      <c r="H56" s="86">
        <v>911512100</v>
      </c>
      <c r="I56" s="87">
        <f t="shared" si="16"/>
        <v>4394103600</v>
      </c>
      <c r="J56" s="85">
        <v>1056857306</v>
      </c>
      <c r="K56" s="86">
        <v>21084802</v>
      </c>
      <c r="L56" s="88">
        <f t="shared" si="17"/>
        <v>1077942108</v>
      </c>
      <c r="M56" s="105">
        <f t="shared" si="18"/>
        <v>0.2636323871047393</v>
      </c>
      <c r="N56" s="85">
        <v>0</v>
      </c>
      <c r="O56" s="86">
        <v>0</v>
      </c>
      <c r="P56" s="88">
        <f t="shared" si="19"/>
        <v>0</v>
      </c>
      <c r="Q56" s="105">
        <f t="shared" si="20"/>
        <v>0</v>
      </c>
      <c r="R56" s="85">
        <v>0</v>
      </c>
      <c r="S56" s="86">
        <v>0</v>
      </c>
      <c r="T56" s="88">
        <f t="shared" si="21"/>
        <v>0</v>
      </c>
      <c r="U56" s="105">
        <f t="shared" si="22"/>
        <v>0</v>
      </c>
      <c r="V56" s="85">
        <v>0</v>
      </c>
      <c r="W56" s="86">
        <v>0</v>
      </c>
      <c r="X56" s="88">
        <f t="shared" si="23"/>
        <v>0</v>
      </c>
      <c r="Y56" s="105">
        <f t="shared" si="24"/>
        <v>0</v>
      </c>
      <c r="Z56" s="125">
        <v>1056857306</v>
      </c>
      <c r="AA56" s="88">
        <v>21084802</v>
      </c>
      <c r="AB56" s="88">
        <f t="shared" si="25"/>
        <v>1077942108</v>
      </c>
      <c r="AC56" s="105">
        <f t="shared" si="26"/>
        <v>0.2636323871047393</v>
      </c>
      <c r="AD56" s="85">
        <v>972772943</v>
      </c>
      <c r="AE56" s="86">
        <v>57574296</v>
      </c>
      <c r="AF56" s="88">
        <f t="shared" si="27"/>
        <v>1030347239</v>
      </c>
      <c r="AG56" s="86">
        <v>3793126600</v>
      </c>
      <c r="AH56" s="86">
        <v>3793126600</v>
      </c>
      <c r="AI56" s="126">
        <v>1030347239</v>
      </c>
      <c r="AJ56" s="127">
        <f t="shared" si="28"/>
        <v>0.2716353414093798</v>
      </c>
      <c r="AK56" s="128">
        <f t="shared" si="29"/>
        <v>0.04619303784051776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487112700</v>
      </c>
      <c r="E57" s="86">
        <v>37618750</v>
      </c>
      <c r="F57" s="87">
        <f t="shared" si="15"/>
        <v>524731450</v>
      </c>
      <c r="G57" s="85">
        <v>535981990</v>
      </c>
      <c r="H57" s="86">
        <v>79687160</v>
      </c>
      <c r="I57" s="87">
        <f t="shared" si="16"/>
        <v>615669150</v>
      </c>
      <c r="J57" s="85">
        <v>207841525</v>
      </c>
      <c r="K57" s="86">
        <v>16081744</v>
      </c>
      <c r="L57" s="88">
        <f t="shared" si="17"/>
        <v>223923269</v>
      </c>
      <c r="M57" s="105">
        <f t="shared" si="18"/>
        <v>0.4267387994373122</v>
      </c>
      <c r="N57" s="85">
        <v>0</v>
      </c>
      <c r="O57" s="86">
        <v>0</v>
      </c>
      <c r="P57" s="88">
        <f t="shared" si="19"/>
        <v>0</v>
      </c>
      <c r="Q57" s="105">
        <f t="shared" si="20"/>
        <v>0</v>
      </c>
      <c r="R57" s="85">
        <v>0</v>
      </c>
      <c r="S57" s="86">
        <v>0</v>
      </c>
      <c r="T57" s="88">
        <f t="shared" si="21"/>
        <v>0</v>
      </c>
      <c r="U57" s="105">
        <f t="shared" si="22"/>
        <v>0</v>
      </c>
      <c r="V57" s="85">
        <v>0</v>
      </c>
      <c r="W57" s="86">
        <v>0</v>
      </c>
      <c r="X57" s="88">
        <f t="shared" si="23"/>
        <v>0</v>
      </c>
      <c r="Y57" s="105">
        <f t="shared" si="24"/>
        <v>0</v>
      </c>
      <c r="Z57" s="125">
        <v>207841525</v>
      </c>
      <c r="AA57" s="88">
        <v>16081744</v>
      </c>
      <c r="AB57" s="88">
        <f t="shared" si="25"/>
        <v>223923269</v>
      </c>
      <c r="AC57" s="105">
        <f t="shared" si="26"/>
        <v>0.4267387994373122</v>
      </c>
      <c r="AD57" s="85">
        <v>211987568</v>
      </c>
      <c r="AE57" s="86">
        <v>1443706</v>
      </c>
      <c r="AF57" s="88">
        <f t="shared" si="27"/>
        <v>213431274</v>
      </c>
      <c r="AG57" s="86">
        <v>452867320</v>
      </c>
      <c r="AH57" s="86">
        <v>452867320</v>
      </c>
      <c r="AI57" s="126">
        <v>213431274</v>
      </c>
      <c r="AJ57" s="127">
        <f t="shared" si="28"/>
        <v>0.4712887518578289</v>
      </c>
      <c r="AK57" s="128">
        <f t="shared" si="29"/>
        <v>0.04915865797624397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172974252</v>
      </c>
      <c r="E58" s="86">
        <v>39214000</v>
      </c>
      <c r="F58" s="87">
        <f t="shared" si="15"/>
        <v>212188252</v>
      </c>
      <c r="G58" s="85">
        <v>184361252</v>
      </c>
      <c r="H58" s="86">
        <v>39413000</v>
      </c>
      <c r="I58" s="87">
        <f t="shared" si="16"/>
        <v>223774252</v>
      </c>
      <c r="J58" s="85">
        <v>58467278</v>
      </c>
      <c r="K58" s="86">
        <v>-457060632</v>
      </c>
      <c r="L58" s="88">
        <f t="shared" si="17"/>
        <v>-398593354</v>
      </c>
      <c r="M58" s="105">
        <f t="shared" si="18"/>
        <v>-1.8784892671626325</v>
      </c>
      <c r="N58" s="85">
        <v>0</v>
      </c>
      <c r="O58" s="86">
        <v>0</v>
      </c>
      <c r="P58" s="88">
        <f t="shared" si="19"/>
        <v>0</v>
      </c>
      <c r="Q58" s="105">
        <f t="shared" si="20"/>
        <v>0</v>
      </c>
      <c r="R58" s="85">
        <v>0</v>
      </c>
      <c r="S58" s="86">
        <v>0</v>
      </c>
      <c r="T58" s="88">
        <f t="shared" si="21"/>
        <v>0</v>
      </c>
      <c r="U58" s="105">
        <f t="shared" si="22"/>
        <v>0</v>
      </c>
      <c r="V58" s="85">
        <v>0</v>
      </c>
      <c r="W58" s="86">
        <v>0</v>
      </c>
      <c r="X58" s="88">
        <f t="shared" si="23"/>
        <v>0</v>
      </c>
      <c r="Y58" s="105">
        <f t="shared" si="24"/>
        <v>0</v>
      </c>
      <c r="Z58" s="125">
        <v>58467278</v>
      </c>
      <c r="AA58" s="88">
        <v>-457060632</v>
      </c>
      <c r="AB58" s="88">
        <f t="shared" si="25"/>
        <v>-398593354</v>
      </c>
      <c r="AC58" s="105">
        <f t="shared" si="26"/>
        <v>-1.8784892671626325</v>
      </c>
      <c r="AD58" s="85">
        <v>90924520</v>
      </c>
      <c r="AE58" s="86">
        <v>464452812</v>
      </c>
      <c r="AF58" s="88">
        <f t="shared" si="27"/>
        <v>555377332</v>
      </c>
      <c r="AG58" s="86">
        <v>181250878</v>
      </c>
      <c r="AH58" s="86">
        <v>181250878</v>
      </c>
      <c r="AI58" s="126">
        <v>555377332</v>
      </c>
      <c r="AJ58" s="127">
        <f t="shared" si="28"/>
        <v>3.064135954144178</v>
      </c>
      <c r="AK58" s="128">
        <f t="shared" si="29"/>
        <v>-1.7176982765295865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185805000</v>
      </c>
      <c r="E59" s="86">
        <v>1400000</v>
      </c>
      <c r="F59" s="87">
        <f t="shared" si="15"/>
        <v>187205000</v>
      </c>
      <c r="G59" s="85">
        <v>203858620</v>
      </c>
      <c r="H59" s="86">
        <v>48179750</v>
      </c>
      <c r="I59" s="87">
        <f t="shared" si="16"/>
        <v>252038370</v>
      </c>
      <c r="J59" s="85">
        <v>61886103</v>
      </c>
      <c r="K59" s="86">
        <v>-410575370</v>
      </c>
      <c r="L59" s="88">
        <f t="shared" si="17"/>
        <v>-348689267</v>
      </c>
      <c r="M59" s="105">
        <f t="shared" si="18"/>
        <v>-1.8626065917042813</v>
      </c>
      <c r="N59" s="85">
        <v>0</v>
      </c>
      <c r="O59" s="86">
        <v>0</v>
      </c>
      <c r="P59" s="88">
        <f t="shared" si="19"/>
        <v>0</v>
      </c>
      <c r="Q59" s="105">
        <f t="shared" si="20"/>
        <v>0</v>
      </c>
      <c r="R59" s="85">
        <v>0</v>
      </c>
      <c r="S59" s="86">
        <v>0</v>
      </c>
      <c r="T59" s="88">
        <f t="shared" si="21"/>
        <v>0</v>
      </c>
      <c r="U59" s="105">
        <f t="shared" si="22"/>
        <v>0</v>
      </c>
      <c r="V59" s="85">
        <v>0</v>
      </c>
      <c r="W59" s="86">
        <v>0</v>
      </c>
      <c r="X59" s="88">
        <f t="shared" si="23"/>
        <v>0</v>
      </c>
      <c r="Y59" s="105">
        <f t="shared" si="24"/>
        <v>0</v>
      </c>
      <c r="Z59" s="125">
        <v>61886103</v>
      </c>
      <c r="AA59" s="88">
        <v>-410575370</v>
      </c>
      <c r="AB59" s="88">
        <f t="shared" si="25"/>
        <v>-348689267</v>
      </c>
      <c r="AC59" s="105">
        <f t="shared" si="26"/>
        <v>-1.8626065917042813</v>
      </c>
      <c r="AD59" s="85">
        <v>55536738</v>
      </c>
      <c r="AE59" s="86">
        <v>0</v>
      </c>
      <c r="AF59" s="88">
        <f t="shared" si="27"/>
        <v>55536738</v>
      </c>
      <c r="AG59" s="86">
        <v>202532000</v>
      </c>
      <c r="AH59" s="86">
        <v>202532000</v>
      </c>
      <c r="AI59" s="126">
        <v>55536738</v>
      </c>
      <c r="AJ59" s="127">
        <f t="shared" si="28"/>
        <v>0.274212164003713</v>
      </c>
      <c r="AK59" s="128">
        <f t="shared" si="29"/>
        <v>-7.278533445734605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732425911</v>
      </c>
      <c r="E60" s="86">
        <v>296130376</v>
      </c>
      <c r="F60" s="87">
        <f t="shared" si="15"/>
        <v>1028556287</v>
      </c>
      <c r="G60" s="85">
        <v>769389989</v>
      </c>
      <c r="H60" s="86">
        <v>326520356</v>
      </c>
      <c r="I60" s="87">
        <f t="shared" si="16"/>
        <v>1095910345</v>
      </c>
      <c r="J60" s="85">
        <v>287142321</v>
      </c>
      <c r="K60" s="86">
        <v>28333907</v>
      </c>
      <c r="L60" s="88">
        <f t="shared" si="17"/>
        <v>315476228</v>
      </c>
      <c r="M60" s="105">
        <f t="shared" si="18"/>
        <v>0.3067175146244573</v>
      </c>
      <c r="N60" s="85">
        <v>0</v>
      </c>
      <c r="O60" s="86">
        <v>0</v>
      </c>
      <c r="P60" s="88">
        <f t="shared" si="19"/>
        <v>0</v>
      </c>
      <c r="Q60" s="105">
        <f t="shared" si="20"/>
        <v>0</v>
      </c>
      <c r="R60" s="85">
        <v>0</v>
      </c>
      <c r="S60" s="86">
        <v>0</v>
      </c>
      <c r="T60" s="88">
        <f t="shared" si="21"/>
        <v>0</v>
      </c>
      <c r="U60" s="105">
        <f t="shared" si="22"/>
        <v>0</v>
      </c>
      <c r="V60" s="85">
        <v>0</v>
      </c>
      <c r="W60" s="86">
        <v>0</v>
      </c>
      <c r="X60" s="88">
        <f t="shared" si="23"/>
        <v>0</v>
      </c>
      <c r="Y60" s="105">
        <f t="shared" si="24"/>
        <v>0</v>
      </c>
      <c r="Z60" s="125">
        <v>287142321</v>
      </c>
      <c r="AA60" s="88">
        <v>28333907</v>
      </c>
      <c r="AB60" s="88">
        <f t="shared" si="25"/>
        <v>315476228</v>
      </c>
      <c r="AC60" s="105">
        <f t="shared" si="26"/>
        <v>0.3067175146244573</v>
      </c>
      <c r="AD60" s="85">
        <v>252875521</v>
      </c>
      <c r="AE60" s="86">
        <v>35122236</v>
      </c>
      <c r="AF60" s="88">
        <f t="shared" si="27"/>
        <v>287997757</v>
      </c>
      <c r="AG60" s="86">
        <v>1057630392</v>
      </c>
      <c r="AH60" s="86">
        <v>1057630392</v>
      </c>
      <c r="AI60" s="126">
        <v>287997757</v>
      </c>
      <c r="AJ60" s="127">
        <f t="shared" si="28"/>
        <v>0.27230472873930045</v>
      </c>
      <c r="AK60" s="128">
        <f t="shared" si="29"/>
        <v>0.09541210072688178</v>
      </c>
    </row>
    <row r="61" spans="1:37" ht="16.5">
      <c r="A61" s="65"/>
      <c r="B61" s="66" t="s">
        <v>330</v>
      </c>
      <c r="C61" s="67"/>
      <c r="D61" s="89">
        <f>SUM(D55:D60)</f>
        <v>5188662213</v>
      </c>
      <c r="E61" s="90">
        <f>SUM(E55:E60)</f>
        <v>1094027109</v>
      </c>
      <c r="F61" s="91">
        <f t="shared" si="15"/>
        <v>6282689322</v>
      </c>
      <c r="G61" s="89">
        <f>SUM(G55:G60)</f>
        <v>5392320201</v>
      </c>
      <c r="H61" s="90">
        <f>SUM(H55:H60)</f>
        <v>1461523141</v>
      </c>
      <c r="I61" s="91">
        <f t="shared" si="16"/>
        <v>6853843342</v>
      </c>
      <c r="J61" s="89">
        <f>SUM(J55:J60)</f>
        <v>1741207102</v>
      </c>
      <c r="K61" s="90">
        <f>SUM(K55:K60)</f>
        <v>-789667514</v>
      </c>
      <c r="L61" s="90">
        <f t="shared" si="17"/>
        <v>951539588</v>
      </c>
      <c r="M61" s="106">
        <f t="shared" si="18"/>
        <v>0.15145418454291668</v>
      </c>
      <c r="N61" s="89">
        <f>SUM(N55:N60)</f>
        <v>0</v>
      </c>
      <c r="O61" s="90">
        <f>SUM(O55:O60)</f>
        <v>0</v>
      </c>
      <c r="P61" s="90">
        <f t="shared" si="19"/>
        <v>0</v>
      </c>
      <c r="Q61" s="106">
        <f t="shared" si="20"/>
        <v>0</v>
      </c>
      <c r="R61" s="89">
        <f>SUM(R55:R60)</f>
        <v>0</v>
      </c>
      <c r="S61" s="90">
        <f>SUM(S55:S60)</f>
        <v>0</v>
      </c>
      <c r="T61" s="90">
        <f t="shared" si="21"/>
        <v>0</v>
      </c>
      <c r="U61" s="106">
        <f t="shared" si="22"/>
        <v>0</v>
      </c>
      <c r="V61" s="89">
        <f>SUM(V55:V60)</f>
        <v>0</v>
      </c>
      <c r="W61" s="90">
        <f>SUM(W55:W60)</f>
        <v>0</v>
      </c>
      <c r="X61" s="90">
        <f t="shared" si="23"/>
        <v>0</v>
      </c>
      <c r="Y61" s="106">
        <f t="shared" si="24"/>
        <v>0</v>
      </c>
      <c r="Z61" s="89">
        <v>1741207102</v>
      </c>
      <c r="AA61" s="90">
        <v>-789667514</v>
      </c>
      <c r="AB61" s="90">
        <f t="shared" si="25"/>
        <v>951539588</v>
      </c>
      <c r="AC61" s="106">
        <f t="shared" si="26"/>
        <v>0.15145418454291668</v>
      </c>
      <c r="AD61" s="89">
        <f>SUM(AD55:AD60)</f>
        <v>1645580753</v>
      </c>
      <c r="AE61" s="90">
        <f>SUM(AE55:AE60)</f>
        <v>567815887</v>
      </c>
      <c r="AF61" s="90">
        <f t="shared" si="27"/>
        <v>2213396640</v>
      </c>
      <c r="AG61" s="90">
        <f>SUM(AG55:AG60)</f>
        <v>5899814687</v>
      </c>
      <c r="AH61" s="90">
        <f>SUM(AH55:AH60)</f>
        <v>5899814687</v>
      </c>
      <c r="AI61" s="91">
        <f>SUM(AI55:AI60)</f>
        <v>2213396640</v>
      </c>
      <c r="AJ61" s="129">
        <f t="shared" si="28"/>
        <v>0.3751637563934218</v>
      </c>
      <c r="AK61" s="130">
        <f t="shared" si="29"/>
        <v>-0.5700998317228854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312062481</v>
      </c>
      <c r="E62" s="86">
        <v>36493493</v>
      </c>
      <c r="F62" s="87">
        <f t="shared" si="15"/>
        <v>348555974</v>
      </c>
      <c r="G62" s="85">
        <v>358324481</v>
      </c>
      <c r="H62" s="86">
        <v>93805826</v>
      </c>
      <c r="I62" s="87">
        <f t="shared" si="16"/>
        <v>452130307</v>
      </c>
      <c r="J62" s="85">
        <v>117546153</v>
      </c>
      <c r="K62" s="86">
        <v>-250258765</v>
      </c>
      <c r="L62" s="88">
        <f t="shared" si="17"/>
        <v>-132712612</v>
      </c>
      <c r="M62" s="105">
        <f t="shared" si="18"/>
        <v>-0.38074978453819297</v>
      </c>
      <c r="N62" s="85">
        <v>0</v>
      </c>
      <c r="O62" s="86">
        <v>0</v>
      </c>
      <c r="P62" s="88">
        <f t="shared" si="19"/>
        <v>0</v>
      </c>
      <c r="Q62" s="105">
        <f t="shared" si="20"/>
        <v>0</v>
      </c>
      <c r="R62" s="85">
        <v>0</v>
      </c>
      <c r="S62" s="86">
        <v>0</v>
      </c>
      <c r="T62" s="88">
        <f t="shared" si="21"/>
        <v>0</v>
      </c>
      <c r="U62" s="105">
        <f t="shared" si="22"/>
        <v>0</v>
      </c>
      <c r="V62" s="85">
        <v>0</v>
      </c>
      <c r="W62" s="86">
        <v>0</v>
      </c>
      <c r="X62" s="88">
        <f t="shared" si="23"/>
        <v>0</v>
      </c>
      <c r="Y62" s="105">
        <f t="shared" si="24"/>
        <v>0</v>
      </c>
      <c r="Z62" s="125">
        <v>117546153</v>
      </c>
      <c r="AA62" s="88">
        <v>-250258765</v>
      </c>
      <c r="AB62" s="88">
        <f t="shared" si="25"/>
        <v>-132712612</v>
      </c>
      <c r="AC62" s="105">
        <f t="shared" si="26"/>
        <v>-0.38074978453819297</v>
      </c>
      <c r="AD62" s="85">
        <v>97561870</v>
      </c>
      <c r="AE62" s="86">
        <v>3300048</v>
      </c>
      <c r="AF62" s="88">
        <f t="shared" si="27"/>
        <v>100861918</v>
      </c>
      <c r="AG62" s="86">
        <v>337475411</v>
      </c>
      <c r="AH62" s="86">
        <v>337475411</v>
      </c>
      <c r="AI62" s="126">
        <v>100861918</v>
      </c>
      <c r="AJ62" s="127">
        <f t="shared" si="28"/>
        <v>0.29887190210726194</v>
      </c>
      <c r="AK62" s="128">
        <f t="shared" si="29"/>
        <v>-2.315785131113608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1875794964</v>
      </c>
      <c r="E63" s="86">
        <v>295382305</v>
      </c>
      <c r="F63" s="87">
        <f t="shared" si="15"/>
        <v>2171177269</v>
      </c>
      <c r="G63" s="85">
        <v>1909752577</v>
      </c>
      <c r="H63" s="86">
        <v>294762735</v>
      </c>
      <c r="I63" s="87">
        <f t="shared" si="16"/>
        <v>2204515312</v>
      </c>
      <c r="J63" s="85">
        <v>391479632</v>
      </c>
      <c r="K63" s="86">
        <v>34094328</v>
      </c>
      <c r="L63" s="88">
        <f t="shared" si="17"/>
        <v>425573960</v>
      </c>
      <c r="M63" s="105">
        <f t="shared" si="18"/>
        <v>0.19601069248298214</v>
      </c>
      <c r="N63" s="85">
        <v>0</v>
      </c>
      <c r="O63" s="86">
        <v>0</v>
      </c>
      <c r="P63" s="88">
        <f t="shared" si="19"/>
        <v>0</v>
      </c>
      <c r="Q63" s="105">
        <f t="shared" si="20"/>
        <v>0</v>
      </c>
      <c r="R63" s="85">
        <v>0</v>
      </c>
      <c r="S63" s="86">
        <v>0</v>
      </c>
      <c r="T63" s="88">
        <f t="shared" si="21"/>
        <v>0</v>
      </c>
      <c r="U63" s="105">
        <f t="shared" si="22"/>
        <v>0</v>
      </c>
      <c r="V63" s="85">
        <v>0</v>
      </c>
      <c r="W63" s="86">
        <v>0</v>
      </c>
      <c r="X63" s="88">
        <f t="shared" si="23"/>
        <v>0</v>
      </c>
      <c r="Y63" s="105">
        <f t="shared" si="24"/>
        <v>0</v>
      </c>
      <c r="Z63" s="125">
        <v>391479632</v>
      </c>
      <c r="AA63" s="88">
        <v>34094328</v>
      </c>
      <c r="AB63" s="88">
        <f t="shared" si="25"/>
        <v>425573960</v>
      </c>
      <c r="AC63" s="105">
        <f t="shared" si="26"/>
        <v>0.19601069248298214</v>
      </c>
      <c r="AD63" s="85">
        <v>376872746</v>
      </c>
      <c r="AE63" s="86">
        <v>17954122</v>
      </c>
      <c r="AF63" s="88">
        <f t="shared" si="27"/>
        <v>394826868</v>
      </c>
      <c r="AG63" s="86">
        <v>2053557283</v>
      </c>
      <c r="AH63" s="86">
        <v>2053557283</v>
      </c>
      <c r="AI63" s="126">
        <v>394826868</v>
      </c>
      <c r="AJ63" s="127">
        <f t="shared" si="28"/>
        <v>0.1922648427041711</v>
      </c>
      <c r="AK63" s="128">
        <f t="shared" si="29"/>
        <v>0.07787487248714786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197897936</v>
      </c>
      <c r="E64" s="86">
        <v>85122266</v>
      </c>
      <c r="F64" s="87">
        <f t="shared" si="15"/>
        <v>283020202</v>
      </c>
      <c r="G64" s="85">
        <v>227674936</v>
      </c>
      <c r="H64" s="86">
        <v>85322266</v>
      </c>
      <c r="I64" s="87">
        <f t="shared" si="16"/>
        <v>312997202</v>
      </c>
      <c r="J64" s="85">
        <v>91535023</v>
      </c>
      <c r="K64" s="86">
        <v>9135284</v>
      </c>
      <c r="L64" s="88">
        <f t="shared" si="17"/>
        <v>100670307</v>
      </c>
      <c r="M64" s="105">
        <f t="shared" si="18"/>
        <v>0.3557000747247011</v>
      </c>
      <c r="N64" s="85">
        <v>0</v>
      </c>
      <c r="O64" s="86">
        <v>0</v>
      </c>
      <c r="P64" s="88">
        <f t="shared" si="19"/>
        <v>0</v>
      </c>
      <c r="Q64" s="105">
        <f t="shared" si="20"/>
        <v>0</v>
      </c>
      <c r="R64" s="85">
        <v>0</v>
      </c>
      <c r="S64" s="86">
        <v>0</v>
      </c>
      <c r="T64" s="88">
        <f t="shared" si="21"/>
        <v>0</v>
      </c>
      <c r="U64" s="105">
        <f t="shared" si="22"/>
        <v>0</v>
      </c>
      <c r="V64" s="85">
        <v>0</v>
      </c>
      <c r="W64" s="86">
        <v>0</v>
      </c>
      <c r="X64" s="88">
        <f t="shared" si="23"/>
        <v>0</v>
      </c>
      <c r="Y64" s="105">
        <f t="shared" si="24"/>
        <v>0</v>
      </c>
      <c r="Z64" s="125">
        <v>91535023</v>
      </c>
      <c r="AA64" s="88">
        <v>9135284</v>
      </c>
      <c r="AB64" s="88">
        <f t="shared" si="25"/>
        <v>100670307</v>
      </c>
      <c r="AC64" s="105">
        <f t="shared" si="26"/>
        <v>0.3557000747247011</v>
      </c>
      <c r="AD64" s="85">
        <v>80912919</v>
      </c>
      <c r="AE64" s="86">
        <v>13188833</v>
      </c>
      <c r="AF64" s="88">
        <f t="shared" si="27"/>
        <v>94101752</v>
      </c>
      <c r="AG64" s="86">
        <v>252382452</v>
      </c>
      <c r="AH64" s="86">
        <v>252382452</v>
      </c>
      <c r="AI64" s="126">
        <v>94101752</v>
      </c>
      <c r="AJ64" s="127">
        <f t="shared" si="28"/>
        <v>0.3728537830355971</v>
      </c>
      <c r="AK64" s="128">
        <f t="shared" si="29"/>
        <v>0.069802685501541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129940364</v>
      </c>
      <c r="E65" s="86">
        <v>33679000</v>
      </c>
      <c r="F65" s="87">
        <f t="shared" si="15"/>
        <v>163619364</v>
      </c>
      <c r="G65" s="85">
        <v>147321364</v>
      </c>
      <c r="H65" s="86">
        <v>41435393</v>
      </c>
      <c r="I65" s="87">
        <f t="shared" si="16"/>
        <v>188756757</v>
      </c>
      <c r="J65" s="85">
        <v>66047268</v>
      </c>
      <c r="K65" s="86">
        <v>11670627</v>
      </c>
      <c r="L65" s="88">
        <f t="shared" si="17"/>
        <v>77717895</v>
      </c>
      <c r="M65" s="105">
        <f t="shared" si="18"/>
        <v>0.47499203700608444</v>
      </c>
      <c r="N65" s="85">
        <v>0</v>
      </c>
      <c r="O65" s="86">
        <v>0</v>
      </c>
      <c r="P65" s="88">
        <f t="shared" si="19"/>
        <v>0</v>
      </c>
      <c r="Q65" s="105">
        <f t="shared" si="20"/>
        <v>0</v>
      </c>
      <c r="R65" s="85">
        <v>0</v>
      </c>
      <c r="S65" s="86">
        <v>0</v>
      </c>
      <c r="T65" s="88">
        <f t="shared" si="21"/>
        <v>0</v>
      </c>
      <c r="U65" s="105">
        <f t="shared" si="22"/>
        <v>0</v>
      </c>
      <c r="V65" s="85">
        <v>0</v>
      </c>
      <c r="W65" s="86">
        <v>0</v>
      </c>
      <c r="X65" s="88">
        <f t="shared" si="23"/>
        <v>0</v>
      </c>
      <c r="Y65" s="105">
        <f t="shared" si="24"/>
        <v>0</v>
      </c>
      <c r="Z65" s="125">
        <v>66047268</v>
      </c>
      <c r="AA65" s="88">
        <v>11670627</v>
      </c>
      <c r="AB65" s="88">
        <f t="shared" si="25"/>
        <v>77717895</v>
      </c>
      <c r="AC65" s="105">
        <f t="shared" si="26"/>
        <v>0.47499203700608444</v>
      </c>
      <c r="AD65" s="85">
        <v>57005844</v>
      </c>
      <c r="AE65" s="86">
        <v>11810899</v>
      </c>
      <c r="AF65" s="88">
        <f t="shared" si="27"/>
        <v>68816743</v>
      </c>
      <c r="AG65" s="86">
        <v>187301338</v>
      </c>
      <c r="AH65" s="86">
        <v>187301338</v>
      </c>
      <c r="AI65" s="126">
        <v>68816743</v>
      </c>
      <c r="AJ65" s="127">
        <f t="shared" si="28"/>
        <v>0.36741191352300967</v>
      </c>
      <c r="AK65" s="128">
        <f t="shared" si="29"/>
        <v>0.12934573204082045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943805160</v>
      </c>
      <c r="E66" s="86">
        <v>202695596</v>
      </c>
      <c r="F66" s="87">
        <f t="shared" si="15"/>
        <v>1146500756</v>
      </c>
      <c r="G66" s="85">
        <v>1003681522</v>
      </c>
      <c r="H66" s="86">
        <v>229091396</v>
      </c>
      <c r="I66" s="87">
        <f t="shared" si="16"/>
        <v>1232772918</v>
      </c>
      <c r="J66" s="85">
        <v>334790871</v>
      </c>
      <c r="K66" s="86">
        <v>37437041</v>
      </c>
      <c r="L66" s="88">
        <f t="shared" si="17"/>
        <v>372227912</v>
      </c>
      <c r="M66" s="105">
        <f t="shared" si="18"/>
        <v>0.32466434064872085</v>
      </c>
      <c r="N66" s="85">
        <v>0</v>
      </c>
      <c r="O66" s="86">
        <v>0</v>
      </c>
      <c r="P66" s="88">
        <f t="shared" si="19"/>
        <v>0</v>
      </c>
      <c r="Q66" s="105">
        <f t="shared" si="20"/>
        <v>0</v>
      </c>
      <c r="R66" s="85">
        <v>0</v>
      </c>
      <c r="S66" s="86">
        <v>0</v>
      </c>
      <c r="T66" s="88">
        <f t="shared" si="21"/>
        <v>0</v>
      </c>
      <c r="U66" s="105">
        <f t="shared" si="22"/>
        <v>0</v>
      </c>
      <c r="V66" s="85">
        <v>0</v>
      </c>
      <c r="W66" s="86">
        <v>0</v>
      </c>
      <c r="X66" s="88">
        <f t="shared" si="23"/>
        <v>0</v>
      </c>
      <c r="Y66" s="105">
        <f t="shared" si="24"/>
        <v>0</v>
      </c>
      <c r="Z66" s="125">
        <v>334790871</v>
      </c>
      <c r="AA66" s="88">
        <v>37437041</v>
      </c>
      <c r="AB66" s="88">
        <f t="shared" si="25"/>
        <v>372227912</v>
      </c>
      <c r="AC66" s="105">
        <f t="shared" si="26"/>
        <v>0.32466434064872085</v>
      </c>
      <c r="AD66" s="85">
        <v>282553905</v>
      </c>
      <c r="AE66" s="86">
        <v>28154451</v>
      </c>
      <c r="AF66" s="88">
        <f t="shared" si="27"/>
        <v>310708356</v>
      </c>
      <c r="AG66" s="86">
        <v>1236994500</v>
      </c>
      <c r="AH66" s="86">
        <v>1236994500</v>
      </c>
      <c r="AI66" s="126">
        <v>310708356</v>
      </c>
      <c r="AJ66" s="127">
        <f t="shared" si="28"/>
        <v>0.25118006264377085</v>
      </c>
      <c r="AK66" s="128">
        <f t="shared" si="29"/>
        <v>0.19799775194974156</v>
      </c>
    </row>
    <row r="67" spans="1:37" ht="16.5">
      <c r="A67" s="65"/>
      <c r="B67" s="66" t="s">
        <v>341</v>
      </c>
      <c r="C67" s="67"/>
      <c r="D67" s="89">
        <f>SUM(D62:D66)</f>
        <v>3459500905</v>
      </c>
      <c r="E67" s="90">
        <f>SUM(E62:E66)</f>
        <v>653372660</v>
      </c>
      <c r="F67" s="91">
        <f t="shared" si="15"/>
        <v>4112873565</v>
      </c>
      <c r="G67" s="89">
        <f>SUM(G62:G66)</f>
        <v>3646754880</v>
      </c>
      <c r="H67" s="90">
        <f>SUM(H62:H66)</f>
        <v>744417616</v>
      </c>
      <c r="I67" s="91">
        <f t="shared" si="16"/>
        <v>4391172496</v>
      </c>
      <c r="J67" s="89">
        <f>SUM(J62:J66)</f>
        <v>1001398947</v>
      </c>
      <c r="K67" s="90">
        <f>SUM(K62:K66)</f>
        <v>-157921485</v>
      </c>
      <c r="L67" s="90">
        <f t="shared" si="17"/>
        <v>843477462</v>
      </c>
      <c r="M67" s="106">
        <f t="shared" si="18"/>
        <v>0.20508227366332862</v>
      </c>
      <c r="N67" s="89">
        <f>SUM(N62:N66)</f>
        <v>0</v>
      </c>
      <c r="O67" s="90">
        <f>SUM(O62:O66)</f>
        <v>0</v>
      </c>
      <c r="P67" s="90">
        <f t="shared" si="19"/>
        <v>0</v>
      </c>
      <c r="Q67" s="106">
        <f t="shared" si="20"/>
        <v>0</v>
      </c>
      <c r="R67" s="89">
        <f>SUM(R62:R66)</f>
        <v>0</v>
      </c>
      <c r="S67" s="90">
        <f>SUM(S62:S66)</f>
        <v>0</v>
      </c>
      <c r="T67" s="90">
        <f t="shared" si="21"/>
        <v>0</v>
      </c>
      <c r="U67" s="106">
        <f t="shared" si="22"/>
        <v>0</v>
      </c>
      <c r="V67" s="89">
        <f>SUM(V62:V66)</f>
        <v>0</v>
      </c>
      <c r="W67" s="90">
        <f>SUM(W62:W66)</f>
        <v>0</v>
      </c>
      <c r="X67" s="90">
        <f t="shared" si="23"/>
        <v>0</v>
      </c>
      <c r="Y67" s="106">
        <f t="shared" si="24"/>
        <v>0</v>
      </c>
      <c r="Z67" s="89">
        <v>1001398947</v>
      </c>
      <c r="AA67" s="90">
        <v>-157921485</v>
      </c>
      <c r="AB67" s="90">
        <f t="shared" si="25"/>
        <v>843477462</v>
      </c>
      <c r="AC67" s="106">
        <f t="shared" si="26"/>
        <v>0.20508227366332862</v>
      </c>
      <c r="AD67" s="89">
        <f>SUM(AD62:AD66)</f>
        <v>894907284</v>
      </c>
      <c r="AE67" s="90">
        <f>SUM(AE62:AE66)</f>
        <v>74408353</v>
      </c>
      <c r="AF67" s="90">
        <f t="shared" si="27"/>
        <v>969315637</v>
      </c>
      <c r="AG67" s="90">
        <f>SUM(AG62:AG66)</f>
        <v>4067710984</v>
      </c>
      <c r="AH67" s="90">
        <f>SUM(AH62:AH66)</f>
        <v>4067710984</v>
      </c>
      <c r="AI67" s="91">
        <f>SUM(AI62:AI66)</f>
        <v>969315637</v>
      </c>
      <c r="AJ67" s="129">
        <f t="shared" si="28"/>
        <v>0.23829511015229984</v>
      </c>
      <c r="AK67" s="130">
        <f t="shared" si="29"/>
        <v>-0.1298216702553825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406713912</v>
      </c>
      <c r="E68" s="86">
        <v>98760000</v>
      </c>
      <c r="F68" s="87">
        <f t="shared" si="15"/>
        <v>505473912</v>
      </c>
      <c r="G68" s="85">
        <v>418661912</v>
      </c>
      <c r="H68" s="86">
        <v>141139568</v>
      </c>
      <c r="I68" s="87">
        <f t="shared" si="16"/>
        <v>559801480</v>
      </c>
      <c r="J68" s="85">
        <v>124862801</v>
      </c>
      <c r="K68" s="86">
        <v>15637121</v>
      </c>
      <c r="L68" s="88">
        <f t="shared" si="17"/>
        <v>140499922</v>
      </c>
      <c r="M68" s="105">
        <f t="shared" si="18"/>
        <v>0.27795682163711743</v>
      </c>
      <c r="N68" s="85">
        <v>0</v>
      </c>
      <c r="O68" s="86">
        <v>0</v>
      </c>
      <c r="P68" s="88">
        <f t="shared" si="19"/>
        <v>0</v>
      </c>
      <c r="Q68" s="105">
        <f t="shared" si="20"/>
        <v>0</v>
      </c>
      <c r="R68" s="85">
        <v>0</v>
      </c>
      <c r="S68" s="86">
        <v>0</v>
      </c>
      <c r="T68" s="88">
        <f t="shared" si="21"/>
        <v>0</v>
      </c>
      <c r="U68" s="105">
        <f t="shared" si="22"/>
        <v>0</v>
      </c>
      <c r="V68" s="85">
        <v>0</v>
      </c>
      <c r="W68" s="86">
        <v>0</v>
      </c>
      <c r="X68" s="88">
        <f t="shared" si="23"/>
        <v>0</v>
      </c>
      <c r="Y68" s="105">
        <f t="shared" si="24"/>
        <v>0</v>
      </c>
      <c r="Z68" s="125">
        <v>124862801</v>
      </c>
      <c r="AA68" s="88">
        <v>15637121</v>
      </c>
      <c r="AB68" s="88">
        <f t="shared" si="25"/>
        <v>140499922</v>
      </c>
      <c r="AC68" s="105">
        <f t="shared" si="26"/>
        <v>0.27795682163711743</v>
      </c>
      <c r="AD68" s="85">
        <v>138444990</v>
      </c>
      <c r="AE68" s="86">
        <v>9034196</v>
      </c>
      <c r="AF68" s="88">
        <f t="shared" si="27"/>
        <v>147479186</v>
      </c>
      <c r="AG68" s="86">
        <v>514667763</v>
      </c>
      <c r="AH68" s="86">
        <v>514667763</v>
      </c>
      <c r="AI68" s="126">
        <v>147479186</v>
      </c>
      <c r="AJ68" s="127">
        <f t="shared" si="28"/>
        <v>0.2865522121306828</v>
      </c>
      <c r="AK68" s="128">
        <f t="shared" si="29"/>
        <v>-0.04732372200643964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168058338</v>
      </c>
      <c r="E69" s="86">
        <v>56936306</v>
      </c>
      <c r="F69" s="87">
        <f t="shared" si="15"/>
        <v>224994644</v>
      </c>
      <c r="G69" s="85">
        <v>184803297</v>
      </c>
      <c r="H69" s="86">
        <v>71660026</v>
      </c>
      <c r="I69" s="87">
        <f t="shared" si="16"/>
        <v>256463323</v>
      </c>
      <c r="J69" s="85">
        <v>60346858</v>
      </c>
      <c r="K69" s="86">
        <v>-44914380</v>
      </c>
      <c r="L69" s="88">
        <f t="shared" si="17"/>
        <v>15432478</v>
      </c>
      <c r="M69" s="105">
        <f t="shared" si="18"/>
        <v>0.0685904238680455</v>
      </c>
      <c r="N69" s="85">
        <v>0</v>
      </c>
      <c r="O69" s="86">
        <v>0</v>
      </c>
      <c r="P69" s="88">
        <f t="shared" si="19"/>
        <v>0</v>
      </c>
      <c r="Q69" s="105">
        <f t="shared" si="20"/>
        <v>0</v>
      </c>
      <c r="R69" s="85">
        <v>0</v>
      </c>
      <c r="S69" s="86">
        <v>0</v>
      </c>
      <c r="T69" s="88">
        <f t="shared" si="21"/>
        <v>0</v>
      </c>
      <c r="U69" s="105">
        <f t="shared" si="22"/>
        <v>0</v>
      </c>
      <c r="V69" s="85">
        <v>0</v>
      </c>
      <c r="W69" s="86">
        <v>0</v>
      </c>
      <c r="X69" s="88">
        <f t="shared" si="23"/>
        <v>0</v>
      </c>
      <c r="Y69" s="105">
        <f t="shared" si="24"/>
        <v>0</v>
      </c>
      <c r="Z69" s="125">
        <v>60346858</v>
      </c>
      <c r="AA69" s="88">
        <v>-44914380</v>
      </c>
      <c r="AB69" s="88">
        <f t="shared" si="25"/>
        <v>15432478</v>
      </c>
      <c r="AC69" s="105">
        <f t="shared" si="26"/>
        <v>0.0685904238680455</v>
      </c>
      <c r="AD69" s="85">
        <v>176601613</v>
      </c>
      <c r="AE69" s="86">
        <v>108875013</v>
      </c>
      <c r="AF69" s="88">
        <f t="shared" si="27"/>
        <v>285476626</v>
      </c>
      <c r="AG69" s="86">
        <v>312927009</v>
      </c>
      <c r="AH69" s="86">
        <v>312927009</v>
      </c>
      <c r="AI69" s="126">
        <v>285476626</v>
      </c>
      <c r="AJ69" s="127">
        <f t="shared" si="28"/>
        <v>0.912278639393508</v>
      </c>
      <c r="AK69" s="128">
        <f t="shared" si="29"/>
        <v>-0.945941360537167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237628757</v>
      </c>
      <c r="E70" s="86">
        <v>95592000</v>
      </c>
      <c r="F70" s="87">
        <f t="shared" si="15"/>
        <v>333220757</v>
      </c>
      <c r="G70" s="85">
        <v>276398757</v>
      </c>
      <c r="H70" s="86">
        <v>95592000</v>
      </c>
      <c r="I70" s="87">
        <f t="shared" si="16"/>
        <v>371990757</v>
      </c>
      <c r="J70" s="85">
        <v>104126679</v>
      </c>
      <c r="K70" s="86">
        <v>18361282</v>
      </c>
      <c r="L70" s="88">
        <f t="shared" si="17"/>
        <v>122487961</v>
      </c>
      <c r="M70" s="105">
        <f t="shared" si="18"/>
        <v>0.36758802813715474</v>
      </c>
      <c r="N70" s="85">
        <v>0</v>
      </c>
      <c r="O70" s="86">
        <v>0</v>
      </c>
      <c r="P70" s="88">
        <f t="shared" si="19"/>
        <v>0</v>
      </c>
      <c r="Q70" s="105">
        <f t="shared" si="20"/>
        <v>0</v>
      </c>
      <c r="R70" s="85">
        <v>0</v>
      </c>
      <c r="S70" s="86">
        <v>0</v>
      </c>
      <c r="T70" s="88">
        <f t="shared" si="21"/>
        <v>0</v>
      </c>
      <c r="U70" s="105">
        <f t="shared" si="22"/>
        <v>0</v>
      </c>
      <c r="V70" s="85">
        <v>0</v>
      </c>
      <c r="W70" s="86">
        <v>0</v>
      </c>
      <c r="X70" s="88">
        <f t="shared" si="23"/>
        <v>0</v>
      </c>
      <c r="Y70" s="105">
        <f t="shared" si="24"/>
        <v>0</v>
      </c>
      <c r="Z70" s="125">
        <v>104126679</v>
      </c>
      <c r="AA70" s="88">
        <v>18361282</v>
      </c>
      <c r="AB70" s="88">
        <f t="shared" si="25"/>
        <v>122487961</v>
      </c>
      <c r="AC70" s="105">
        <f t="shared" si="26"/>
        <v>0.36758802813715474</v>
      </c>
      <c r="AD70" s="85">
        <v>91074529</v>
      </c>
      <c r="AE70" s="86">
        <v>6360511</v>
      </c>
      <c r="AF70" s="88">
        <f t="shared" si="27"/>
        <v>97435040</v>
      </c>
      <c r="AG70" s="86">
        <v>328576948</v>
      </c>
      <c r="AH70" s="86">
        <v>328576948</v>
      </c>
      <c r="AI70" s="126">
        <v>97435040</v>
      </c>
      <c r="AJ70" s="127">
        <f t="shared" si="28"/>
        <v>0.2965364447903996</v>
      </c>
      <c r="AK70" s="128">
        <f t="shared" si="29"/>
        <v>0.2571243466416189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203982155</v>
      </c>
      <c r="E71" s="86">
        <v>101077478</v>
      </c>
      <c r="F71" s="87">
        <f t="shared" si="15"/>
        <v>305059633</v>
      </c>
      <c r="G71" s="85">
        <v>214459365</v>
      </c>
      <c r="H71" s="86">
        <v>119670887</v>
      </c>
      <c r="I71" s="87">
        <f t="shared" si="16"/>
        <v>334130252</v>
      </c>
      <c r="J71" s="85">
        <v>74629975</v>
      </c>
      <c r="K71" s="86">
        <v>6701111</v>
      </c>
      <c r="L71" s="88">
        <f t="shared" si="17"/>
        <v>81331086</v>
      </c>
      <c r="M71" s="105">
        <f t="shared" si="18"/>
        <v>0.26660717185088856</v>
      </c>
      <c r="N71" s="85">
        <v>0</v>
      </c>
      <c r="O71" s="86">
        <v>0</v>
      </c>
      <c r="P71" s="88">
        <f t="shared" si="19"/>
        <v>0</v>
      </c>
      <c r="Q71" s="105">
        <f t="shared" si="20"/>
        <v>0</v>
      </c>
      <c r="R71" s="85">
        <v>0</v>
      </c>
      <c r="S71" s="86">
        <v>0</v>
      </c>
      <c r="T71" s="88">
        <f t="shared" si="21"/>
        <v>0</v>
      </c>
      <c r="U71" s="105">
        <f t="shared" si="22"/>
        <v>0</v>
      </c>
      <c r="V71" s="85">
        <v>0</v>
      </c>
      <c r="W71" s="86">
        <v>0</v>
      </c>
      <c r="X71" s="88">
        <f t="shared" si="23"/>
        <v>0</v>
      </c>
      <c r="Y71" s="105">
        <f t="shared" si="24"/>
        <v>0</v>
      </c>
      <c r="Z71" s="125">
        <v>74629975</v>
      </c>
      <c r="AA71" s="88">
        <v>6701111</v>
      </c>
      <c r="AB71" s="88">
        <f t="shared" si="25"/>
        <v>81331086</v>
      </c>
      <c r="AC71" s="105">
        <f t="shared" si="26"/>
        <v>0.26660717185088856</v>
      </c>
      <c r="AD71" s="85">
        <v>74258576</v>
      </c>
      <c r="AE71" s="86">
        <v>3728648</v>
      </c>
      <c r="AF71" s="88">
        <f t="shared" si="27"/>
        <v>77987224</v>
      </c>
      <c r="AG71" s="86">
        <v>259700050</v>
      </c>
      <c r="AH71" s="86">
        <v>259700050</v>
      </c>
      <c r="AI71" s="126">
        <v>77987224</v>
      </c>
      <c r="AJ71" s="127">
        <f t="shared" si="28"/>
        <v>0.30029730067437416</v>
      </c>
      <c r="AK71" s="128">
        <f t="shared" si="29"/>
        <v>0.04287704868171738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477343179</v>
      </c>
      <c r="E72" s="86">
        <v>271221430</v>
      </c>
      <c r="F72" s="87">
        <f t="shared" si="15"/>
        <v>748564609</v>
      </c>
      <c r="G72" s="85">
        <v>521126179</v>
      </c>
      <c r="H72" s="86">
        <v>280779726</v>
      </c>
      <c r="I72" s="87">
        <f t="shared" si="16"/>
        <v>801905905</v>
      </c>
      <c r="J72" s="85">
        <v>186744164</v>
      </c>
      <c r="K72" s="86">
        <v>79504259</v>
      </c>
      <c r="L72" s="88">
        <f t="shared" si="17"/>
        <v>266248423</v>
      </c>
      <c r="M72" s="105">
        <f t="shared" si="18"/>
        <v>0.35567861450954597</v>
      </c>
      <c r="N72" s="85">
        <v>0</v>
      </c>
      <c r="O72" s="86">
        <v>0</v>
      </c>
      <c r="P72" s="88">
        <f t="shared" si="19"/>
        <v>0</v>
      </c>
      <c r="Q72" s="105">
        <f t="shared" si="20"/>
        <v>0</v>
      </c>
      <c r="R72" s="85">
        <v>0</v>
      </c>
      <c r="S72" s="86">
        <v>0</v>
      </c>
      <c r="T72" s="88">
        <f t="shared" si="21"/>
        <v>0</v>
      </c>
      <c r="U72" s="105">
        <f t="shared" si="22"/>
        <v>0</v>
      </c>
      <c r="V72" s="85">
        <v>0</v>
      </c>
      <c r="W72" s="86">
        <v>0</v>
      </c>
      <c r="X72" s="88">
        <f t="shared" si="23"/>
        <v>0</v>
      </c>
      <c r="Y72" s="105">
        <f t="shared" si="24"/>
        <v>0</v>
      </c>
      <c r="Z72" s="125">
        <v>186744164</v>
      </c>
      <c r="AA72" s="88">
        <v>79504259</v>
      </c>
      <c r="AB72" s="88">
        <f t="shared" si="25"/>
        <v>266248423</v>
      </c>
      <c r="AC72" s="105">
        <f t="shared" si="26"/>
        <v>0.35567861450954597</v>
      </c>
      <c r="AD72" s="85">
        <v>166317656</v>
      </c>
      <c r="AE72" s="86">
        <v>46090548</v>
      </c>
      <c r="AF72" s="88">
        <f t="shared" si="27"/>
        <v>212408204</v>
      </c>
      <c r="AG72" s="86">
        <v>758880538</v>
      </c>
      <c r="AH72" s="86">
        <v>758880538</v>
      </c>
      <c r="AI72" s="126">
        <v>212408204</v>
      </c>
      <c r="AJ72" s="127">
        <f t="shared" si="28"/>
        <v>0.27989676024607707</v>
      </c>
      <c r="AK72" s="128">
        <f t="shared" si="29"/>
        <v>0.2534752329999457</v>
      </c>
    </row>
    <row r="73" spans="1:37" ht="16.5">
      <c r="A73" s="65"/>
      <c r="B73" s="66" t="s">
        <v>352</v>
      </c>
      <c r="C73" s="67"/>
      <c r="D73" s="89">
        <f>SUM(D68:D72)</f>
        <v>1493726341</v>
      </c>
      <c r="E73" s="90">
        <f>SUM(E68:E72)</f>
        <v>623587214</v>
      </c>
      <c r="F73" s="91">
        <f t="shared" si="15"/>
        <v>2117313555</v>
      </c>
      <c r="G73" s="89">
        <f>SUM(G68:G72)</f>
        <v>1615449510</v>
      </c>
      <c r="H73" s="90">
        <f>SUM(H68:H72)</f>
        <v>708842207</v>
      </c>
      <c r="I73" s="91">
        <f t="shared" si="16"/>
        <v>2324291717</v>
      </c>
      <c r="J73" s="89">
        <f>SUM(J68:J72)</f>
        <v>550710477</v>
      </c>
      <c r="K73" s="90">
        <f>SUM(K68:K72)</f>
        <v>75289393</v>
      </c>
      <c r="L73" s="90">
        <f t="shared" si="17"/>
        <v>625999870</v>
      </c>
      <c r="M73" s="106">
        <f t="shared" si="18"/>
        <v>0.29565761222361797</v>
      </c>
      <c r="N73" s="89">
        <f>SUM(N68:N72)</f>
        <v>0</v>
      </c>
      <c r="O73" s="90">
        <f>SUM(O68:O72)</f>
        <v>0</v>
      </c>
      <c r="P73" s="90">
        <f t="shared" si="19"/>
        <v>0</v>
      </c>
      <c r="Q73" s="106">
        <f t="shared" si="20"/>
        <v>0</v>
      </c>
      <c r="R73" s="89">
        <f>SUM(R68:R72)</f>
        <v>0</v>
      </c>
      <c r="S73" s="90">
        <f>SUM(S68:S72)</f>
        <v>0</v>
      </c>
      <c r="T73" s="90">
        <f t="shared" si="21"/>
        <v>0</v>
      </c>
      <c r="U73" s="106">
        <f t="shared" si="22"/>
        <v>0</v>
      </c>
      <c r="V73" s="89">
        <f>SUM(V68:V72)</f>
        <v>0</v>
      </c>
      <c r="W73" s="90">
        <f>SUM(W68:W72)</f>
        <v>0</v>
      </c>
      <c r="X73" s="90">
        <f t="shared" si="23"/>
        <v>0</v>
      </c>
      <c r="Y73" s="106">
        <f t="shared" si="24"/>
        <v>0</v>
      </c>
      <c r="Z73" s="89">
        <v>550710477</v>
      </c>
      <c r="AA73" s="90">
        <v>75289393</v>
      </c>
      <c r="AB73" s="90">
        <f t="shared" si="25"/>
        <v>625999870</v>
      </c>
      <c r="AC73" s="106">
        <f t="shared" si="26"/>
        <v>0.29565761222361797</v>
      </c>
      <c r="AD73" s="89">
        <f>SUM(AD68:AD72)</f>
        <v>646697364</v>
      </c>
      <c r="AE73" s="90">
        <f>SUM(AE68:AE72)</f>
        <v>174088916</v>
      </c>
      <c r="AF73" s="90">
        <f t="shared" si="27"/>
        <v>820786280</v>
      </c>
      <c r="AG73" s="90">
        <f>SUM(AG68:AG72)</f>
        <v>2174752308</v>
      </c>
      <c r="AH73" s="90">
        <f>SUM(AH68:AH72)</f>
        <v>2174752308</v>
      </c>
      <c r="AI73" s="91">
        <f>SUM(AI68:AI72)</f>
        <v>820786280</v>
      </c>
      <c r="AJ73" s="129">
        <f t="shared" si="28"/>
        <v>0.37741598295156287</v>
      </c>
      <c r="AK73" s="130">
        <f t="shared" si="29"/>
        <v>-0.2373168445262024</v>
      </c>
    </row>
    <row r="74" spans="1:37" ht="16.5">
      <c r="A74" s="68"/>
      <c r="B74" s="69" t="s">
        <v>353</v>
      </c>
      <c r="C74" s="70"/>
      <c r="D74" s="92">
        <f>SUM(D9,D11:D15,D17:D24,D26:D29,D31:D35,D37:D40,D42:D47,D49:D53,D55:D60,D62:D66,D68:D72)</f>
        <v>72122484484</v>
      </c>
      <c r="E74" s="93">
        <f>SUM(E9,E11:E15,E17:E24,E26:E29,E31:E35,E37:E40,E42:E47,E49:E53,E55:E60,E62:E66,E68:E72)</f>
        <v>10790521989</v>
      </c>
      <c r="F74" s="94">
        <f t="shared" si="15"/>
        <v>82913006473</v>
      </c>
      <c r="G74" s="92">
        <f>SUM(G9,G11:G15,G17:G24,G26:G29,G31:G35,G37:G40,G42:G47,G49:G53,G55:G60,G62:G66,G68:G72)</f>
        <v>73579567800</v>
      </c>
      <c r="H74" s="93">
        <f>SUM(H9,H11:H15,H17:H24,H26:H29,H31:H35,H37:H40,H42:H47,H49:H53,H55:H60,H62:H66,H68:H72)</f>
        <v>11631899371</v>
      </c>
      <c r="I74" s="94">
        <f t="shared" si="16"/>
        <v>85211467171</v>
      </c>
      <c r="J74" s="92">
        <f>SUM(J9,J11:J15,J17:J24,J26:J29,J31:J35,J37:J40,J42:J47,J49:J53,J55:J60,J62:J66,J68:J72)</f>
        <v>25823097534</v>
      </c>
      <c r="K74" s="93">
        <f>SUM(K9,K11:K15,K17:K24,K26:K29,K31:K35,K37:K40,K42:K47,K49:K53,K55:K60,K62:K66,K68:K72)</f>
        <v>1351988365</v>
      </c>
      <c r="L74" s="93">
        <f t="shared" si="17"/>
        <v>27175085899</v>
      </c>
      <c r="M74" s="107">
        <f t="shared" si="18"/>
        <v>0.3277541975015628</v>
      </c>
      <c r="N74" s="92">
        <f>SUM(N9,N11:N15,N17:N24,N26:N29,N31:N35,N37:N40,N42:N47,N49:N53,N55:N60,N62:N66,N68:N72)</f>
        <v>0</v>
      </c>
      <c r="O74" s="93">
        <f>SUM(O9,O11:O15,O17:O24,O26:O29,O31:O35,O37:O40,O42:O47,O49:O53,O55:O60,O62:O66,O68:O72)</f>
        <v>0</v>
      </c>
      <c r="P74" s="93">
        <f t="shared" si="19"/>
        <v>0</v>
      </c>
      <c r="Q74" s="107">
        <f t="shared" si="20"/>
        <v>0</v>
      </c>
      <c r="R74" s="92">
        <f>SUM(R9,R11:R15,R17:R24,R26:R29,R31:R35,R37:R40,R42:R47,R49:R53,R55:R60,R62:R66,R68:R72)</f>
        <v>0</v>
      </c>
      <c r="S74" s="93">
        <f>SUM(S9,S11:S15,S17:S24,S26:S29,S31:S35,S37:S40,S42:S47,S49:S53,S55:S60,S62:S66,S68:S72)</f>
        <v>0</v>
      </c>
      <c r="T74" s="93">
        <f t="shared" si="21"/>
        <v>0</v>
      </c>
      <c r="U74" s="107">
        <f t="shared" si="22"/>
        <v>0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3"/>
        <v>0</v>
      </c>
      <c r="Y74" s="107">
        <f t="shared" si="24"/>
        <v>0</v>
      </c>
      <c r="Z74" s="92">
        <v>25823097534</v>
      </c>
      <c r="AA74" s="93">
        <v>1351988365</v>
      </c>
      <c r="AB74" s="93">
        <f t="shared" si="25"/>
        <v>27175085899</v>
      </c>
      <c r="AC74" s="107">
        <f t="shared" si="26"/>
        <v>0.3277541975015628</v>
      </c>
      <c r="AD74" s="92">
        <f>SUM(AD9,AD11:AD15,AD17:AD24,AD26:AD29,AD31:AD35,AD37:AD40,AD42:AD47,AD49:AD53,AD55:AD60,AD62:AD66,AD68:AD72)</f>
        <v>20858165838</v>
      </c>
      <c r="AE74" s="93">
        <f>SUM(AE9,AE11:AE15,AE17:AE24,AE26:AE29,AE31:AE35,AE37:AE40,AE42:AE47,AE49:AE53,AE55:AE60,AE62:AE66,AE68:AE72)</f>
        <v>16797252904</v>
      </c>
      <c r="AF74" s="93">
        <f t="shared" si="27"/>
        <v>37655418742</v>
      </c>
      <c r="AG74" s="93">
        <f>SUM(AG9,AG11:AG15,AG17:AG24,AG26:AG29,AG31:AG35,AG37:AG40,AG42:AG47,AG49:AG53,AG55:AG60,AG62:AG66,AG68:AG72)</f>
        <v>82266326840</v>
      </c>
      <c r="AH74" s="93">
        <f>SUM(AH9,AH11:AH15,AH17:AH24,AH26:AH29,AH31:AH35,AH37:AH40,AH42:AH47,AH49:AH53,AH55:AH60,AH62:AH66,AH68:AH72)</f>
        <v>82266326840</v>
      </c>
      <c r="AI74" s="94">
        <f>SUM(AI9,AI11:AI15,AI17:AI24,AI26:AI29,AI31:AI35,AI37:AI40,AI42:AI47,AI49:AI53,AI55:AI60,AI62:AI66,AI68:AI72)</f>
        <v>37655418742</v>
      </c>
      <c r="AJ74" s="131">
        <f t="shared" si="28"/>
        <v>0.45772578147601173</v>
      </c>
      <c r="AK74" s="132">
        <f t="shared" si="29"/>
        <v>-0.2783220368576189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539470742</v>
      </c>
      <c r="E9" s="86">
        <v>138638004</v>
      </c>
      <c r="F9" s="87">
        <f>$D9+$E9</f>
        <v>678108746</v>
      </c>
      <c r="G9" s="85">
        <v>539470742</v>
      </c>
      <c r="H9" s="86">
        <v>138638004</v>
      </c>
      <c r="I9" s="87">
        <f>$G9+$H9</f>
        <v>678108746</v>
      </c>
      <c r="J9" s="85">
        <v>48936381</v>
      </c>
      <c r="K9" s="86">
        <v>19373917</v>
      </c>
      <c r="L9" s="88">
        <f>$J9+$K9</f>
        <v>68310298</v>
      </c>
      <c r="M9" s="105">
        <f>IF($F9=0,0,$L9/$F9)</f>
        <v>0.10073649455628758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48936381</v>
      </c>
      <c r="AA9" s="88">
        <v>19373917</v>
      </c>
      <c r="AB9" s="88">
        <f>$Z9+$AA9</f>
        <v>68310298</v>
      </c>
      <c r="AC9" s="105">
        <f>IF($F9=0,0,$AB9/$F9)</f>
        <v>0.10073649455628758</v>
      </c>
      <c r="AD9" s="85">
        <v>291029928</v>
      </c>
      <c r="AE9" s="86">
        <v>2461886044</v>
      </c>
      <c r="AF9" s="88">
        <f>$AD9+$AE9</f>
        <v>2752915972</v>
      </c>
      <c r="AG9" s="86">
        <v>470576600</v>
      </c>
      <c r="AH9" s="86">
        <v>470576600</v>
      </c>
      <c r="AI9" s="126">
        <v>2752915972</v>
      </c>
      <c r="AJ9" s="127">
        <f>IF($AG9=0,0,$AI9/$AG9)</f>
        <v>5.850091084002052</v>
      </c>
      <c r="AK9" s="128">
        <f>IF($AF9=0,0,(($L9/$AF9)-1))</f>
        <v>-0.9751862030316993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415795588</v>
      </c>
      <c r="E10" s="86">
        <v>119672000</v>
      </c>
      <c r="F10" s="87">
        <f aca="true" t="shared" si="0" ref="F10:F41">$D10+$E10</f>
        <v>535467588</v>
      </c>
      <c r="G10" s="85">
        <v>475279588</v>
      </c>
      <c r="H10" s="86">
        <v>120657660</v>
      </c>
      <c r="I10" s="87">
        <f aca="true" t="shared" si="1" ref="I10:I41">$G10+$H10</f>
        <v>595937248</v>
      </c>
      <c r="J10" s="85">
        <v>161920331</v>
      </c>
      <c r="K10" s="86">
        <v>24232395</v>
      </c>
      <c r="L10" s="88">
        <f aca="true" t="shared" si="2" ref="L10:L41">$J10+$K10</f>
        <v>186152726</v>
      </c>
      <c r="M10" s="105">
        <f aca="true" t="shared" si="3" ref="M10:M41">IF($F10=0,0,$L10/$F10)</f>
        <v>0.3476451799730594</v>
      </c>
      <c r="N10" s="85">
        <v>0</v>
      </c>
      <c r="O10" s="86">
        <v>0</v>
      </c>
      <c r="P10" s="88">
        <f aca="true" t="shared" si="4" ref="P10:P41">$N10+$O10</f>
        <v>0</v>
      </c>
      <c r="Q10" s="105">
        <f aca="true" t="shared" si="5" ref="Q10:Q41">IF($F10=0,0,$P10/$F10)</f>
        <v>0</v>
      </c>
      <c r="R10" s="85">
        <v>0</v>
      </c>
      <c r="S10" s="86">
        <v>0</v>
      </c>
      <c r="T10" s="88">
        <f aca="true" t="shared" si="6" ref="T10:T41">$R10+$S10</f>
        <v>0</v>
      </c>
      <c r="U10" s="105">
        <f aca="true" t="shared" si="7" ref="U10:U41">IF($I10=0,0,$T10/$I10)</f>
        <v>0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v>161920331</v>
      </c>
      <c r="AA10" s="88">
        <v>24232395</v>
      </c>
      <c r="AB10" s="88">
        <f aca="true" t="shared" si="10" ref="AB10:AB41">$Z10+$AA10</f>
        <v>186152726</v>
      </c>
      <c r="AC10" s="105">
        <f aca="true" t="shared" si="11" ref="AC10:AC41">IF($F10=0,0,$AB10/$F10)</f>
        <v>0.3476451799730594</v>
      </c>
      <c r="AD10" s="85">
        <v>134634881</v>
      </c>
      <c r="AE10" s="86">
        <v>14012493</v>
      </c>
      <c r="AF10" s="88">
        <f aca="true" t="shared" si="12" ref="AF10:AF41">$AD10+$AE10</f>
        <v>148647374</v>
      </c>
      <c r="AG10" s="86">
        <v>558888663</v>
      </c>
      <c r="AH10" s="86">
        <v>558888663</v>
      </c>
      <c r="AI10" s="126">
        <v>148647374</v>
      </c>
      <c r="AJ10" s="127">
        <f aca="true" t="shared" si="13" ref="AJ10:AJ41">IF($AG10=0,0,$AI10/$AG10)</f>
        <v>0.2659695639594679</v>
      </c>
      <c r="AK10" s="128">
        <f aca="true" t="shared" si="14" ref="AK10:AK41">IF($AF10=0,0,(($L10/$AF10)-1))</f>
        <v>0.25231089517935246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1316707182</v>
      </c>
      <c r="E11" s="86">
        <v>130973034</v>
      </c>
      <c r="F11" s="87">
        <f t="shared" si="0"/>
        <v>1447680216</v>
      </c>
      <c r="G11" s="85">
        <v>1377049184</v>
      </c>
      <c r="H11" s="86">
        <v>145883135</v>
      </c>
      <c r="I11" s="87">
        <f t="shared" si="1"/>
        <v>1522932319</v>
      </c>
      <c r="J11" s="85">
        <v>418848189</v>
      </c>
      <c r="K11" s="86">
        <v>27490774</v>
      </c>
      <c r="L11" s="88">
        <f t="shared" si="2"/>
        <v>446338963</v>
      </c>
      <c r="M11" s="105">
        <f t="shared" si="3"/>
        <v>0.30831322972227454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418848189</v>
      </c>
      <c r="AA11" s="88">
        <v>27490774</v>
      </c>
      <c r="AB11" s="88">
        <f t="shared" si="10"/>
        <v>446338963</v>
      </c>
      <c r="AC11" s="105">
        <f t="shared" si="11"/>
        <v>0.30831322972227454</v>
      </c>
      <c r="AD11" s="85">
        <v>391909297</v>
      </c>
      <c r="AE11" s="86">
        <v>34591330</v>
      </c>
      <c r="AF11" s="88">
        <f t="shared" si="12"/>
        <v>426500627</v>
      </c>
      <c r="AG11" s="86">
        <v>1412346311</v>
      </c>
      <c r="AH11" s="86">
        <v>1412346311</v>
      </c>
      <c r="AI11" s="126">
        <v>426500627</v>
      </c>
      <c r="AJ11" s="127">
        <f t="shared" si="13"/>
        <v>0.3019802039189806</v>
      </c>
      <c r="AK11" s="128">
        <f t="shared" si="14"/>
        <v>0.04651420125579331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583962759</v>
      </c>
      <c r="E12" s="86">
        <v>45962850</v>
      </c>
      <c r="F12" s="87">
        <f t="shared" si="0"/>
        <v>629925609</v>
      </c>
      <c r="G12" s="85">
        <v>617048759</v>
      </c>
      <c r="H12" s="86">
        <v>37962850</v>
      </c>
      <c r="I12" s="87">
        <f t="shared" si="1"/>
        <v>655011609</v>
      </c>
      <c r="J12" s="85">
        <v>155967458</v>
      </c>
      <c r="K12" s="86">
        <v>9280988</v>
      </c>
      <c r="L12" s="88">
        <f t="shared" si="2"/>
        <v>165248446</v>
      </c>
      <c r="M12" s="105">
        <f t="shared" si="3"/>
        <v>0.2623300968225916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155967458</v>
      </c>
      <c r="AA12" s="88">
        <v>9280988</v>
      </c>
      <c r="AB12" s="88">
        <f t="shared" si="10"/>
        <v>165248446</v>
      </c>
      <c r="AC12" s="105">
        <f t="shared" si="11"/>
        <v>0.2623300968225916</v>
      </c>
      <c r="AD12" s="85">
        <v>183947063</v>
      </c>
      <c r="AE12" s="86">
        <v>7494464</v>
      </c>
      <c r="AF12" s="88">
        <f t="shared" si="12"/>
        <v>191441527</v>
      </c>
      <c r="AG12" s="86">
        <v>594218559</v>
      </c>
      <c r="AH12" s="86">
        <v>594218559</v>
      </c>
      <c r="AI12" s="126">
        <v>191441527</v>
      </c>
      <c r="AJ12" s="127">
        <f t="shared" si="13"/>
        <v>0.3221735910136728</v>
      </c>
      <c r="AK12" s="128">
        <f t="shared" si="14"/>
        <v>-0.1368202678408431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280558073</v>
      </c>
      <c r="E13" s="86">
        <v>171219422</v>
      </c>
      <c r="F13" s="87">
        <f t="shared" si="0"/>
        <v>451777495</v>
      </c>
      <c r="G13" s="85">
        <v>306465073</v>
      </c>
      <c r="H13" s="86">
        <v>171219422</v>
      </c>
      <c r="I13" s="87">
        <f t="shared" si="1"/>
        <v>477684495</v>
      </c>
      <c r="J13" s="85">
        <v>98117856</v>
      </c>
      <c r="K13" s="86">
        <v>31341612</v>
      </c>
      <c r="L13" s="88">
        <f t="shared" si="2"/>
        <v>129459468</v>
      </c>
      <c r="M13" s="105">
        <f t="shared" si="3"/>
        <v>0.2865558143838041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98117856</v>
      </c>
      <c r="AA13" s="88">
        <v>31341612</v>
      </c>
      <c r="AB13" s="88">
        <f t="shared" si="10"/>
        <v>129459468</v>
      </c>
      <c r="AC13" s="105">
        <f t="shared" si="11"/>
        <v>0.2865558143838041</v>
      </c>
      <c r="AD13" s="85">
        <v>21056770</v>
      </c>
      <c r="AE13" s="86">
        <v>15790042</v>
      </c>
      <c r="AF13" s="88">
        <f t="shared" si="12"/>
        <v>36846812</v>
      </c>
      <c r="AG13" s="86">
        <v>293003160</v>
      </c>
      <c r="AH13" s="86">
        <v>293003160</v>
      </c>
      <c r="AI13" s="126">
        <v>36846812</v>
      </c>
      <c r="AJ13" s="127">
        <f t="shared" si="13"/>
        <v>0.12575568126978562</v>
      </c>
      <c r="AK13" s="128">
        <f t="shared" si="14"/>
        <v>2.513450987293012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1392850144</v>
      </c>
      <c r="E14" s="86">
        <v>567412296</v>
      </c>
      <c r="F14" s="87">
        <f t="shared" si="0"/>
        <v>1960262440</v>
      </c>
      <c r="G14" s="85">
        <v>1392850144</v>
      </c>
      <c r="H14" s="86">
        <v>608610296</v>
      </c>
      <c r="I14" s="87">
        <f t="shared" si="1"/>
        <v>2001460440</v>
      </c>
      <c r="J14" s="85">
        <v>3891700</v>
      </c>
      <c r="K14" s="86">
        <v>146880750</v>
      </c>
      <c r="L14" s="88">
        <f t="shared" si="2"/>
        <v>150772450</v>
      </c>
      <c r="M14" s="105">
        <f t="shared" si="3"/>
        <v>0.07691442070379106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3891700</v>
      </c>
      <c r="AA14" s="88">
        <v>146880750</v>
      </c>
      <c r="AB14" s="88">
        <f t="shared" si="10"/>
        <v>150772450</v>
      </c>
      <c r="AC14" s="105">
        <f t="shared" si="11"/>
        <v>0.07691442070379106</v>
      </c>
      <c r="AD14" s="85">
        <v>390687506</v>
      </c>
      <c r="AE14" s="86">
        <v>72385377</v>
      </c>
      <c r="AF14" s="88">
        <f t="shared" si="12"/>
        <v>463072883</v>
      </c>
      <c r="AG14" s="86">
        <v>1736739178</v>
      </c>
      <c r="AH14" s="86">
        <v>1736739178</v>
      </c>
      <c r="AI14" s="126">
        <v>463072883</v>
      </c>
      <c r="AJ14" s="127">
        <f t="shared" si="13"/>
        <v>0.2666335215246696</v>
      </c>
      <c r="AK14" s="128">
        <f t="shared" si="14"/>
        <v>-0.6744088122301042</v>
      </c>
    </row>
    <row r="15" spans="1:37" ht="16.5">
      <c r="A15" s="65"/>
      <c r="B15" s="66" t="s">
        <v>366</v>
      </c>
      <c r="C15" s="67"/>
      <c r="D15" s="89">
        <f>SUM(D9:D14)</f>
        <v>4529344488</v>
      </c>
      <c r="E15" s="90">
        <f>SUM(E9:E14)</f>
        <v>1173877606</v>
      </c>
      <c r="F15" s="91">
        <f t="shared" si="0"/>
        <v>5703222094</v>
      </c>
      <c r="G15" s="89">
        <f>SUM(G9:G14)</f>
        <v>4708163490</v>
      </c>
      <c r="H15" s="90">
        <f>SUM(H9:H14)</f>
        <v>1222971367</v>
      </c>
      <c r="I15" s="91">
        <f t="shared" si="1"/>
        <v>5931134857</v>
      </c>
      <c r="J15" s="89">
        <f>SUM(J9:J14)</f>
        <v>887681915</v>
      </c>
      <c r="K15" s="90">
        <f>SUM(K9:K14)</f>
        <v>258600436</v>
      </c>
      <c r="L15" s="90">
        <f t="shared" si="2"/>
        <v>1146282351</v>
      </c>
      <c r="M15" s="106">
        <f t="shared" si="3"/>
        <v>0.20098855210389427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887681915</v>
      </c>
      <c r="AA15" s="90">
        <v>258600436</v>
      </c>
      <c r="AB15" s="90">
        <f t="shared" si="10"/>
        <v>1146282351</v>
      </c>
      <c r="AC15" s="106">
        <f t="shared" si="11"/>
        <v>0.20098855210389427</v>
      </c>
      <c r="AD15" s="89">
        <f>SUM(AD9:AD14)</f>
        <v>1413265445</v>
      </c>
      <c r="AE15" s="90">
        <f>SUM(AE9:AE14)</f>
        <v>2606159750</v>
      </c>
      <c r="AF15" s="90">
        <f t="shared" si="12"/>
        <v>4019425195</v>
      </c>
      <c r="AG15" s="90">
        <f>SUM(AG9:AG14)</f>
        <v>5065772471</v>
      </c>
      <c r="AH15" s="90">
        <f>SUM(AH9:AH14)</f>
        <v>5065772471</v>
      </c>
      <c r="AI15" s="91">
        <f>SUM(AI9:AI14)</f>
        <v>4019425195</v>
      </c>
      <c r="AJ15" s="129">
        <f t="shared" si="13"/>
        <v>0.7934476366654802</v>
      </c>
      <c r="AK15" s="130">
        <f t="shared" si="14"/>
        <v>-0.7148143589222837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384580436</v>
      </c>
      <c r="E16" s="86">
        <v>33843000</v>
      </c>
      <c r="F16" s="87">
        <f t="shared" si="0"/>
        <v>418423436</v>
      </c>
      <c r="G16" s="85">
        <v>411775747</v>
      </c>
      <c r="H16" s="86">
        <v>39111684</v>
      </c>
      <c r="I16" s="87">
        <f t="shared" si="1"/>
        <v>450887431</v>
      </c>
      <c r="J16" s="85">
        <v>138446271</v>
      </c>
      <c r="K16" s="86">
        <v>2322896</v>
      </c>
      <c r="L16" s="88">
        <f t="shared" si="2"/>
        <v>140769167</v>
      </c>
      <c r="M16" s="105">
        <f t="shared" si="3"/>
        <v>0.3364275393981517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138446271</v>
      </c>
      <c r="AA16" s="88">
        <v>2322896</v>
      </c>
      <c r="AB16" s="88">
        <f t="shared" si="10"/>
        <v>140769167</v>
      </c>
      <c r="AC16" s="105">
        <f t="shared" si="11"/>
        <v>0.3364275393981517</v>
      </c>
      <c r="AD16" s="85">
        <v>119839799</v>
      </c>
      <c r="AE16" s="86">
        <v>4346450</v>
      </c>
      <c r="AF16" s="88">
        <f t="shared" si="12"/>
        <v>124186249</v>
      </c>
      <c r="AG16" s="86">
        <v>378071294</v>
      </c>
      <c r="AH16" s="86">
        <v>378071294</v>
      </c>
      <c r="AI16" s="126">
        <v>124186249</v>
      </c>
      <c r="AJ16" s="127">
        <f t="shared" si="13"/>
        <v>0.32847309745764514</v>
      </c>
      <c r="AK16" s="128">
        <f t="shared" si="14"/>
        <v>0.13353264257140096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772856024</v>
      </c>
      <c r="E17" s="86">
        <v>190000008</v>
      </c>
      <c r="F17" s="87">
        <f t="shared" si="0"/>
        <v>962856032</v>
      </c>
      <c r="G17" s="85">
        <v>824305865</v>
      </c>
      <c r="H17" s="86">
        <v>190000008</v>
      </c>
      <c r="I17" s="87">
        <f t="shared" si="1"/>
        <v>1014305873</v>
      </c>
      <c r="J17" s="85">
        <v>265537733</v>
      </c>
      <c r="K17" s="86">
        <v>26569939</v>
      </c>
      <c r="L17" s="88">
        <f t="shared" si="2"/>
        <v>292107672</v>
      </c>
      <c r="M17" s="105">
        <f t="shared" si="3"/>
        <v>0.3033762704827714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265537733</v>
      </c>
      <c r="AA17" s="88">
        <v>26569939</v>
      </c>
      <c r="AB17" s="88">
        <f t="shared" si="10"/>
        <v>292107672</v>
      </c>
      <c r="AC17" s="105">
        <f t="shared" si="11"/>
        <v>0.3033762704827714</v>
      </c>
      <c r="AD17" s="85">
        <v>241659922</v>
      </c>
      <c r="AE17" s="86">
        <v>38480501</v>
      </c>
      <c r="AF17" s="88">
        <f t="shared" si="12"/>
        <v>280140423</v>
      </c>
      <c r="AG17" s="86">
        <v>917911510</v>
      </c>
      <c r="AH17" s="86">
        <v>917911510</v>
      </c>
      <c r="AI17" s="126">
        <v>280140423</v>
      </c>
      <c r="AJ17" s="127">
        <f t="shared" si="13"/>
        <v>0.3051932783803964</v>
      </c>
      <c r="AK17" s="128">
        <f t="shared" si="14"/>
        <v>0.042718751088628215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971499492</v>
      </c>
      <c r="E18" s="86">
        <v>247178868</v>
      </c>
      <c r="F18" s="87">
        <f t="shared" si="0"/>
        <v>1218678360</v>
      </c>
      <c r="G18" s="85">
        <v>1055571492</v>
      </c>
      <c r="H18" s="86">
        <v>304978823</v>
      </c>
      <c r="I18" s="87">
        <f t="shared" si="1"/>
        <v>1360550315</v>
      </c>
      <c r="J18" s="85">
        <v>277114577</v>
      </c>
      <c r="K18" s="86">
        <v>19337736</v>
      </c>
      <c r="L18" s="88">
        <f t="shared" si="2"/>
        <v>296452313</v>
      </c>
      <c r="M18" s="105">
        <f t="shared" si="3"/>
        <v>0.24325722252096116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277114577</v>
      </c>
      <c r="AA18" s="88">
        <v>19337736</v>
      </c>
      <c r="AB18" s="88">
        <f t="shared" si="10"/>
        <v>296452313</v>
      </c>
      <c r="AC18" s="105">
        <f t="shared" si="11"/>
        <v>0.24325722252096116</v>
      </c>
      <c r="AD18" s="85">
        <v>257344680</v>
      </c>
      <c r="AE18" s="86">
        <v>5051105</v>
      </c>
      <c r="AF18" s="88">
        <f t="shared" si="12"/>
        <v>262395785</v>
      </c>
      <c r="AG18" s="86">
        <v>1056011968</v>
      </c>
      <c r="AH18" s="86">
        <v>1056011968</v>
      </c>
      <c r="AI18" s="126">
        <v>262395785</v>
      </c>
      <c r="AJ18" s="127">
        <f t="shared" si="13"/>
        <v>0.24847804092311196</v>
      </c>
      <c r="AK18" s="128">
        <f t="shared" si="14"/>
        <v>0.12979068242273795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480148188</v>
      </c>
      <c r="E19" s="86">
        <v>357246663</v>
      </c>
      <c r="F19" s="87">
        <f t="shared" si="0"/>
        <v>837394851</v>
      </c>
      <c r="G19" s="85">
        <v>562168188</v>
      </c>
      <c r="H19" s="86">
        <v>357246663</v>
      </c>
      <c r="I19" s="87">
        <f t="shared" si="1"/>
        <v>919414851</v>
      </c>
      <c r="J19" s="85">
        <v>192555151</v>
      </c>
      <c r="K19" s="86">
        <v>39342184</v>
      </c>
      <c r="L19" s="88">
        <f t="shared" si="2"/>
        <v>231897335</v>
      </c>
      <c r="M19" s="105">
        <f t="shared" si="3"/>
        <v>0.2769271087863424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192555151</v>
      </c>
      <c r="AA19" s="88">
        <v>39342184</v>
      </c>
      <c r="AB19" s="88">
        <f t="shared" si="10"/>
        <v>231897335</v>
      </c>
      <c r="AC19" s="105">
        <f t="shared" si="11"/>
        <v>0.2769271087863424</v>
      </c>
      <c r="AD19" s="85">
        <v>59300269</v>
      </c>
      <c r="AE19" s="86">
        <v>37293513</v>
      </c>
      <c r="AF19" s="88">
        <f t="shared" si="12"/>
        <v>96593782</v>
      </c>
      <c r="AG19" s="86">
        <v>585706476</v>
      </c>
      <c r="AH19" s="86">
        <v>585706476</v>
      </c>
      <c r="AI19" s="126">
        <v>96593782</v>
      </c>
      <c r="AJ19" s="127">
        <f t="shared" si="13"/>
        <v>0.16491841213652553</v>
      </c>
      <c r="AK19" s="128">
        <f t="shared" si="14"/>
        <v>1.4007480626444466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1358917644</v>
      </c>
      <c r="E20" s="86">
        <v>766996884</v>
      </c>
      <c r="F20" s="87">
        <f t="shared" si="0"/>
        <v>2125914528</v>
      </c>
      <c r="G20" s="85">
        <v>1525681642</v>
      </c>
      <c r="H20" s="86">
        <v>811084315</v>
      </c>
      <c r="I20" s="87">
        <f t="shared" si="1"/>
        <v>2336765957</v>
      </c>
      <c r="J20" s="85">
        <v>552938276</v>
      </c>
      <c r="K20" s="86">
        <v>144852643</v>
      </c>
      <c r="L20" s="88">
        <f t="shared" si="2"/>
        <v>697790919</v>
      </c>
      <c r="M20" s="105">
        <f t="shared" si="3"/>
        <v>0.3282309377021201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552938276</v>
      </c>
      <c r="AA20" s="88">
        <v>144852643</v>
      </c>
      <c r="AB20" s="88">
        <f t="shared" si="10"/>
        <v>697790919</v>
      </c>
      <c r="AC20" s="105">
        <f t="shared" si="11"/>
        <v>0.3282309377021201</v>
      </c>
      <c r="AD20" s="85">
        <v>549407498</v>
      </c>
      <c r="AE20" s="86">
        <v>0</v>
      </c>
      <c r="AF20" s="88">
        <f t="shared" si="12"/>
        <v>549407498</v>
      </c>
      <c r="AG20" s="86">
        <v>1698952088</v>
      </c>
      <c r="AH20" s="86">
        <v>1698952088</v>
      </c>
      <c r="AI20" s="126">
        <v>549407498</v>
      </c>
      <c r="AJ20" s="127">
        <f t="shared" si="13"/>
        <v>0.32338021883051477</v>
      </c>
      <c r="AK20" s="128">
        <f t="shared" si="14"/>
        <v>0.27007898789178886</v>
      </c>
    </row>
    <row r="21" spans="1:37" ht="16.5">
      <c r="A21" s="65"/>
      <c r="B21" s="66" t="s">
        <v>377</v>
      </c>
      <c r="C21" s="67"/>
      <c r="D21" s="89">
        <f>SUM(D16:D20)</f>
        <v>3968001784</v>
      </c>
      <c r="E21" s="90">
        <f>SUM(E16:E20)</f>
        <v>1595265423</v>
      </c>
      <c r="F21" s="91">
        <f t="shared" si="0"/>
        <v>5563267207</v>
      </c>
      <c r="G21" s="89">
        <f>SUM(G16:G20)</f>
        <v>4379502934</v>
      </c>
      <c r="H21" s="90">
        <f>SUM(H16:H20)</f>
        <v>1702421493</v>
      </c>
      <c r="I21" s="91">
        <f t="shared" si="1"/>
        <v>6081924427</v>
      </c>
      <c r="J21" s="89">
        <f>SUM(J16:J20)</f>
        <v>1426592008</v>
      </c>
      <c r="K21" s="90">
        <f>SUM(K16:K20)</f>
        <v>232425398</v>
      </c>
      <c r="L21" s="90">
        <f t="shared" si="2"/>
        <v>1659017406</v>
      </c>
      <c r="M21" s="106">
        <f t="shared" si="3"/>
        <v>0.2982091897208417</v>
      </c>
      <c r="N21" s="89">
        <f>SUM(N16:N20)</f>
        <v>0</v>
      </c>
      <c r="O21" s="90">
        <f>SUM(O16:O20)</f>
        <v>0</v>
      </c>
      <c r="P21" s="90">
        <f t="shared" si="4"/>
        <v>0</v>
      </c>
      <c r="Q21" s="106">
        <f t="shared" si="5"/>
        <v>0</v>
      </c>
      <c r="R21" s="89">
        <f>SUM(R16:R20)</f>
        <v>0</v>
      </c>
      <c r="S21" s="90">
        <f>SUM(S16:S20)</f>
        <v>0</v>
      </c>
      <c r="T21" s="90">
        <f t="shared" si="6"/>
        <v>0</v>
      </c>
      <c r="U21" s="106">
        <f t="shared" si="7"/>
        <v>0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v>1426592008</v>
      </c>
      <c r="AA21" s="90">
        <v>232425398</v>
      </c>
      <c r="AB21" s="90">
        <f t="shared" si="10"/>
        <v>1659017406</v>
      </c>
      <c r="AC21" s="106">
        <f t="shared" si="11"/>
        <v>0.2982091897208417</v>
      </c>
      <c r="AD21" s="89">
        <f>SUM(AD16:AD20)</f>
        <v>1227552168</v>
      </c>
      <c r="AE21" s="90">
        <f>SUM(AE16:AE20)</f>
        <v>85171569</v>
      </c>
      <c r="AF21" s="90">
        <f t="shared" si="12"/>
        <v>1312723737</v>
      </c>
      <c r="AG21" s="90">
        <f>SUM(AG16:AG20)</f>
        <v>4636653336</v>
      </c>
      <c r="AH21" s="90">
        <f>SUM(AH16:AH20)</f>
        <v>4636653336</v>
      </c>
      <c r="AI21" s="91">
        <f>SUM(AI16:AI20)</f>
        <v>1312723737</v>
      </c>
      <c r="AJ21" s="129">
        <f t="shared" si="13"/>
        <v>0.28311880183228777</v>
      </c>
      <c r="AK21" s="130">
        <f t="shared" si="14"/>
        <v>0.26379782679285846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293567476</v>
      </c>
      <c r="E22" s="86">
        <v>60873788</v>
      </c>
      <c r="F22" s="87">
        <f t="shared" si="0"/>
        <v>354441264</v>
      </c>
      <c r="G22" s="85">
        <v>331047476</v>
      </c>
      <c r="H22" s="86">
        <v>66073788</v>
      </c>
      <c r="I22" s="87">
        <f t="shared" si="1"/>
        <v>397121264</v>
      </c>
      <c r="J22" s="85">
        <v>122716465</v>
      </c>
      <c r="K22" s="86">
        <v>4642178</v>
      </c>
      <c r="L22" s="88">
        <f t="shared" si="2"/>
        <v>127358643</v>
      </c>
      <c r="M22" s="105">
        <f t="shared" si="3"/>
        <v>0.3593222796993524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122716465</v>
      </c>
      <c r="AA22" s="88">
        <v>4642178</v>
      </c>
      <c r="AB22" s="88">
        <f t="shared" si="10"/>
        <v>127358643</v>
      </c>
      <c r="AC22" s="105">
        <f t="shared" si="11"/>
        <v>0.3593222796993524</v>
      </c>
      <c r="AD22" s="85">
        <v>116089693</v>
      </c>
      <c r="AE22" s="86">
        <v>4912056</v>
      </c>
      <c r="AF22" s="88">
        <f t="shared" si="12"/>
        <v>121001749</v>
      </c>
      <c r="AG22" s="86">
        <v>358299936</v>
      </c>
      <c r="AH22" s="86">
        <v>358299936</v>
      </c>
      <c r="AI22" s="126">
        <v>121001749</v>
      </c>
      <c r="AJ22" s="127">
        <f t="shared" si="13"/>
        <v>0.33771077480739486</v>
      </c>
      <c r="AK22" s="128">
        <f t="shared" si="14"/>
        <v>0.052535554672023865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236665172</v>
      </c>
      <c r="E23" s="86">
        <v>61599331</v>
      </c>
      <c r="F23" s="87">
        <f t="shared" si="0"/>
        <v>298264503</v>
      </c>
      <c r="G23" s="85">
        <v>257982172</v>
      </c>
      <c r="H23" s="86">
        <v>72616548</v>
      </c>
      <c r="I23" s="87">
        <f t="shared" si="1"/>
        <v>330598720</v>
      </c>
      <c r="J23" s="85">
        <v>17978180</v>
      </c>
      <c r="K23" s="86">
        <v>6014144</v>
      </c>
      <c r="L23" s="88">
        <f t="shared" si="2"/>
        <v>23992324</v>
      </c>
      <c r="M23" s="105">
        <f t="shared" si="3"/>
        <v>0.08043975652040632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17978180</v>
      </c>
      <c r="AA23" s="88">
        <v>6014144</v>
      </c>
      <c r="AB23" s="88">
        <f t="shared" si="10"/>
        <v>23992324</v>
      </c>
      <c r="AC23" s="105">
        <f t="shared" si="11"/>
        <v>0.08043975652040632</v>
      </c>
      <c r="AD23" s="85">
        <v>72437594</v>
      </c>
      <c r="AE23" s="86">
        <v>13139331</v>
      </c>
      <c r="AF23" s="88">
        <f t="shared" si="12"/>
        <v>85576925</v>
      </c>
      <c r="AG23" s="86">
        <v>283037644</v>
      </c>
      <c r="AH23" s="86">
        <v>283037644</v>
      </c>
      <c r="AI23" s="126">
        <v>85576925</v>
      </c>
      <c r="AJ23" s="127">
        <f t="shared" si="13"/>
        <v>0.3023517430070185</v>
      </c>
      <c r="AK23" s="128">
        <f t="shared" si="14"/>
        <v>-0.7196402651766233</v>
      </c>
    </row>
    <row r="24" spans="1:37" ht="12.75">
      <c r="A24" s="62" t="s">
        <v>98</v>
      </c>
      <c r="B24" s="63" t="s">
        <v>70</v>
      </c>
      <c r="C24" s="64" t="s">
        <v>71</v>
      </c>
      <c r="D24" s="85">
        <v>3807023077</v>
      </c>
      <c r="E24" s="86">
        <v>1201498682</v>
      </c>
      <c r="F24" s="87">
        <f t="shared" si="0"/>
        <v>5008521759</v>
      </c>
      <c r="G24" s="85">
        <v>3962023077</v>
      </c>
      <c r="H24" s="86">
        <v>1231141682</v>
      </c>
      <c r="I24" s="87">
        <f t="shared" si="1"/>
        <v>5193164759</v>
      </c>
      <c r="J24" s="85">
        <v>987239899</v>
      </c>
      <c r="K24" s="86">
        <v>132203126</v>
      </c>
      <c r="L24" s="88">
        <f t="shared" si="2"/>
        <v>1119443025</v>
      </c>
      <c r="M24" s="105">
        <f t="shared" si="3"/>
        <v>0.22350766930151217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987239899</v>
      </c>
      <c r="AA24" s="88">
        <v>132203126</v>
      </c>
      <c r="AB24" s="88">
        <f t="shared" si="10"/>
        <v>1119443025</v>
      </c>
      <c r="AC24" s="105">
        <f t="shared" si="11"/>
        <v>0.22350766930151217</v>
      </c>
      <c r="AD24" s="85">
        <v>962825262</v>
      </c>
      <c r="AE24" s="86">
        <v>170032755</v>
      </c>
      <c r="AF24" s="88">
        <f t="shared" si="12"/>
        <v>1132858017</v>
      </c>
      <c r="AG24" s="86">
        <v>5683987732</v>
      </c>
      <c r="AH24" s="86">
        <v>5683987732</v>
      </c>
      <c r="AI24" s="126">
        <v>1132858017</v>
      </c>
      <c r="AJ24" s="127">
        <f t="shared" si="13"/>
        <v>0.19930690747662577</v>
      </c>
      <c r="AK24" s="128">
        <f t="shared" si="14"/>
        <v>-0.01184172402780459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390754127</v>
      </c>
      <c r="E25" s="86">
        <v>134668250</v>
      </c>
      <c r="F25" s="87">
        <f t="shared" si="0"/>
        <v>525422377</v>
      </c>
      <c r="G25" s="85">
        <v>443320127</v>
      </c>
      <c r="H25" s="86">
        <v>161188250</v>
      </c>
      <c r="I25" s="87">
        <f t="shared" si="1"/>
        <v>604508377</v>
      </c>
      <c r="J25" s="85">
        <v>304260656</v>
      </c>
      <c r="K25" s="86">
        <v>6647202</v>
      </c>
      <c r="L25" s="88">
        <f t="shared" si="2"/>
        <v>310907858</v>
      </c>
      <c r="M25" s="105">
        <f t="shared" si="3"/>
        <v>0.591729381179363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304260656</v>
      </c>
      <c r="AA25" s="88">
        <v>6647202</v>
      </c>
      <c r="AB25" s="88">
        <f t="shared" si="10"/>
        <v>310907858</v>
      </c>
      <c r="AC25" s="105">
        <f t="shared" si="11"/>
        <v>0.591729381179363</v>
      </c>
      <c r="AD25" s="85">
        <v>0</v>
      </c>
      <c r="AE25" s="86">
        <v>0</v>
      </c>
      <c r="AF25" s="88">
        <f t="shared" si="12"/>
        <v>0</v>
      </c>
      <c r="AG25" s="86">
        <v>458532681</v>
      </c>
      <c r="AH25" s="86">
        <v>458532681</v>
      </c>
      <c r="AI25" s="126">
        <v>0</v>
      </c>
      <c r="AJ25" s="127">
        <f t="shared" si="13"/>
        <v>0</v>
      </c>
      <c r="AK25" s="128">
        <f t="shared" si="14"/>
        <v>0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744334000</v>
      </c>
      <c r="E26" s="86">
        <v>321377000</v>
      </c>
      <c r="F26" s="87">
        <f t="shared" si="0"/>
        <v>1065711000</v>
      </c>
      <c r="G26" s="85">
        <v>841616000</v>
      </c>
      <c r="H26" s="86">
        <v>355277000</v>
      </c>
      <c r="I26" s="87">
        <f t="shared" si="1"/>
        <v>1196893000</v>
      </c>
      <c r="J26" s="85">
        <v>312584855</v>
      </c>
      <c r="K26" s="86">
        <v>70000089</v>
      </c>
      <c r="L26" s="88">
        <f t="shared" si="2"/>
        <v>382584944</v>
      </c>
      <c r="M26" s="105">
        <f t="shared" si="3"/>
        <v>0.3589950221026151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312584855</v>
      </c>
      <c r="AA26" s="88">
        <v>70000089</v>
      </c>
      <c r="AB26" s="88">
        <f t="shared" si="10"/>
        <v>382584944</v>
      </c>
      <c r="AC26" s="105">
        <f t="shared" si="11"/>
        <v>0.3589950221026151</v>
      </c>
      <c r="AD26" s="85">
        <v>272221119</v>
      </c>
      <c r="AE26" s="86">
        <v>77650215</v>
      </c>
      <c r="AF26" s="88">
        <f t="shared" si="12"/>
        <v>349871334</v>
      </c>
      <c r="AG26" s="86">
        <v>721528000</v>
      </c>
      <c r="AH26" s="86">
        <v>721528000</v>
      </c>
      <c r="AI26" s="126">
        <v>349871334</v>
      </c>
      <c r="AJ26" s="127">
        <f t="shared" si="13"/>
        <v>0.4849033356986839</v>
      </c>
      <c r="AK26" s="128">
        <f t="shared" si="14"/>
        <v>0.09350183001846046</v>
      </c>
    </row>
    <row r="27" spans="1:37" ht="16.5">
      <c r="A27" s="65"/>
      <c r="B27" s="66" t="s">
        <v>386</v>
      </c>
      <c r="C27" s="67"/>
      <c r="D27" s="89">
        <f>SUM(D22:D26)</f>
        <v>5472343852</v>
      </c>
      <c r="E27" s="90">
        <f>SUM(E22:E26)</f>
        <v>1780017051</v>
      </c>
      <c r="F27" s="91">
        <f t="shared" si="0"/>
        <v>7252360903</v>
      </c>
      <c r="G27" s="89">
        <f>SUM(G22:G26)</f>
        <v>5835988852</v>
      </c>
      <c r="H27" s="90">
        <f>SUM(H22:H26)</f>
        <v>1886297268</v>
      </c>
      <c r="I27" s="91">
        <f t="shared" si="1"/>
        <v>7722286120</v>
      </c>
      <c r="J27" s="89">
        <f>SUM(J22:J26)</f>
        <v>1744780055</v>
      </c>
      <c r="K27" s="90">
        <f>SUM(K22:K26)</f>
        <v>219506739</v>
      </c>
      <c r="L27" s="90">
        <f t="shared" si="2"/>
        <v>1964286794</v>
      </c>
      <c r="M27" s="106">
        <f t="shared" si="3"/>
        <v>0.2708479101181322</v>
      </c>
      <c r="N27" s="89">
        <f>SUM(N22:N26)</f>
        <v>0</v>
      </c>
      <c r="O27" s="90">
        <f>SUM(O22:O26)</f>
        <v>0</v>
      </c>
      <c r="P27" s="90">
        <f t="shared" si="4"/>
        <v>0</v>
      </c>
      <c r="Q27" s="106">
        <f t="shared" si="5"/>
        <v>0</v>
      </c>
      <c r="R27" s="89">
        <f>SUM(R22:R26)</f>
        <v>0</v>
      </c>
      <c r="S27" s="90">
        <f>SUM(S22:S26)</f>
        <v>0</v>
      </c>
      <c r="T27" s="90">
        <f t="shared" si="6"/>
        <v>0</v>
      </c>
      <c r="U27" s="106">
        <f t="shared" si="7"/>
        <v>0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v>1744780055</v>
      </c>
      <c r="AA27" s="90">
        <v>219506739</v>
      </c>
      <c r="AB27" s="90">
        <f t="shared" si="10"/>
        <v>1964286794</v>
      </c>
      <c r="AC27" s="106">
        <f t="shared" si="11"/>
        <v>0.2708479101181322</v>
      </c>
      <c r="AD27" s="89">
        <f>SUM(AD22:AD26)</f>
        <v>1423573668</v>
      </c>
      <c r="AE27" s="90">
        <f>SUM(AE22:AE26)</f>
        <v>265734357</v>
      </c>
      <c r="AF27" s="90">
        <f t="shared" si="12"/>
        <v>1689308025</v>
      </c>
      <c r="AG27" s="90">
        <f>SUM(AG22:AG26)</f>
        <v>7505385993</v>
      </c>
      <c r="AH27" s="90">
        <f>SUM(AH22:AH26)</f>
        <v>7505385993</v>
      </c>
      <c r="AI27" s="91">
        <f>SUM(AI22:AI26)</f>
        <v>1689308025</v>
      </c>
      <c r="AJ27" s="129">
        <f t="shared" si="13"/>
        <v>0.22507943316646953</v>
      </c>
      <c r="AK27" s="130">
        <f t="shared" si="14"/>
        <v>0.16277597982759828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417105072</v>
      </c>
      <c r="E28" s="86">
        <v>96502848</v>
      </c>
      <c r="F28" s="87">
        <f t="shared" si="0"/>
        <v>513607920</v>
      </c>
      <c r="G28" s="85">
        <v>417105096</v>
      </c>
      <c r="H28" s="86">
        <v>96502848</v>
      </c>
      <c r="I28" s="87">
        <f t="shared" si="1"/>
        <v>513607944</v>
      </c>
      <c r="J28" s="85">
        <v>59597944</v>
      </c>
      <c r="K28" s="86">
        <v>10971684</v>
      </c>
      <c r="L28" s="88">
        <f t="shared" si="2"/>
        <v>70569628</v>
      </c>
      <c r="M28" s="105">
        <f t="shared" si="3"/>
        <v>0.13739980489397438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59597944</v>
      </c>
      <c r="AA28" s="88">
        <v>10971684</v>
      </c>
      <c r="AB28" s="88">
        <f t="shared" si="10"/>
        <v>70569628</v>
      </c>
      <c r="AC28" s="105">
        <f t="shared" si="11"/>
        <v>0.13739980489397438</v>
      </c>
      <c r="AD28" s="85">
        <v>61518853</v>
      </c>
      <c r="AE28" s="86">
        <v>494047</v>
      </c>
      <c r="AF28" s="88">
        <f t="shared" si="12"/>
        <v>62012900</v>
      </c>
      <c r="AG28" s="86">
        <v>392286742</v>
      </c>
      <c r="AH28" s="86">
        <v>392286742</v>
      </c>
      <c r="AI28" s="126">
        <v>62012900</v>
      </c>
      <c r="AJ28" s="127">
        <f t="shared" si="13"/>
        <v>0.15808053997399688</v>
      </c>
      <c r="AK28" s="128">
        <f t="shared" si="14"/>
        <v>0.1379830325625797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593415682</v>
      </c>
      <c r="E29" s="86">
        <v>110991850</v>
      </c>
      <c r="F29" s="87">
        <f t="shared" si="0"/>
        <v>704407532</v>
      </c>
      <c r="G29" s="85">
        <v>593415682</v>
      </c>
      <c r="H29" s="86">
        <v>192488149</v>
      </c>
      <c r="I29" s="87">
        <f t="shared" si="1"/>
        <v>785903831</v>
      </c>
      <c r="J29" s="85">
        <v>171884855</v>
      </c>
      <c r="K29" s="86">
        <v>31546582</v>
      </c>
      <c r="L29" s="88">
        <f t="shared" si="2"/>
        <v>203431437</v>
      </c>
      <c r="M29" s="105">
        <f t="shared" si="3"/>
        <v>0.2887979298324709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171884855</v>
      </c>
      <c r="AA29" s="88">
        <v>31546582</v>
      </c>
      <c r="AB29" s="88">
        <f t="shared" si="10"/>
        <v>203431437</v>
      </c>
      <c r="AC29" s="105">
        <f t="shared" si="11"/>
        <v>0.2887979298324709</v>
      </c>
      <c r="AD29" s="85">
        <v>142826215</v>
      </c>
      <c r="AE29" s="86">
        <v>4158698</v>
      </c>
      <c r="AF29" s="88">
        <f t="shared" si="12"/>
        <v>146984913</v>
      </c>
      <c r="AG29" s="86">
        <v>638331925</v>
      </c>
      <c r="AH29" s="86">
        <v>638331925</v>
      </c>
      <c r="AI29" s="126">
        <v>146984913</v>
      </c>
      <c r="AJ29" s="127">
        <f t="shared" si="13"/>
        <v>0.2302640793032559</v>
      </c>
      <c r="AK29" s="128">
        <f t="shared" si="14"/>
        <v>0.38402937313709207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446197956</v>
      </c>
      <c r="E30" s="86">
        <v>85415000</v>
      </c>
      <c r="F30" s="87">
        <f t="shared" si="0"/>
        <v>531612956</v>
      </c>
      <c r="G30" s="85">
        <v>462312956</v>
      </c>
      <c r="H30" s="86">
        <v>82015000</v>
      </c>
      <c r="I30" s="87">
        <f t="shared" si="1"/>
        <v>544327956</v>
      </c>
      <c r="J30" s="85">
        <v>125321022</v>
      </c>
      <c r="K30" s="86">
        <v>11292358</v>
      </c>
      <c r="L30" s="88">
        <f t="shared" si="2"/>
        <v>136613380</v>
      </c>
      <c r="M30" s="105">
        <f t="shared" si="3"/>
        <v>0.256979026673684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125321022</v>
      </c>
      <c r="AA30" s="88">
        <v>11292358</v>
      </c>
      <c r="AB30" s="88">
        <f t="shared" si="10"/>
        <v>136613380</v>
      </c>
      <c r="AC30" s="105">
        <f t="shared" si="11"/>
        <v>0.256979026673684</v>
      </c>
      <c r="AD30" s="85">
        <v>106043547</v>
      </c>
      <c r="AE30" s="86">
        <v>4838013</v>
      </c>
      <c r="AF30" s="88">
        <f t="shared" si="12"/>
        <v>110881560</v>
      </c>
      <c r="AG30" s="86">
        <v>506179893</v>
      </c>
      <c r="AH30" s="86">
        <v>506179893</v>
      </c>
      <c r="AI30" s="126">
        <v>110881560</v>
      </c>
      <c r="AJ30" s="127">
        <f t="shared" si="13"/>
        <v>0.21905563917767076</v>
      </c>
      <c r="AK30" s="128">
        <f t="shared" si="14"/>
        <v>0.23206581869879894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1080306342</v>
      </c>
      <c r="E31" s="86">
        <v>326343700</v>
      </c>
      <c r="F31" s="87">
        <f t="shared" si="0"/>
        <v>1406650042</v>
      </c>
      <c r="G31" s="85">
        <v>1166851342</v>
      </c>
      <c r="H31" s="86">
        <v>250833267</v>
      </c>
      <c r="I31" s="87">
        <f t="shared" si="1"/>
        <v>1417684609</v>
      </c>
      <c r="J31" s="85">
        <v>338122704</v>
      </c>
      <c r="K31" s="86">
        <v>13558504</v>
      </c>
      <c r="L31" s="88">
        <f t="shared" si="2"/>
        <v>351681208</v>
      </c>
      <c r="M31" s="105">
        <f t="shared" si="3"/>
        <v>0.2500132922187052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338122704</v>
      </c>
      <c r="AA31" s="88">
        <v>13558504</v>
      </c>
      <c r="AB31" s="88">
        <f t="shared" si="10"/>
        <v>351681208</v>
      </c>
      <c r="AC31" s="105">
        <f t="shared" si="11"/>
        <v>0.2500132922187052</v>
      </c>
      <c r="AD31" s="85">
        <v>328541382</v>
      </c>
      <c r="AE31" s="86">
        <v>50699316</v>
      </c>
      <c r="AF31" s="88">
        <f t="shared" si="12"/>
        <v>379240698</v>
      </c>
      <c r="AG31" s="86">
        <v>1556369584</v>
      </c>
      <c r="AH31" s="86">
        <v>1556369584</v>
      </c>
      <c r="AI31" s="126">
        <v>379240698</v>
      </c>
      <c r="AJ31" s="127">
        <f t="shared" si="13"/>
        <v>0.24367007804490737</v>
      </c>
      <c r="AK31" s="128">
        <f t="shared" si="14"/>
        <v>-0.07267018056168639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728863320</v>
      </c>
      <c r="E32" s="86">
        <v>70398480</v>
      </c>
      <c r="F32" s="87">
        <f t="shared" si="0"/>
        <v>799261800</v>
      </c>
      <c r="G32" s="85">
        <v>747695320</v>
      </c>
      <c r="H32" s="86">
        <v>64585480</v>
      </c>
      <c r="I32" s="87">
        <f t="shared" si="1"/>
        <v>812280800</v>
      </c>
      <c r="J32" s="85">
        <v>146631295</v>
      </c>
      <c r="K32" s="86">
        <v>5140336</v>
      </c>
      <c r="L32" s="88">
        <f t="shared" si="2"/>
        <v>151771631</v>
      </c>
      <c r="M32" s="105">
        <f t="shared" si="3"/>
        <v>0.18988975952560225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146631295</v>
      </c>
      <c r="AA32" s="88">
        <v>5140336</v>
      </c>
      <c r="AB32" s="88">
        <f t="shared" si="10"/>
        <v>151771631</v>
      </c>
      <c r="AC32" s="105">
        <f t="shared" si="11"/>
        <v>0.18988975952560225</v>
      </c>
      <c r="AD32" s="85">
        <v>105455548</v>
      </c>
      <c r="AE32" s="86">
        <v>8220153</v>
      </c>
      <c r="AF32" s="88">
        <f t="shared" si="12"/>
        <v>113675701</v>
      </c>
      <c r="AG32" s="86">
        <v>623423592</v>
      </c>
      <c r="AH32" s="86">
        <v>623423592</v>
      </c>
      <c r="AI32" s="126">
        <v>113675701</v>
      </c>
      <c r="AJ32" s="127">
        <f t="shared" si="13"/>
        <v>0.18234103177795685</v>
      </c>
      <c r="AK32" s="128">
        <f t="shared" si="14"/>
        <v>0.3351281730824778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150268368</v>
      </c>
      <c r="E33" s="86">
        <v>13638684</v>
      </c>
      <c r="F33" s="87">
        <f t="shared" si="0"/>
        <v>163907052</v>
      </c>
      <c r="G33" s="85">
        <v>157332368</v>
      </c>
      <c r="H33" s="86">
        <v>15738684</v>
      </c>
      <c r="I33" s="87">
        <f t="shared" si="1"/>
        <v>173071052</v>
      </c>
      <c r="J33" s="85">
        <v>62331259</v>
      </c>
      <c r="K33" s="86">
        <v>442047</v>
      </c>
      <c r="L33" s="88">
        <f t="shared" si="2"/>
        <v>62773306</v>
      </c>
      <c r="M33" s="105">
        <f t="shared" si="3"/>
        <v>0.3829811178594073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62331259</v>
      </c>
      <c r="AA33" s="88">
        <v>442047</v>
      </c>
      <c r="AB33" s="88">
        <f t="shared" si="10"/>
        <v>62773306</v>
      </c>
      <c r="AC33" s="105">
        <f t="shared" si="11"/>
        <v>0.3829811178594073</v>
      </c>
      <c r="AD33" s="85">
        <v>59765533</v>
      </c>
      <c r="AE33" s="86">
        <v>44474</v>
      </c>
      <c r="AF33" s="88">
        <f t="shared" si="12"/>
        <v>59810007</v>
      </c>
      <c r="AG33" s="86">
        <v>151940172</v>
      </c>
      <c r="AH33" s="86">
        <v>151940172</v>
      </c>
      <c r="AI33" s="126">
        <v>59810007</v>
      </c>
      <c r="AJ33" s="127">
        <f t="shared" si="13"/>
        <v>0.39364182765305805</v>
      </c>
      <c r="AK33" s="128">
        <f t="shared" si="14"/>
        <v>0.04954520403249574</v>
      </c>
    </row>
    <row r="34" spans="1:37" ht="16.5">
      <c r="A34" s="65"/>
      <c r="B34" s="66" t="s">
        <v>399</v>
      </c>
      <c r="C34" s="67"/>
      <c r="D34" s="89">
        <f>SUM(D28:D33)</f>
        <v>3416156740</v>
      </c>
      <c r="E34" s="90">
        <f>SUM(E28:E33)</f>
        <v>703290562</v>
      </c>
      <c r="F34" s="91">
        <f t="shared" si="0"/>
        <v>4119447302</v>
      </c>
      <c r="G34" s="89">
        <f>SUM(G28:G33)</f>
        <v>3544712764</v>
      </c>
      <c r="H34" s="90">
        <f>SUM(H28:H33)</f>
        <v>702163428</v>
      </c>
      <c r="I34" s="91">
        <f t="shared" si="1"/>
        <v>4246876192</v>
      </c>
      <c r="J34" s="89">
        <f>SUM(J28:J33)</f>
        <v>903889079</v>
      </c>
      <c r="K34" s="90">
        <f>SUM(K28:K33)</f>
        <v>72951511</v>
      </c>
      <c r="L34" s="90">
        <f t="shared" si="2"/>
        <v>976840590</v>
      </c>
      <c r="M34" s="106">
        <f t="shared" si="3"/>
        <v>0.2371290414434339</v>
      </c>
      <c r="N34" s="89">
        <f>SUM(N28:N33)</f>
        <v>0</v>
      </c>
      <c r="O34" s="90">
        <f>SUM(O28:O33)</f>
        <v>0</v>
      </c>
      <c r="P34" s="90">
        <f t="shared" si="4"/>
        <v>0</v>
      </c>
      <c r="Q34" s="106">
        <f t="shared" si="5"/>
        <v>0</v>
      </c>
      <c r="R34" s="89">
        <f>SUM(R28:R33)</f>
        <v>0</v>
      </c>
      <c r="S34" s="90">
        <f>SUM(S28:S33)</f>
        <v>0</v>
      </c>
      <c r="T34" s="90">
        <f t="shared" si="6"/>
        <v>0</v>
      </c>
      <c r="U34" s="106">
        <f t="shared" si="7"/>
        <v>0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v>903889079</v>
      </c>
      <c r="AA34" s="90">
        <v>72951511</v>
      </c>
      <c r="AB34" s="90">
        <f t="shared" si="10"/>
        <v>976840590</v>
      </c>
      <c r="AC34" s="106">
        <f t="shared" si="11"/>
        <v>0.2371290414434339</v>
      </c>
      <c r="AD34" s="89">
        <f>SUM(AD28:AD33)</f>
        <v>804151078</v>
      </c>
      <c r="AE34" s="90">
        <f>SUM(AE28:AE33)</f>
        <v>68454701</v>
      </c>
      <c r="AF34" s="90">
        <f t="shared" si="12"/>
        <v>872605779</v>
      </c>
      <c r="AG34" s="90">
        <f>SUM(AG28:AG33)</f>
        <v>3868531908</v>
      </c>
      <c r="AH34" s="90">
        <f>SUM(AH28:AH33)</f>
        <v>3868531908</v>
      </c>
      <c r="AI34" s="91">
        <f>SUM(AI28:AI33)</f>
        <v>872605779</v>
      </c>
      <c r="AJ34" s="129">
        <f t="shared" si="13"/>
        <v>0.22556509801443778</v>
      </c>
      <c r="AK34" s="130">
        <f t="shared" si="14"/>
        <v>0.1194523500857998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290441582</v>
      </c>
      <c r="E35" s="86">
        <v>57316112</v>
      </c>
      <c r="F35" s="87">
        <f t="shared" si="0"/>
        <v>347757694</v>
      </c>
      <c r="G35" s="85">
        <v>320315582</v>
      </c>
      <c r="H35" s="86">
        <v>80141112</v>
      </c>
      <c r="I35" s="87">
        <f t="shared" si="1"/>
        <v>400456694</v>
      </c>
      <c r="J35" s="85">
        <v>99947003</v>
      </c>
      <c r="K35" s="86">
        <v>17069317</v>
      </c>
      <c r="L35" s="88">
        <f t="shared" si="2"/>
        <v>117016320</v>
      </c>
      <c r="M35" s="105">
        <f t="shared" si="3"/>
        <v>0.3364880835677499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99947003</v>
      </c>
      <c r="AA35" s="88">
        <v>17069317</v>
      </c>
      <c r="AB35" s="88">
        <f t="shared" si="10"/>
        <v>117016320</v>
      </c>
      <c r="AC35" s="105">
        <f t="shared" si="11"/>
        <v>0.3364880835677499</v>
      </c>
      <c r="AD35" s="85">
        <v>88329855</v>
      </c>
      <c r="AE35" s="86">
        <v>2669476</v>
      </c>
      <c r="AF35" s="88">
        <f t="shared" si="12"/>
        <v>90999331</v>
      </c>
      <c r="AG35" s="86">
        <v>303163704</v>
      </c>
      <c r="AH35" s="86">
        <v>303163704</v>
      </c>
      <c r="AI35" s="126">
        <v>90999331</v>
      </c>
      <c r="AJ35" s="127">
        <f t="shared" si="13"/>
        <v>0.3001656524159634</v>
      </c>
      <c r="AK35" s="128">
        <f t="shared" si="14"/>
        <v>0.2859030798808839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531568004</v>
      </c>
      <c r="E36" s="86">
        <v>89279520</v>
      </c>
      <c r="F36" s="87">
        <f t="shared" si="0"/>
        <v>620847524</v>
      </c>
      <c r="G36" s="85">
        <v>589458002</v>
      </c>
      <c r="H36" s="86">
        <v>84279520</v>
      </c>
      <c r="I36" s="87">
        <f t="shared" si="1"/>
        <v>673737522</v>
      </c>
      <c r="J36" s="85">
        <v>169518704</v>
      </c>
      <c r="K36" s="86">
        <v>18111495</v>
      </c>
      <c r="L36" s="88">
        <f t="shared" si="2"/>
        <v>187630199</v>
      </c>
      <c r="M36" s="105">
        <f t="shared" si="3"/>
        <v>0.30221623143656123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169518704</v>
      </c>
      <c r="AA36" s="88">
        <v>18111495</v>
      </c>
      <c r="AB36" s="88">
        <f t="shared" si="10"/>
        <v>187630199</v>
      </c>
      <c r="AC36" s="105">
        <f t="shared" si="11"/>
        <v>0.30221623143656123</v>
      </c>
      <c r="AD36" s="85">
        <v>152482565</v>
      </c>
      <c r="AE36" s="86">
        <v>13809663</v>
      </c>
      <c r="AF36" s="88">
        <f t="shared" si="12"/>
        <v>166292228</v>
      </c>
      <c r="AG36" s="86">
        <v>578401679</v>
      </c>
      <c r="AH36" s="86">
        <v>578401679</v>
      </c>
      <c r="AI36" s="126">
        <v>166292228</v>
      </c>
      <c r="AJ36" s="127">
        <f t="shared" si="13"/>
        <v>0.28750301743159357</v>
      </c>
      <c r="AK36" s="128">
        <f t="shared" si="14"/>
        <v>0.1283161050677606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382387763</v>
      </c>
      <c r="E37" s="86">
        <v>103314736</v>
      </c>
      <c r="F37" s="87">
        <f t="shared" si="0"/>
        <v>485702499</v>
      </c>
      <c r="G37" s="85">
        <v>438935763</v>
      </c>
      <c r="H37" s="86">
        <v>162818125</v>
      </c>
      <c r="I37" s="87">
        <f t="shared" si="1"/>
        <v>601753888</v>
      </c>
      <c r="J37" s="85">
        <v>150265683</v>
      </c>
      <c r="K37" s="86">
        <v>9302359</v>
      </c>
      <c r="L37" s="88">
        <f t="shared" si="2"/>
        <v>159568042</v>
      </c>
      <c r="M37" s="105">
        <f t="shared" si="3"/>
        <v>0.3285304117819661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150265683</v>
      </c>
      <c r="AA37" s="88">
        <v>9302359</v>
      </c>
      <c r="AB37" s="88">
        <f t="shared" si="10"/>
        <v>159568042</v>
      </c>
      <c r="AC37" s="105">
        <f t="shared" si="11"/>
        <v>0.3285304117819661</v>
      </c>
      <c r="AD37" s="85">
        <v>136995906</v>
      </c>
      <c r="AE37" s="86">
        <v>10797751</v>
      </c>
      <c r="AF37" s="88">
        <f t="shared" si="12"/>
        <v>147793657</v>
      </c>
      <c r="AG37" s="86">
        <v>442795483</v>
      </c>
      <c r="AH37" s="86">
        <v>442795483</v>
      </c>
      <c r="AI37" s="126">
        <v>147793657</v>
      </c>
      <c r="AJ37" s="127">
        <f t="shared" si="13"/>
        <v>0.33377408459245733</v>
      </c>
      <c r="AK37" s="128">
        <f t="shared" si="14"/>
        <v>0.07966772890666074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678206287</v>
      </c>
      <c r="E38" s="86">
        <v>150893152</v>
      </c>
      <c r="F38" s="87">
        <f t="shared" si="0"/>
        <v>829099439</v>
      </c>
      <c r="G38" s="85">
        <v>782929287</v>
      </c>
      <c r="H38" s="86">
        <v>202707152</v>
      </c>
      <c r="I38" s="87">
        <f t="shared" si="1"/>
        <v>985636439</v>
      </c>
      <c r="J38" s="85">
        <v>261057031</v>
      </c>
      <c r="K38" s="86">
        <v>12118401</v>
      </c>
      <c r="L38" s="88">
        <f t="shared" si="2"/>
        <v>273175432</v>
      </c>
      <c r="M38" s="105">
        <f t="shared" si="3"/>
        <v>0.3294845215785992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261057031</v>
      </c>
      <c r="AA38" s="88">
        <v>12118401</v>
      </c>
      <c r="AB38" s="88">
        <f t="shared" si="10"/>
        <v>273175432</v>
      </c>
      <c r="AC38" s="105">
        <f t="shared" si="11"/>
        <v>0.3294845215785992</v>
      </c>
      <c r="AD38" s="85">
        <v>226745435</v>
      </c>
      <c r="AE38" s="86">
        <v>9736866</v>
      </c>
      <c r="AF38" s="88">
        <f t="shared" si="12"/>
        <v>236482301</v>
      </c>
      <c r="AG38" s="86">
        <v>866815672</v>
      </c>
      <c r="AH38" s="86">
        <v>866815672</v>
      </c>
      <c r="AI38" s="126">
        <v>236482301</v>
      </c>
      <c r="AJ38" s="127">
        <f t="shared" si="13"/>
        <v>0.27281728819503853</v>
      </c>
      <c r="AK38" s="128">
        <f t="shared" si="14"/>
        <v>0.15516227153084072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1040055726</v>
      </c>
      <c r="E39" s="86">
        <v>466886001</v>
      </c>
      <c r="F39" s="87">
        <f t="shared" si="0"/>
        <v>1506941727</v>
      </c>
      <c r="G39" s="85">
        <v>1189483928</v>
      </c>
      <c r="H39" s="86">
        <v>494858799</v>
      </c>
      <c r="I39" s="87">
        <f t="shared" si="1"/>
        <v>1684342727</v>
      </c>
      <c r="J39" s="85">
        <v>435826256</v>
      </c>
      <c r="K39" s="86">
        <v>73710143</v>
      </c>
      <c r="L39" s="88">
        <f t="shared" si="2"/>
        <v>509536399</v>
      </c>
      <c r="M39" s="105">
        <f t="shared" si="3"/>
        <v>0.3381261464000857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435826256</v>
      </c>
      <c r="AA39" s="88">
        <v>73710143</v>
      </c>
      <c r="AB39" s="88">
        <f t="shared" si="10"/>
        <v>509536399</v>
      </c>
      <c r="AC39" s="105">
        <f t="shared" si="11"/>
        <v>0.3381261464000857</v>
      </c>
      <c r="AD39" s="85">
        <v>432362137</v>
      </c>
      <c r="AE39" s="86">
        <v>69340741</v>
      </c>
      <c r="AF39" s="88">
        <f t="shared" si="12"/>
        <v>501702878</v>
      </c>
      <c r="AG39" s="86">
        <v>2093737831</v>
      </c>
      <c r="AH39" s="86">
        <v>2093737831</v>
      </c>
      <c r="AI39" s="126">
        <v>501702878</v>
      </c>
      <c r="AJ39" s="127">
        <f t="shared" si="13"/>
        <v>0.2396206777046099</v>
      </c>
      <c r="AK39" s="128">
        <f t="shared" si="14"/>
        <v>0.015613864985641879</v>
      </c>
    </row>
    <row r="40" spans="1:37" ht="16.5">
      <c r="A40" s="65"/>
      <c r="B40" s="66" t="s">
        <v>410</v>
      </c>
      <c r="C40" s="67"/>
      <c r="D40" s="89">
        <f>SUM(D35:D39)</f>
        <v>2922659362</v>
      </c>
      <c r="E40" s="90">
        <f>SUM(E35:E39)</f>
        <v>867689521</v>
      </c>
      <c r="F40" s="91">
        <f t="shared" si="0"/>
        <v>3790348883</v>
      </c>
      <c r="G40" s="89">
        <f>SUM(G35:G39)</f>
        <v>3321122562</v>
      </c>
      <c r="H40" s="90">
        <f>SUM(H35:H39)</f>
        <v>1024804708</v>
      </c>
      <c r="I40" s="91">
        <f t="shared" si="1"/>
        <v>4345927270</v>
      </c>
      <c r="J40" s="89">
        <f>SUM(J35:J39)</f>
        <v>1116614677</v>
      </c>
      <c r="K40" s="90">
        <f>SUM(K35:K39)</f>
        <v>130311715</v>
      </c>
      <c r="L40" s="90">
        <f t="shared" si="2"/>
        <v>1246926392</v>
      </c>
      <c r="M40" s="106">
        <f t="shared" si="3"/>
        <v>0.328974041833605</v>
      </c>
      <c r="N40" s="89">
        <f>SUM(N35:N39)</f>
        <v>0</v>
      </c>
      <c r="O40" s="90">
        <f>SUM(O35:O39)</f>
        <v>0</v>
      </c>
      <c r="P40" s="90">
        <f t="shared" si="4"/>
        <v>0</v>
      </c>
      <c r="Q40" s="106">
        <f t="shared" si="5"/>
        <v>0</v>
      </c>
      <c r="R40" s="89">
        <f>SUM(R35:R39)</f>
        <v>0</v>
      </c>
      <c r="S40" s="90">
        <f>SUM(S35:S39)</f>
        <v>0</v>
      </c>
      <c r="T40" s="90">
        <f t="shared" si="6"/>
        <v>0</v>
      </c>
      <c r="U40" s="106">
        <f t="shared" si="7"/>
        <v>0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v>1116614677</v>
      </c>
      <c r="AA40" s="90">
        <v>130311715</v>
      </c>
      <c r="AB40" s="90">
        <f t="shared" si="10"/>
        <v>1246926392</v>
      </c>
      <c r="AC40" s="106">
        <f t="shared" si="11"/>
        <v>0.328974041833605</v>
      </c>
      <c r="AD40" s="89">
        <f>SUM(AD35:AD39)</f>
        <v>1036915898</v>
      </c>
      <c r="AE40" s="90">
        <f>SUM(AE35:AE39)</f>
        <v>106354497</v>
      </c>
      <c r="AF40" s="90">
        <f t="shared" si="12"/>
        <v>1143270395</v>
      </c>
      <c r="AG40" s="90">
        <f>SUM(AG35:AG39)</f>
        <v>4284914369</v>
      </c>
      <c r="AH40" s="90">
        <f>SUM(AH35:AH39)</f>
        <v>4284914369</v>
      </c>
      <c r="AI40" s="91">
        <f>SUM(AI35:AI39)</f>
        <v>1143270395</v>
      </c>
      <c r="AJ40" s="129">
        <f t="shared" si="13"/>
        <v>0.26681289205478637</v>
      </c>
      <c r="AK40" s="130">
        <f t="shared" si="14"/>
        <v>0.09066621286909116</v>
      </c>
    </row>
    <row r="41" spans="1:37" ht="16.5">
      <c r="A41" s="68"/>
      <c r="B41" s="69" t="s">
        <v>411</v>
      </c>
      <c r="C41" s="70"/>
      <c r="D41" s="92">
        <f>SUM(D9:D14,D16:D20,D22:D26,D28:D33,D35:D39)</f>
        <v>20308506226</v>
      </c>
      <c r="E41" s="93">
        <f>SUM(E9:E14,E16:E20,E22:E26,E28:E33,E35:E39)</f>
        <v>6120140163</v>
      </c>
      <c r="F41" s="94">
        <f t="shared" si="0"/>
        <v>26428646389</v>
      </c>
      <c r="G41" s="92">
        <f>SUM(G9:G14,G16:G20,G22:G26,G28:G33,G35:G39)</f>
        <v>21789490602</v>
      </c>
      <c r="H41" s="93">
        <f>SUM(H9:H14,H16:H20,H22:H26,H28:H33,H35:H39)</f>
        <v>6538658264</v>
      </c>
      <c r="I41" s="94">
        <f t="shared" si="1"/>
        <v>28328148866</v>
      </c>
      <c r="J41" s="92">
        <f>SUM(J9:J14,J16:J20,J22:J26,J28:J33,J35:J39)</f>
        <v>6079557734</v>
      </c>
      <c r="K41" s="93">
        <f>SUM(K9:K14,K16:K20,K22:K26,K28:K33,K35:K39)</f>
        <v>913795799</v>
      </c>
      <c r="L41" s="93">
        <f t="shared" si="2"/>
        <v>6993353533</v>
      </c>
      <c r="M41" s="107">
        <f t="shared" si="3"/>
        <v>0.26461262639280453</v>
      </c>
      <c r="N41" s="92">
        <f>SUM(N9:N14,N16:N20,N22:N26,N28:N33,N35:N39)</f>
        <v>0</v>
      </c>
      <c r="O41" s="93">
        <f>SUM(O9:O14,O16:O20,O22:O26,O28:O33,O35:O39)</f>
        <v>0</v>
      </c>
      <c r="P41" s="93">
        <f t="shared" si="4"/>
        <v>0</v>
      </c>
      <c r="Q41" s="107">
        <f t="shared" si="5"/>
        <v>0</v>
      </c>
      <c r="R41" s="92">
        <f>SUM(R9:R14,R16:R20,R22:R26,R28:R33,R35:R39)</f>
        <v>0</v>
      </c>
      <c r="S41" s="93">
        <f>SUM(S9:S14,S16:S20,S22:S26,S28:S33,S35:S39)</f>
        <v>0</v>
      </c>
      <c r="T41" s="93">
        <f t="shared" si="6"/>
        <v>0</v>
      </c>
      <c r="U41" s="107">
        <f t="shared" si="7"/>
        <v>0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v>6079557734</v>
      </c>
      <c r="AA41" s="93">
        <v>913795799</v>
      </c>
      <c r="AB41" s="93">
        <f t="shared" si="10"/>
        <v>6993353533</v>
      </c>
      <c r="AC41" s="107">
        <f t="shared" si="11"/>
        <v>0.26461262639280453</v>
      </c>
      <c r="AD41" s="92">
        <f>SUM(AD9:AD14,AD16:AD20,AD22:AD26,AD28:AD33,AD35:AD39)</f>
        <v>5905458257</v>
      </c>
      <c r="AE41" s="93">
        <f>SUM(AE9:AE14,AE16:AE20,AE22:AE26,AE28:AE33,AE35:AE39)</f>
        <v>3131874874</v>
      </c>
      <c r="AF41" s="93">
        <f t="shared" si="12"/>
        <v>9037333131</v>
      </c>
      <c r="AG41" s="93">
        <f>SUM(AG9:AG14,AG16:AG20,AG22:AG26,AG28:AG33,AG35:AG39)</f>
        <v>25361258077</v>
      </c>
      <c r="AH41" s="93">
        <f>SUM(AH9:AH14,AH16:AH20,AH22:AH26,AH28:AH33,AH35:AH39)</f>
        <v>25361258077</v>
      </c>
      <c r="AI41" s="94">
        <f>SUM(AI9:AI14,AI16:AI20,AI22:AI26,AI28:AI33,AI35:AI39)</f>
        <v>9037333131</v>
      </c>
      <c r="AJ41" s="131">
        <f t="shared" si="13"/>
        <v>0.35634403875239584</v>
      </c>
      <c r="AK41" s="132">
        <f t="shared" si="14"/>
        <v>-0.22617065990283236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548646480</v>
      </c>
      <c r="E9" s="86">
        <v>330638400</v>
      </c>
      <c r="F9" s="87">
        <f>$D9+$E9</f>
        <v>879284880</v>
      </c>
      <c r="G9" s="85">
        <v>617572255</v>
      </c>
      <c r="H9" s="86">
        <v>351345547</v>
      </c>
      <c r="I9" s="87">
        <f>$G9+$H9</f>
        <v>968917802</v>
      </c>
      <c r="J9" s="85">
        <v>184629779</v>
      </c>
      <c r="K9" s="86">
        <v>35421414</v>
      </c>
      <c r="L9" s="88">
        <f>$J9+$K9</f>
        <v>220051193</v>
      </c>
      <c r="M9" s="105">
        <f>IF($F9=0,0,$L9/$F9)</f>
        <v>0.25026154549592616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184629779</v>
      </c>
      <c r="AA9" s="88">
        <v>35421414</v>
      </c>
      <c r="AB9" s="88">
        <f>$Z9+$AA9</f>
        <v>220051193</v>
      </c>
      <c r="AC9" s="105">
        <f>IF($F9=0,0,$AB9/$F9)</f>
        <v>0.25026154549592616</v>
      </c>
      <c r="AD9" s="85">
        <v>191688848</v>
      </c>
      <c r="AE9" s="86">
        <v>29830083</v>
      </c>
      <c r="AF9" s="88">
        <f>$AD9+$AE9</f>
        <v>221518931</v>
      </c>
      <c r="AG9" s="86">
        <v>843816813</v>
      </c>
      <c r="AH9" s="86">
        <v>843816813</v>
      </c>
      <c r="AI9" s="126">
        <v>221518931</v>
      </c>
      <c r="AJ9" s="127">
        <f>IF($AG9=0,0,$AI9/$AG9)</f>
        <v>0.2625201673956217</v>
      </c>
      <c r="AK9" s="128">
        <f>IF($AF9=0,0,(($L9/$AF9)-1))</f>
        <v>-0.0066257903709366905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783927059</v>
      </c>
      <c r="E10" s="86">
        <v>182816936</v>
      </c>
      <c r="F10" s="87">
        <f aca="true" t="shared" si="0" ref="F10:F32">$D10+$E10</f>
        <v>966743995</v>
      </c>
      <c r="G10" s="85">
        <v>783927059</v>
      </c>
      <c r="H10" s="86">
        <v>186840481</v>
      </c>
      <c r="I10" s="87">
        <f aca="true" t="shared" si="1" ref="I10:I32">$G10+$H10</f>
        <v>970767540</v>
      </c>
      <c r="J10" s="85">
        <v>339916991</v>
      </c>
      <c r="K10" s="86">
        <v>17412156</v>
      </c>
      <c r="L10" s="88">
        <f aca="true" t="shared" si="2" ref="L10:L32">$J10+$K10</f>
        <v>357329147</v>
      </c>
      <c r="M10" s="105">
        <f aca="true" t="shared" si="3" ref="M10:M32">IF($F10=0,0,$L10/$F10)</f>
        <v>0.36962127393405736</v>
      </c>
      <c r="N10" s="85">
        <v>0</v>
      </c>
      <c r="O10" s="86">
        <v>0</v>
      </c>
      <c r="P10" s="88">
        <f aca="true" t="shared" si="4" ref="P10:P32">$N10+$O10</f>
        <v>0</v>
      </c>
      <c r="Q10" s="105">
        <f aca="true" t="shared" si="5" ref="Q10:Q32">IF($F10=0,0,$P10/$F10)</f>
        <v>0</v>
      </c>
      <c r="R10" s="85">
        <v>0</v>
      </c>
      <c r="S10" s="86">
        <v>0</v>
      </c>
      <c r="T10" s="88">
        <f aca="true" t="shared" si="6" ref="T10:T32">$R10+$S10</f>
        <v>0</v>
      </c>
      <c r="U10" s="105">
        <f aca="true" t="shared" si="7" ref="U10:U32">IF($I10=0,0,$T10/$I10)</f>
        <v>0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v>339916991</v>
      </c>
      <c r="AA10" s="88">
        <v>17412156</v>
      </c>
      <c r="AB10" s="88">
        <f aca="true" t="shared" si="10" ref="AB10:AB32">$Z10+$AA10</f>
        <v>357329147</v>
      </c>
      <c r="AC10" s="105">
        <f aca="true" t="shared" si="11" ref="AC10:AC32">IF($F10=0,0,$AB10/$F10)</f>
        <v>0.36962127393405736</v>
      </c>
      <c r="AD10" s="85">
        <v>216485967</v>
      </c>
      <c r="AE10" s="86">
        <v>16809840</v>
      </c>
      <c r="AF10" s="88">
        <f aca="true" t="shared" si="12" ref="AF10:AF32">$AD10+$AE10</f>
        <v>233295807</v>
      </c>
      <c r="AG10" s="86">
        <v>936114213</v>
      </c>
      <c r="AH10" s="86">
        <v>936114213</v>
      </c>
      <c r="AI10" s="126">
        <v>233295807</v>
      </c>
      <c r="AJ10" s="127">
        <f aca="true" t="shared" si="13" ref="AJ10:AJ32">IF($AG10=0,0,$AI10/$AG10)</f>
        <v>0.24921724695574085</v>
      </c>
      <c r="AK10" s="128">
        <f aca="true" t="shared" si="14" ref="AK10:AK32">IF($AF10=0,0,(($L10/$AF10)-1))</f>
        <v>0.5316569620130378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659449212</v>
      </c>
      <c r="E11" s="86">
        <v>158856672</v>
      </c>
      <c r="F11" s="87">
        <f t="shared" si="0"/>
        <v>818305884</v>
      </c>
      <c r="G11" s="85">
        <v>703201212</v>
      </c>
      <c r="H11" s="86">
        <v>160766684</v>
      </c>
      <c r="I11" s="87">
        <f t="shared" si="1"/>
        <v>863967896</v>
      </c>
      <c r="J11" s="85">
        <v>187658286</v>
      </c>
      <c r="K11" s="86">
        <v>36666740</v>
      </c>
      <c r="L11" s="88">
        <f t="shared" si="2"/>
        <v>224325026</v>
      </c>
      <c r="M11" s="105">
        <f t="shared" si="3"/>
        <v>0.27413346327594046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187658286</v>
      </c>
      <c r="AA11" s="88">
        <v>36666740</v>
      </c>
      <c r="AB11" s="88">
        <f t="shared" si="10"/>
        <v>224325026</v>
      </c>
      <c r="AC11" s="105">
        <f t="shared" si="11"/>
        <v>0.27413346327594046</v>
      </c>
      <c r="AD11" s="85">
        <v>175756433</v>
      </c>
      <c r="AE11" s="86">
        <v>23170437</v>
      </c>
      <c r="AF11" s="88">
        <f t="shared" si="12"/>
        <v>198926870</v>
      </c>
      <c r="AG11" s="86">
        <v>712625904</v>
      </c>
      <c r="AH11" s="86">
        <v>712625904</v>
      </c>
      <c r="AI11" s="126">
        <v>198926870</v>
      </c>
      <c r="AJ11" s="127">
        <f t="shared" si="13"/>
        <v>0.2791462798130336</v>
      </c>
      <c r="AK11" s="128">
        <f t="shared" si="14"/>
        <v>0.127675843891778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374023958</v>
      </c>
      <c r="E12" s="86">
        <v>54955550</v>
      </c>
      <c r="F12" s="87">
        <f t="shared" si="0"/>
        <v>428979508</v>
      </c>
      <c r="G12" s="85">
        <v>395289958</v>
      </c>
      <c r="H12" s="86">
        <v>68855550</v>
      </c>
      <c r="I12" s="87">
        <f t="shared" si="1"/>
        <v>464145508</v>
      </c>
      <c r="J12" s="85">
        <v>72545239</v>
      </c>
      <c r="K12" s="86">
        <v>5630875</v>
      </c>
      <c r="L12" s="88">
        <f t="shared" si="2"/>
        <v>78176114</v>
      </c>
      <c r="M12" s="105">
        <f t="shared" si="3"/>
        <v>0.18223740887874765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72545239</v>
      </c>
      <c r="AA12" s="88">
        <v>5630875</v>
      </c>
      <c r="AB12" s="88">
        <f t="shared" si="10"/>
        <v>78176114</v>
      </c>
      <c r="AC12" s="105">
        <f t="shared" si="11"/>
        <v>0.18223740887874765</v>
      </c>
      <c r="AD12" s="85">
        <v>62152086</v>
      </c>
      <c r="AE12" s="86">
        <v>269454</v>
      </c>
      <c r="AF12" s="88">
        <f t="shared" si="12"/>
        <v>62421540</v>
      </c>
      <c r="AG12" s="86">
        <v>433114512</v>
      </c>
      <c r="AH12" s="86">
        <v>433114512</v>
      </c>
      <c r="AI12" s="126">
        <v>62421540</v>
      </c>
      <c r="AJ12" s="127">
        <f t="shared" si="13"/>
        <v>0.14412248555642948</v>
      </c>
      <c r="AK12" s="128">
        <f t="shared" si="14"/>
        <v>0.2523900243409567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1080833259</v>
      </c>
      <c r="E13" s="86">
        <v>41623400</v>
      </c>
      <c r="F13" s="87">
        <f t="shared" si="0"/>
        <v>1122456659</v>
      </c>
      <c r="G13" s="85">
        <v>1080833259</v>
      </c>
      <c r="H13" s="86">
        <v>41623400</v>
      </c>
      <c r="I13" s="87">
        <f t="shared" si="1"/>
        <v>1122456659</v>
      </c>
      <c r="J13" s="85">
        <v>164363241</v>
      </c>
      <c r="K13" s="86">
        <v>349215</v>
      </c>
      <c r="L13" s="88">
        <f t="shared" si="2"/>
        <v>164712456</v>
      </c>
      <c r="M13" s="105">
        <f t="shared" si="3"/>
        <v>0.14674282047267895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164363241</v>
      </c>
      <c r="AA13" s="88">
        <v>349215</v>
      </c>
      <c r="AB13" s="88">
        <f t="shared" si="10"/>
        <v>164712456</v>
      </c>
      <c r="AC13" s="105">
        <f t="shared" si="11"/>
        <v>0.14674282047267895</v>
      </c>
      <c r="AD13" s="85">
        <v>203895523</v>
      </c>
      <c r="AE13" s="86">
        <v>-6238677</v>
      </c>
      <c r="AF13" s="88">
        <f t="shared" si="12"/>
        <v>197656846</v>
      </c>
      <c r="AG13" s="86">
        <v>896624996</v>
      </c>
      <c r="AH13" s="86">
        <v>896624996</v>
      </c>
      <c r="AI13" s="126">
        <v>197656846</v>
      </c>
      <c r="AJ13" s="127">
        <f t="shared" si="13"/>
        <v>0.22044538896615815</v>
      </c>
      <c r="AK13" s="128">
        <f t="shared" si="14"/>
        <v>-0.16667467212342346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271457285</v>
      </c>
      <c r="E14" s="86">
        <v>79246176</v>
      </c>
      <c r="F14" s="87">
        <f t="shared" si="0"/>
        <v>350703461</v>
      </c>
      <c r="G14" s="85">
        <v>271457285</v>
      </c>
      <c r="H14" s="86">
        <v>79246176</v>
      </c>
      <c r="I14" s="87">
        <f t="shared" si="1"/>
        <v>350703461</v>
      </c>
      <c r="J14" s="85">
        <v>81917253</v>
      </c>
      <c r="K14" s="86">
        <v>6546219</v>
      </c>
      <c r="L14" s="88">
        <f t="shared" si="2"/>
        <v>88463472</v>
      </c>
      <c r="M14" s="105">
        <f t="shared" si="3"/>
        <v>0.25224579120991336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81917253</v>
      </c>
      <c r="AA14" s="88">
        <v>6546219</v>
      </c>
      <c r="AB14" s="88">
        <f t="shared" si="10"/>
        <v>88463472</v>
      </c>
      <c r="AC14" s="105">
        <f t="shared" si="11"/>
        <v>0.25224579120991336</v>
      </c>
      <c r="AD14" s="85">
        <v>75123932</v>
      </c>
      <c r="AE14" s="86">
        <v>3881779</v>
      </c>
      <c r="AF14" s="88">
        <f t="shared" si="12"/>
        <v>79005711</v>
      </c>
      <c r="AG14" s="86">
        <v>174333948</v>
      </c>
      <c r="AH14" s="86">
        <v>174333948</v>
      </c>
      <c r="AI14" s="126">
        <v>79005711</v>
      </c>
      <c r="AJ14" s="127">
        <f t="shared" si="13"/>
        <v>0.4531860369501871</v>
      </c>
      <c r="AK14" s="128">
        <f t="shared" si="14"/>
        <v>0.11970983971019522</v>
      </c>
    </row>
    <row r="15" spans="1:37" ht="12.75">
      <c r="A15" s="62" t="s">
        <v>98</v>
      </c>
      <c r="B15" s="63" t="s">
        <v>72</v>
      </c>
      <c r="C15" s="64" t="s">
        <v>73</v>
      </c>
      <c r="D15" s="85">
        <v>2432912080</v>
      </c>
      <c r="E15" s="86">
        <v>169585904</v>
      </c>
      <c r="F15" s="87">
        <f t="shared" si="0"/>
        <v>2602497984</v>
      </c>
      <c r="G15" s="85">
        <v>2432912080</v>
      </c>
      <c r="H15" s="86">
        <v>185111828</v>
      </c>
      <c r="I15" s="87">
        <f t="shared" si="1"/>
        <v>2618023908</v>
      </c>
      <c r="J15" s="85">
        <v>548290491</v>
      </c>
      <c r="K15" s="86">
        <v>16274473</v>
      </c>
      <c r="L15" s="88">
        <f t="shared" si="2"/>
        <v>564564964</v>
      </c>
      <c r="M15" s="105">
        <f t="shared" si="3"/>
        <v>0.21693195056092693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548290491</v>
      </c>
      <c r="AA15" s="88">
        <v>16274473</v>
      </c>
      <c r="AB15" s="88">
        <f t="shared" si="10"/>
        <v>564564964</v>
      </c>
      <c r="AC15" s="105">
        <f t="shared" si="11"/>
        <v>0.21693195056092693</v>
      </c>
      <c r="AD15" s="85">
        <v>540867730</v>
      </c>
      <c r="AE15" s="86">
        <v>6265674</v>
      </c>
      <c r="AF15" s="88">
        <f t="shared" si="12"/>
        <v>547133404</v>
      </c>
      <c r="AG15" s="86">
        <v>2101288594</v>
      </c>
      <c r="AH15" s="86">
        <v>2101288594</v>
      </c>
      <c r="AI15" s="126">
        <v>547133404</v>
      </c>
      <c r="AJ15" s="127">
        <f t="shared" si="13"/>
        <v>0.26037994284187316</v>
      </c>
      <c r="AK15" s="128">
        <f t="shared" si="14"/>
        <v>0.03185979849258125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337041201</v>
      </c>
      <c r="E16" s="86">
        <v>0</v>
      </c>
      <c r="F16" s="87">
        <f t="shared" si="0"/>
        <v>337041201</v>
      </c>
      <c r="G16" s="85">
        <v>339804201</v>
      </c>
      <c r="H16" s="86">
        <v>0</v>
      </c>
      <c r="I16" s="87">
        <f t="shared" si="1"/>
        <v>339804201</v>
      </c>
      <c r="J16" s="85">
        <v>-158836354</v>
      </c>
      <c r="K16" s="86">
        <v>0</v>
      </c>
      <c r="L16" s="88">
        <f t="shared" si="2"/>
        <v>-158836354</v>
      </c>
      <c r="M16" s="105">
        <f t="shared" si="3"/>
        <v>-0.4712668763603177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-158836354</v>
      </c>
      <c r="AA16" s="88">
        <v>0</v>
      </c>
      <c r="AB16" s="88">
        <f t="shared" si="10"/>
        <v>-158836354</v>
      </c>
      <c r="AC16" s="105">
        <f t="shared" si="11"/>
        <v>-0.4712668763603177</v>
      </c>
      <c r="AD16" s="85">
        <v>126584597</v>
      </c>
      <c r="AE16" s="86">
        <v>0</v>
      </c>
      <c r="AF16" s="88">
        <f t="shared" si="12"/>
        <v>126584597</v>
      </c>
      <c r="AG16" s="86">
        <v>334509950</v>
      </c>
      <c r="AH16" s="86">
        <v>334509950</v>
      </c>
      <c r="AI16" s="126">
        <v>126584597</v>
      </c>
      <c r="AJ16" s="127">
        <f t="shared" si="13"/>
        <v>0.37841803210935876</v>
      </c>
      <c r="AK16" s="128">
        <f t="shared" si="14"/>
        <v>-2.2547842135959084</v>
      </c>
    </row>
    <row r="17" spans="1:37" ht="16.5">
      <c r="A17" s="65"/>
      <c r="B17" s="66" t="s">
        <v>426</v>
      </c>
      <c r="C17" s="67"/>
      <c r="D17" s="89">
        <f>SUM(D9:D16)</f>
        <v>6488290534</v>
      </c>
      <c r="E17" s="90">
        <f>SUM(E9:E16)</f>
        <v>1017723038</v>
      </c>
      <c r="F17" s="91">
        <f t="shared" si="0"/>
        <v>7506013572</v>
      </c>
      <c r="G17" s="89">
        <f>SUM(G9:G16)</f>
        <v>6624997309</v>
      </c>
      <c r="H17" s="90">
        <f>SUM(H9:H16)</f>
        <v>1073789666</v>
      </c>
      <c r="I17" s="91">
        <f t="shared" si="1"/>
        <v>7698786975</v>
      </c>
      <c r="J17" s="89">
        <f>SUM(J9:J16)</f>
        <v>1420484926</v>
      </c>
      <c r="K17" s="90">
        <f>SUM(K9:K16)</f>
        <v>118301092</v>
      </c>
      <c r="L17" s="90">
        <f t="shared" si="2"/>
        <v>1538786018</v>
      </c>
      <c r="M17" s="106">
        <f t="shared" si="3"/>
        <v>0.2050070924119027</v>
      </c>
      <c r="N17" s="89">
        <f>SUM(N9:N16)</f>
        <v>0</v>
      </c>
      <c r="O17" s="90">
        <f>SUM(O9:O16)</f>
        <v>0</v>
      </c>
      <c r="P17" s="90">
        <f t="shared" si="4"/>
        <v>0</v>
      </c>
      <c r="Q17" s="106">
        <f t="shared" si="5"/>
        <v>0</v>
      </c>
      <c r="R17" s="89">
        <f>SUM(R9:R16)</f>
        <v>0</v>
      </c>
      <c r="S17" s="90">
        <f>SUM(S9:S16)</f>
        <v>0</v>
      </c>
      <c r="T17" s="90">
        <f t="shared" si="6"/>
        <v>0</v>
      </c>
      <c r="U17" s="106">
        <f t="shared" si="7"/>
        <v>0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v>1420484926</v>
      </c>
      <c r="AA17" s="90">
        <v>118301092</v>
      </c>
      <c r="AB17" s="90">
        <f t="shared" si="10"/>
        <v>1538786018</v>
      </c>
      <c r="AC17" s="106">
        <f t="shared" si="11"/>
        <v>0.2050070924119027</v>
      </c>
      <c r="AD17" s="89">
        <f>SUM(AD9:AD16)</f>
        <v>1592555116</v>
      </c>
      <c r="AE17" s="90">
        <f>SUM(AE9:AE16)</f>
        <v>73988590</v>
      </c>
      <c r="AF17" s="90">
        <f t="shared" si="12"/>
        <v>1666543706</v>
      </c>
      <c r="AG17" s="90">
        <f>SUM(AG9:AG16)</f>
        <v>6432428930</v>
      </c>
      <c r="AH17" s="90">
        <f>SUM(AH9:AH16)</f>
        <v>6432428930</v>
      </c>
      <c r="AI17" s="91">
        <f>SUM(AI9:AI16)</f>
        <v>1666543706</v>
      </c>
      <c r="AJ17" s="129">
        <f t="shared" si="13"/>
        <v>0.2590846667932016</v>
      </c>
      <c r="AK17" s="130">
        <f t="shared" si="14"/>
        <v>-0.07666026851863439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571870616</v>
      </c>
      <c r="E18" s="86">
        <v>44275004</v>
      </c>
      <c r="F18" s="87">
        <f t="shared" si="0"/>
        <v>616145620</v>
      </c>
      <c r="G18" s="85">
        <v>588759616</v>
      </c>
      <c r="H18" s="86">
        <v>51775004</v>
      </c>
      <c r="I18" s="87">
        <f t="shared" si="1"/>
        <v>640534620</v>
      </c>
      <c r="J18" s="85">
        <v>110407988</v>
      </c>
      <c r="K18" s="86">
        <v>5918746</v>
      </c>
      <c r="L18" s="88">
        <f t="shared" si="2"/>
        <v>116326734</v>
      </c>
      <c r="M18" s="105">
        <f t="shared" si="3"/>
        <v>0.18879746966309685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110407988</v>
      </c>
      <c r="AA18" s="88">
        <v>5918746</v>
      </c>
      <c r="AB18" s="88">
        <f t="shared" si="10"/>
        <v>116326734</v>
      </c>
      <c r="AC18" s="105">
        <f t="shared" si="11"/>
        <v>0.18879746966309685</v>
      </c>
      <c r="AD18" s="85">
        <v>140741248</v>
      </c>
      <c r="AE18" s="86">
        <v>3538465</v>
      </c>
      <c r="AF18" s="88">
        <f t="shared" si="12"/>
        <v>144279713</v>
      </c>
      <c r="AG18" s="86">
        <v>488991204</v>
      </c>
      <c r="AH18" s="86">
        <v>488991204</v>
      </c>
      <c r="AI18" s="126">
        <v>144279713</v>
      </c>
      <c r="AJ18" s="127">
        <f t="shared" si="13"/>
        <v>0.2950558452172076</v>
      </c>
      <c r="AK18" s="128">
        <f t="shared" si="14"/>
        <v>-0.19374157612858578</v>
      </c>
    </row>
    <row r="19" spans="1:37" ht="12.75">
      <c r="A19" s="62" t="s">
        <v>98</v>
      </c>
      <c r="B19" s="63" t="s">
        <v>74</v>
      </c>
      <c r="C19" s="64" t="s">
        <v>75</v>
      </c>
      <c r="D19" s="85">
        <v>3428838014</v>
      </c>
      <c r="E19" s="86">
        <v>245770682</v>
      </c>
      <c r="F19" s="87">
        <f t="shared" si="0"/>
        <v>3674608696</v>
      </c>
      <c r="G19" s="85">
        <v>3485012714</v>
      </c>
      <c r="H19" s="86">
        <v>342029031</v>
      </c>
      <c r="I19" s="87">
        <f t="shared" si="1"/>
        <v>3827041745</v>
      </c>
      <c r="J19" s="85">
        <v>890941203</v>
      </c>
      <c r="K19" s="86">
        <v>40915604</v>
      </c>
      <c r="L19" s="88">
        <f t="shared" si="2"/>
        <v>931856807</v>
      </c>
      <c r="M19" s="105">
        <f t="shared" si="3"/>
        <v>0.25359348003894233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890941203</v>
      </c>
      <c r="AA19" s="88">
        <v>40915604</v>
      </c>
      <c r="AB19" s="88">
        <f t="shared" si="10"/>
        <v>931856807</v>
      </c>
      <c r="AC19" s="105">
        <f t="shared" si="11"/>
        <v>0.25359348003894233</v>
      </c>
      <c r="AD19" s="85">
        <v>812044960</v>
      </c>
      <c r="AE19" s="86">
        <v>21585345</v>
      </c>
      <c r="AF19" s="88">
        <f t="shared" si="12"/>
        <v>833630305</v>
      </c>
      <c r="AG19" s="86">
        <v>3360211408</v>
      </c>
      <c r="AH19" s="86">
        <v>3360211408</v>
      </c>
      <c r="AI19" s="126">
        <v>833630305</v>
      </c>
      <c r="AJ19" s="127">
        <f t="shared" si="13"/>
        <v>0.24808864793902277</v>
      </c>
      <c r="AK19" s="128">
        <f t="shared" si="14"/>
        <v>0.11782981186126618</v>
      </c>
    </row>
    <row r="20" spans="1:37" ht="12.75">
      <c r="A20" s="62" t="s">
        <v>98</v>
      </c>
      <c r="B20" s="63" t="s">
        <v>76</v>
      </c>
      <c r="C20" s="64" t="s">
        <v>77</v>
      </c>
      <c r="D20" s="85">
        <v>1776708365</v>
      </c>
      <c r="E20" s="86">
        <v>682404230</v>
      </c>
      <c r="F20" s="87">
        <f t="shared" si="0"/>
        <v>2459112595</v>
      </c>
      <c r="G20" s="85">
        <v>1808134365</v>
      </c>
      <c r="H20" s="86">
        <v>719013347</v>
      </c>
      <c r="I20" s="87">
        <f t="shared" si="1"/>
        <v>2527147712</v>
      </c>
      <c r="J20" s="85">
        <v>489275240</v>
      </c>
      <c r="K20" s="86">
        <v>110975428</v>
      </c>
      <c r="L20" s="88">
        <f t="shared" si="2"/>
        <v>600250668</v>
      </c>
      <c r="M20" s="105">
        <f t="shared" si="3"/>
        <v>0.24409238894569607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489275240</v>
      </c>
      <c r="AA20" s="88">
        <v>110975428</v>
      </c>
      <c r="AB20" s="88">
        <f t="shared" si="10"/>
        <v>600250668</v>
      </c>
      <c r="AC20" s="105">
        <f t="shared" si="11"/>
        <v>0.24409238894569607</v>
      </c>
      <c r="AD20" s="85">
        <v>445661419</v>
      </c>
      <c r="AE20" s="86">
        <v>27455983</v>
      </c>
      <c r="AF20" s="88">
        <f t="shared" si="12"/>
        <v>473117402</v>
      </c>
      <c r="AG20" s="86">
        <v>1754573408</v>
      </c>
      <c r="AH20" s="86">
        <v>1754573408</v>
      </c>
      <c r="AI20" s="126">
        <v>473117402</v>
      </c>
      <c r="AJ20" s="127">
        <f t="shared" si="13"/>
        <v>0.26964810924570903</v>
      </c>
      <c r="AK20" s="128">
        <f t="shared" si="14"/>
        <v>0.26871399247326777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322061627</v>
      </c>
      <c r="E21" s="86">
        <v>93438996</v>
      </c>
      <c r="F21" s="87">
        <f t="shared" si="0"/>
        <v>415500623</v>
      </c>
      <c r="G21" s="85">
        <v>332524627</v>
      </c>
      <c r="H21" s="86">
        <v>93438996</v>
      </c>
      <c r="I21" s="87">
        <f t="shared" si="1"/>
        <v>425963623</v>
      </c>
      <c r="J21" s="85">
        <v>79085462</v>
      </c>
      <c r="K21" s="86">
        <v>5929636</v>
      </c>
      <c r="L21" s="88">
        <f t="shared" si="2"/>
        <v>85015098</v>
      </c>
      <c r="M21" s="105">
        <f t="shared" si="3"/>
        <v>0.20460883400408283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79085462</v>
      </c>
      <c r="AA21" s="88">
        <v>5929636</v>
      </c>
      <c r="AB21" s="88">
        <f t="shared" si="10"/>
        <v>85015098</v>
      </c>
      <c r="AC21" s="105">
        <f t="shared" si="11"/>
        <v>0.20460883400408283</v>
      </c>
      <c r="AD21" s="85">
        <v>9365673</v>
      </c>
      <c r="AE21" s="86">
        <v>29925</v>
      </c>
      <c r="AF21" s="88">
        <f t="shared" si="12"/>
        <v>9395598</v>
      </c>
      <c r="AG21" s="86">
        <v>180889875</v>
      </c>
      <c r="AH21" s="86">
        <v>180889875</v>
      </c>
      <c r="AI21" s="126">
        <v>9395598</v>
      </c>
      <c r="AJ21" s="127">
        <f t="shared" si="13"/>
        <v>0.05194098342983542</v>
      </c>
      <c r="AK21" s="128">
        <f t="shared" si="14"/>
        <v>8.048396706627933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688807583</v>
      </c>
      <c r="E22" s="86">
        <v>174846250</v>
      </c>
      <c r="F22" s="87">
        <f t="shared" si="0"/>
        <v>863653833</v>
      </c>
      <c r="G22" s="85">
        <v>770011573</v>
      </c>
      <c r="H22" s="86">
        <v>227547250</v>
      </c>
      <c r="I22" s="87">
        <f t="shared" si="1"/>
        <v>997558823</v>
      </c>
      <c r="J22" s="85">
        <v>292059395</v>
      </c>
      <c r="K22" s="86">
        <v>23512905</v>
      </c>
      <c r="L22" s="88">
        <f t="shared" si="2"/>
        <v>315572300</v>
      </c>
      <c r="M22" s="105">
        <f t="shared" si="3"/>
        <v>0.3653921142268583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292059395</v>
      </c>
      <c r="AA22" s="88">
        <v>23512905</v>
      </c>
      <c r="AB22" s="88">
        <f t="shared" si="10"/>
        <v>315572300</v>
      </c>
      <c r="AC22" s="105">
        <f t="shared" si="11"/>
        <v>0.3653921142268583</v>
      </c>
      <c r="AD22" s="85">
        <v>252690220</v>
      </c>
      <c r="AE22" s="86">
        <v>18995474</v>
      </c>
      <c r="AF22" s="88">
        <f t="shared" si="12"/>
        <v>271685694</v>
      </c>
      <c r="AG22" s="86">
        <v>916539368</v>
      </c>
      <c r="AH22" s="86">
        <v>916539368</v>
      </c>
      <c r="AI22" s="126">
        <v>271685694</v>
      </c>
      <c r="AJ22" s="127">
        <f t="shared" si="13"/>
        <v>0.29642555844911617</v>
      </c>
      <c r="AK22" s="128">
        <f t="shared" si="14"/>
        <v>0.16153447520133324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591319537</v>
      </c>
      <c r="E23" s="86">
        <v>149632287</v>
      </c>
      <c r="F23" s="87">
        <f t="shared" si="0"/>
        <v>740951824</v>
      </c>
      <c r="G23" s="85">
        <v>662319537</v>
      </c>
      <c r="H23" s="86">
        <v>220632287</v>
      </c>
      <c r="I23" s="87">
        <f t="shared" si="1"/>
        <v>882951824</v>
      </c>
      <c r="J23" s="85">
        <v>61290104</v>
      </c>
      <c r="K23" s="86">
        <v>5299758</v>
      </c>
      <c r="L23" s="88">
        <f t="shared" si="2"/>
        <v>66589862</v>
      </c>
      <c r="M23" s="105">
        <f t="shared" si="3"/>
        <v>0.08987070392851884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61290104</v>
      </c>
      <c r="AA23" s="88">
        <v>5299758</v>
      </c>
      <c r="AB23" s="88">
        <f t="shared" si="10"/>
        <v>66589862</v>
      </c>
      <c r="AC23" s="105">
        <f t="shared" si="11"/>
        <v>0.08987070392851884</v>
      </c>
      <c r="AD23" s="85">
        <v>199264628</v>
      </c>
      <c r="AE23" s="86">
        <v>0</v>
      </c>
      <c r="AF23" s="88">
        <f t="shared" si="12"/>
        <v>199264628</v>
      </c>
      <c r="AG23" s="86">
        <v>548710256</v>
      </c>
      <c r="AH23" s="86">
        <v>548710256</v>
      </c>
      <c r="AI23" s="126">
        <v>199264628</v>
      </c>
      <c r="AJ23" s="127">
        <f t="shared" si="13"/>
        <v>0.3631509085552795</v>
      </c>
      <c r="AK23" s="128">
        <f t="shared" si="14"/>
        <v>-0.6658219641470939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429237000</v>
      </c>
      <c r="E24" s="86">
        <v>27005000</v>
      </c>
      <c r="F24" s="87">
        <f t="shared" si="0"/>
        <v>456242000</v>
      </c>
      <c r="G24" s="85">
        <v>426179760</v>
      </c>
      <c r="H24" s="86">
        <v>32971795</v>
      </c>
      <c r="I24" s="87">
        <f t="shared" si="1"/>
        <v>459151555</v>
      </c>
      <c r="J24" s="85">
        <v>170406138</v>
      </c>
      <c r="K24" s="86">
        <v>7569910</v>
      </c>
      <c r="L24" s="88">
        <f t="shared" si="2"/>
        <v>177976048</v>
      </c>
      <c r="M24" s="105">
        <f t="shared" si="3"/>
        <v>0.39009132872466806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170406138</v>
      </c>
      <c r="AA24" s="88">
        <v>7569910</v>
      </c>
      <c r="AB24" s="88">
        <f t="shared" si="10"/>
        <v>177976048</v>
      </c>
      <c r="AC24" s="105">
        <f t="shared" si="11"/>
        <v>0.39009132872466806</v>
      </c>
      <c r="AD24" s="85">
        <v>152783593</v>
      </c>
      <c r="AE24" s="86">
        <v>5467947</v>
      </c>
      <c r="AF24" s="88">
        <f t="shared" si="12"/>
        <v>158251540</v>
      </c>
      <c r="AG24" s="86">
        <v>423580001</v>
      </c>
      <c r="AH24" s="86">
        <v>423580001</v>
      </c>
      <c r="AI24" s="126">
        <v>158251540</v>
      </c>
      <c r="AJ24" s="127">
        <f t="shared" si="13"/>
        <v>0.3736048435393436</v>
      </c>
      <c r="AK24" s="128">
        <f t="shared" si="14"/>
        <v>0.12464022782969453</v>
      </c>
    </row>
    <row r="25" spans="1:37" ht="16.5">
      <c r="A25" s="65"/>
      <c r="B25" s="66" t="s">
        <v>437</v>
      </c>
      <c r="C25" s="67"/>
      <c r="D25" s="89">
        <f>SUM(D18:D24)</f>
        <v>7808842742</v>
      </c>
      <c r="E25" s="90">
        <f>SUM(E18:E24)</f>
        <v>1417372449</v>
      </c>
      <c r="F25" s="91">
        <f t="shared" si="0"/>
        <v>9226215191</v>
      </c>
      <c r="G25" s="89">
        <f>SUM(G18:G24)</f>
        <v>8072942192</v>
      </c>
      <c r="H25" s="90">
        <f>SUM(H18:H24)</f>
        <v>1687407710</v>
      </c>
      <c r="I25" s="91">
        <f t="shared" si="1"/>
        <v>9760349902</v>
      </c>
      <c r="J25" s="89">
        <f>SUM(J18:J24)</f>
        <v>2093465530</v>
      </c>
      <c r="K25" s="90">
        <f>SUM(K18:K24)</f>
        <v>200121987</v>
      </c>
      <c r="L25" s="90">
        <f t="shared" si="2"/>
        <v>2293587517</v>
      </c>
      <c r="M25" s="106">
        <f t="shared" si="3"/>
        <v>0.24859462623821646</v>
      </c>
      <c r="N25" s="89">
        <f>SUM(N18:N24)</f>
        <v>0</v>
      </c>
      <c r="O25" s="90">
        <f>SUM(O18:O24)</f>
        <v>0</v>
      </c>
      <c r="P25" s="90">
        <f t="shared" si="4"/>
        <v>0</v>
      </c>
      <c r="Q25" s="106">
        <f t="shared" si="5"/>
        <v>0</v>
      </c>
      <c r="R25" s="89">
        <f>SUM(R18:R24)</f>
        <v>0</v>
      </c>
      <c r="S25" s="90">
        <f>SUM(S18:S24)</f>
        <v>0</v>
      </c>
      <c r="T25" s="90">
        <f t="shared" si="6"/>
        <v>0</v>
      </c>
      <c r="U25" s="106">
        <f t="shared" si="7"/>
        <v>0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v>2093465530</v>
      </c>
      <c r="AA25" s="90">
        <v>200121987</v>
      </c>
      <c r="AB25" s="90">
        <f t="shared" si="10"/>
        <v>2293587517</v>
      </c>
      <c r="AC25" s="106">
        <f t="shared" si="11"/>
        <v>0.24859462623821646</v>
      </c>
      <c r="AD25" s="89">
        <f>SUM(AD18:AD24)</f>
        <v>2012551741</v>
      </c>
      <c r="AE25" s="90">
        <f>SUM(AE18:AE24)</f>
        <v>77073139</v>
      </c>
      <c r="AF25" s="90">
        <f t="shared" si="12"/>
        <v>2089624880</v>
      </c>
      <c r="AG25" s="90">
        <f>SUM(AG18:AG24)</f>
        <v>7673495520</v>
      </c>
      <c r="AH25" s="90">
        <f>SUM(AH18:AH24)</f>
        <v>7673495520</v>
      </c>
      <c r="AI25" s="91">
        <f>SUM(AI18:AI24)</f>
        <v>2089624880</v>
      </c>
      <c r="AJ25" s="129">
        <f t="shared" si="13"/>
        <v>0.272317208572502</v>
      </c>
      <c r="AK25" s="130">
        <f t="shared" si="14"/>
        <v>0.09760729734420082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561361992</v>
      </c>
      <c r="E26" s="86">
        <v>62272212</v>
      </c>
      <c r="F26" s="87">
        <f t="shared" si="0"/>
        <v>623634204</v>
      </c>
      <c r="G26" s="85">
        <v>585668992</v>
      </c>
      <c r="H26" s="86">
        <v>72072212</v>
      </c>
      <c r="I26" s="87">
        <f t="shared" si="1"/>
        <v>657741204</v>
      </c>
      <c r="J26" s="85">
        <v>187565631</v>
      </c>
      <c r="K26" s="86">
        <v>11719784</v>
      </c>
      <c r="L26" s="88">
        <f t="shared" si="2"/>
        <v>199285415</v>
      </c>
      <c r="M26" s="105">
        <f t="shared" si="3"/>
        <v>0.31955497905948727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187565631</v>
      </c>
      <c r="AA26" s="88">
        <v>11719784</v>
      </c>
      <c r="AB26" s="88">
        <f t="shared" si="10"/>
        <v>199285415</v>
      </c>
      <c r="AC26" s="105">
        <f t="shared" si="11"/>
        <v>0.31955497905948727</v>
      </c>
      <c r="AD26" s="85">
        <v>135534022</v>
      </c>
      <c r="AE26" s="86">
        <v>9149260</v>
      </c>
      <c r="AF26" s="88">
        <f t="shared" si="12"/>
        <v>144683282</v>
      </c>
      <c r="AG26" s="86">
        <v>655069758</v>
      </c>
      <c r="AH26" s="86">
        <v>655069758</v>
      </c>
      <c r="AI26" s="126">
        <v>144683282</v>
      </c>
      <c r="AJ26" s="127">
        <f t="shared" si="13"/>
        <v>0.2208669843677931</v>
      </c>
      <c r="AK26" s="128">
        <f t="shared" si="14"/>
        <v>0.3773907547936326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992399341</v>
      </c>
      <c r="E27" s="86">
        <v>328727811</v>
      </c>
      <c r="F27" s="87">
        <f t="shared" si="0"/>
        <v>1321127152</v>
      </c>
      <c r="G27" s="85">
        <v>1111444334</v>
      </c>
      <c r="H27" s="86">
        <v>346827811</v>
      </c>
      <c r="I27" s="87">
        <f t="shared" si="1"/>
        <v>1458272145</v>
      </c>
      <c r="J27" s="85">
        <v>354054213</v>
      </c>
      <c r="K27" s="86">
        <v>76278588</v>
      </c>
      <c r="L27" s="88">
        <f t="shared" si="2"/>
        <v>430332801</v>
      </c>
      <c r="M27" s="105">
        <f t="shared" si="3"/>
        <v>0.3257315545657637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354054213</v>
      </c>
      <c r="AA27" s="88">
        <v>76278588</v>
      </c>
      <c r="AB27" s="88">
        <f t="shared" si="10"/>
        <v>430332801</v>
      </c>
      <c r="AC27" s="105">
        <f t="shared" si="11"/>
        <v>0.3257315545657637</v>
      </c>
      <c r="AD27" s="85">
        <v>306083072</v>
      </c>
      <c r="AE27" s="86">
        <v>63110316</v>
      </c>
      <c r="AF27" s="88">
        <f t="shared" si="12"/>
        <v>369193388</v>
      </c>
      <c r="AG27" s="86">
        <v>1309827300</v>
      </c>
      <c r="AH27" s="86">
        <v>1309827300</v>
      </c>
      <c r="AI27" s="126">
        <v>369193388</v>
      </c>
      <c r="AJ27" s="127">
        <f t="shared" si="13"/>
        <v>0.28186417247525686</v>
      </c>
      <c r="AK27" s="128">
        <f t="shared" si="14"/>
        <v>0.1656026759612499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1570199596</v>
      </c>
      <c r="E28" s="86">
        <v>660832242</v>
      </c>
      <c r="F28" s="87">
        <f t="shared" si="0"/>
        <v>2231031838</v>
      </c>
      <c r="G28" s="85">
        <v>1570199596</v>
      </c>
      <c r="H28" s="86">
        <v>660832242</v>
      </c>
      <c r="I28" s="87">
        <f t="shared" si="1"/>
        <v>2231031838</v>
      </c>
      <c r="J28" s="85">
        <v>452542756</v>
      </c>
      <c r="K28" s="86">
        <v>37093844</v>
      </c>
      <c r="L28" s="88">
        <f t="shared" si="2"/>
        <v>489636600</v>
      </c>
      <c r="M28" s="105">
        <f t="shared" si="3"/>
        <v>0.21946643327104326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452542756</v>
      </c>
      <c r="AA28" s="88">
        <v>37093844</v>
      </c>
      <c r="AB28" s="88">
        <f t="shared" si="10"/>
        <v>489636600</v>
      </c>
      <c r="AC28" s="105">
        <f t="shared" si="11"/>
        <v>0.21946643327104326</v>
      </c>
      <c r="AD28" s="85">
        <v>379867249</v>
      </c>
      <c r="AE28" s="86">
        <v>18102197</v>
      </c>
      <c r="AF28" s="88">
        <f t="shared" si="12"/>
        <v>397969446</v>
      </c>
      <c r="AG28" s="86">
        <v>1955284989</v>
      </c>
      <c r="AH28" s="86">
        <v>1955284989</v>
      </c>
      <c r="AI28" s="126">
        <v>397969446</v>
      </c>
      <c r="AJ28" s="127">
        <f t="shared" si="13"/>
        <v>0.2035352637793917</v>
      </c>
      <c r="AK28" s="128">
        <f t="shared" si="14"/>
        <v>0.23033716513000857</v>
      </c>
    </row>
    <row r="29" spans="1:37" ht="12.75">
      <c r="A29" s="62" t="s">
        <v>98</v>
      </c>
      <c r="B29" s="63" t="s">
        <v>78</v>
      </c>
      <c r="C29" s="64" t="s">
        <v>79</v>
      </c>
      <c r="D29" s="85">
        <v>3213492371</v>
      </c>
      <c r="E29" s="86">
        <v>410187000</v>
      </c>
      <c r="F29" s="87">
        <f t="shared" si="0"/>
        <v>3623679371</v>
      </c>
      <c r="G29" s="85">
        <v>3213492371</v>
      </c>
      <c r="H29" s="86">
        <v>410187000</v>
      </c>
      <c r="I29" s="87">
        <f t="shared" si="1"/>
        <v>3623679371</v>
      </c>
      <c r="J29" s="85">
        <v>931811409</v>
      </c>
      <c r="K29" s="86">
        <v>45242946</v>
      </c>
      <c r="L29" s="88">
        <f t="shared" si="2"/>
        <v>977054355</v>
      </c>
      <c r="M29" s="105">
        <f t="shared" si="3"/>
        <v>0.26963046532739166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931811409</v>
      </c>
      <c r="AA29" s="88">
        <v>45242946</v>
      </c>
      <c r="AB29" s="88">
        <f t="shared" si="10"/>
        <v>977054355</v>
      </c>
      <c r="AC29" s="105">
        <f t="shared" si="11"/>
        <v>0.26963046532739166</v>
      </c>
      <c r="AD29" s="85">
        <v>855379963</v>
      </c>
      <c r="AE29" s="86">
        <v>99905941</v>
      </c>
      <c r="AF29" s="88">
        <f t="shared" si="12"/>
        <v>955285904</v>
      </c>
      <c r="AG29" s="86">
        <v>3546928875</v>
      </c>
      <c r="AH29" s="86">
        <v>3546928875</v>
      </c>
      <c r="AI29" s="126">
        <v>955285904</v>
      </c>
      <c r="AJ29" s="127">
        <f t="shared" si="13"/>
        <v>0.26932761768446795</v>
      </c>
      <c r="AK29" s="128">
        <f t="shared" si="14"/>
        <v>0.022787367539760073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279672000</v>
      </c>
      <c r="E30" s="86">
        <v>17662000</v>
      </c>
      <c r="F30" s="87">
        <f t="shared" si="0"/>
        <v>297334000</v>
      </c>
      <c r="G30" s="85">
        <v>300466000</v>
      </c>
      <c r="H30" s="86">
        <v>30384280</v>
      </c>
      <c r="I30" s="87">
        <f t="shared" si="1"/>
        <v>330850280</v>
      </c>
      <c r="J30" s="85">
        <v>121440072</v>
      </c>
      <c r="K30" s="86">
        <v>454070</v>
      </c>
      <c r="L30" s="88">
        <f t="shared" si="2"/>
        <v>121894142</v>
      </c>
      <c r="M30" s="105">
        <f t="shared" si="3"/>
        <v>0.409956957495611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121440072</v>
      </c>
      <c r="AA30" s="88">
        <v>454070</v>
      </c>
      <c r="AB30" s="88">
        <f t="shared" si="10"/>
        <v>121894142</v>
      </c>
      <c r="AC30" s="105">
        <f t="shared" si="11"/>
        <v>0.409956957495611</v>
      </c>
      <c r="AD30" s="85">
        <v>108928205</v>
      </c>
      <c r="AE30" s="86">
        <v>3398108</v>
      </c>
      <c r="AF30" s="88">
        <f t="shared" si="12"/>
        <v>112326313</v>
      </c>
      <c r="AG30" s="86">
        <v>283540451</v>
      </c>
      <c r="AH30" s="86">
        <v>283540451</v>
      </c>
      <c r="AI30" s="126">
        <v>112326313</v>
      </c>
      <c r="AJ30" s="127">
        <f t="shared" si="13"/>
        <v>0.3961562189939523</v>
      </c>
      <c r="AK30" s="128">
        <f t="shared" si="14"/>
        <v>0.08517887522935075</v>
      </c>
    </row>
    <row r="31" spans="1:37" ht="16.5">
      <c r="A31" s="65"/>
      <c r="B31" s="66" t="s">
        <v>446</v>
      </c>
      <c r="C31" s="67"/>
      <c r="D31" s="89">
        <f>SUM(D26:D30)</f>
        <v>6617125300</v>
      </c>
      <c r="E31" s="90">
        <f>SUM(E26:E30)</f>
        <v>1479681265</v>
      </c>
      <c r="F31" s="91">
        <f t="shared" si="0"/>
        <v>8096806565</v>
      </c>
      <c r="G31" s="89">
        <f>SUM(G26:G30)</f>
        <v>6781271293</v>
      </c>
      <c r="H31" s="90">
        <f>SUM(H26:H30)</f>
        <v>1520303545</v>
      </c>
      <c r="I31" s="91">
        <f t="shared" si="1"/>
        <v>8301574838</v>
      </c>
      <c r="J31" s="89">
        <f>SUM(J26:J30)</f>
        <v>2047414081</v>
      </c>
      <c r="K31" s="90">
        <f>SUM(K26:K30)</f>
        <v>170789232</v>
      </c>
      <c r="L31" s="90">
        <f t="shared" si="2"/>
        <v>2218203313</v>
      </c>
      <c r="M31" s="106">
        <f t="shared" si="3"/>
        <v>0.2739602700388829</v>
      </c>
      <c r="N31" s="89">
        <f>SUM(N26:N30)</f>
        <v>0</v>
      </c>
      <c r="O31" s="90">
        <f>SUM(O26:O30)</f>
        <v>0</v>
      </c>
      <c r="P31" s="90">
        <f t="shared" si="4"/>
        <v>0</v>
      </c>
      <c r="Q31" s="106">
        <f t="shared" si="5"/>
        <v>0</v>
      </c>
      <c r="R31" s="89">
        <f>SUM(R26:R30)</f>
        <v>0</v>
      </c>
      <c r="S31" s="90">
        <f>SUM(S26:S30)</f>
        <v>0</v>
      </c>
      <c r="T31" s="90">
        <f t="shared" si="6"/>
        <v>0</v>
      </c>
      <c r="U31" s="106">
        <f t="shared" si="7"/>
        <v>0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v>2047414081</v>
      </c>
      <c r="AA31" s="90">
        <v>170789232</v>
      </c>
      <c r="AB31" s="90">
        <f t="shared" si="10"/>
        <v>2218203313</v>
      </c>
      <c r="AC31" s="106">
        <f t="shared" si="11"/>
        <v>0.2739602700388829</v>
      </c>
      <c r="AD31" s="89">
        <f>SUM(AD26:AD30)</f>
        <v>1785792511</v>
      </c>
      <c r="AE31" s="90">
        <f>SUM(AE26:AE30)</f>
        <v>193665822</v>
      </c>
      <c r="AF31" s="90">
        <f t="shared" si="12"/>
        <v>1979458333</v>
      </c>
      <c r="AG31" s="90">
        <f>SUM(AG26:AG30)</f>
        <v>7750651373</v>
      </c>
      <c r="AH31" s="90">
        <f>SUM(AH26:AH30)</f>
        <v>7750651373</v>
      </c>
      <c r="AI31" s="91">
        <f>SUM(AI26:AI30)</f>
        <v>1979458333</v>
      </c>
      <c r="AJ31" s="129">
        <f t="shared" si="13"/>
        <v>0.25539251318871053</v>
      </c>
      <c r="AK31" s="130">
        <f t="shared" si="14"/>
        <v>0.12061126825446555</v>
      </c>
    </row>
    <row r="32" spans="1:37" ht="16.5">
      <c r="A32" s="68"/>
      <c r="B32" s="69" t="s">
        <v>447</v>
      </c>
      <c r="C32" s="70"/>
      <c r="D32" s="92">
        <f>SUM(D9:D16,D18:D24,D26:D30)</f>
        <v>20914258576</v>
      </c>
      <c r="E32" s="93">
        <f>SUM(E9:E16,E18:E24,E26:E30)</f>
        <v>3914776752</v>
      </c>
      <c r="F32" s="94">
        <f t="shared" si="0"/>
        <v>24829035328</v>
      </c>
      <c r="G32" s="92">
        <f>SUM(G9:G16,G18:G24,G26:G30)</f>
        <v>21479210794</v>
      </c>
      <c r="H32" s="93">
        <f>SUM(H9:H16,H18:H24,H26:H30)</f>
        <v>4281500921</v>
      </c>
      <c r="I32" s="94">
        <f t="shared" si="1"/>
        <v>25760711715</v>
      </c>
      <c r="J32" s="92">
        <f>SUM(J9:J16,J18:J24,J26:J30)</f>
        <v>5561364537</v>
      </c>
      <c r="K32" s="93">
        <f>SUM(K9:K16,K18:K24,K26:K30)</f>
        <v>489212311</v>
      </c>
      <c r="L32" s="93">
        <f t="shared" si="2"/>
        <v>6050576848</v>
      </c>
      <c r="M32" s="107">
        <f t="shared" si="3"/>
        <v>0.2436895661901408</v>
      </c>
      <c r="N32" s="92">
        <f>SUM(N9:N16,N18:N24,N26:N30)</f>
        <v>0</v>
      </c>
      <c r="O32" s="93">
        <f>SUM(O9:O16,O18:O24,O26:O30)</f>
        <v>0</v>
      </c>
      <c r="P32" s="93">
        <f t="shared" si="4"/>
        <v>0</v>
      </c>
      <c r="Q32" s="107">
        <f t="shared" si="5"/>
        <v>0</v>
      </c>
      <c r="R32" s="92">
        <f>SUM(R9:R16,R18:R24,R26:R30)</f>
        <v>0</v>
      </c>
      <c r="S32" s="93">
        <f>SUM(S9:S16,S18:S24,S26:S30)</f>
        <v>0</v>
      </c>
      <c r="T32" s="93">
        <f t="shared" si="6"/>
        <v>0</v>
      </c>
      <c r="U32" s="107">
        <f t="shared" si="7"/>
        <v>0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v>5561364537</v>
      </c>
      <c r="AA32" s="93">
        <v>489212311</v>
      </c>
      <c r="AB32" s="93">
        <f t="shared" si="10"/>
        <v>6050576848</v>
      </c>
      <c r="AC32" s="107">
        <f t="shared" si="11"/>
        <v>0.2436895661901408</v>
      </c>
      <c r="AD32" s="92">
        <f>SUM(AD9:AD16,AD18:AD24,AD26:AD30)</f>
        <v>5390899368</v>
      </c>
      <c r="AE32" s="93">
        <f>SUM(AE9:AE16,AE18:AE24,AE26:AE30)</f>
        <v>344727551</v>
      </c>
      <c r="AF32" s="93">
        <f t="shared" si="12"/>
        <v>5735626919</v>
      </c>
      <c r="AG32" s="93">
        <f>SUM(AG9:AG16,AG18:AG24,AG26:AG30)</f>
        <v>21856575823</v>
      </c>
      <c r="AH32" s="93">
        <f>SUM(AH9:AH16,AH18:AH24,AH26:AH30)</f>
        <v>21856575823</v>
      </c>
      <c r="AI32" s="94">
        <f>SUM(AI9:AI16,AI18:AI24,AI26:AI30)</f>
        <v>5735626919</v>
      </c>
      <c r="AJ32" s="131">
        <f t="shared" si="13"/>
        <v>0.2624211114059465</v>
      </c>
      <c r="AK32" s="132">
        <f t="shared" si="14"/>
        <v>0.054911160270325166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2020-10-31T06:41:57Z</dcterms:created>
  <dcterms:modified xsi:type="dcterms:W3CDTF">2020-10-31T06:44:58Z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